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9-00021585\給付担当\06 処遇改善\R3\140_事務改善に向けた取組\030_Ｒ２処遇報告様式検討\030_公表データ\"/>
    </mc:Choice>
  </mc:AlternateContent>
  <workbookProtection workbookAlgorithmName="SHA-512" workbookHashValue="WiU/vsvF3Sjv+FNLsZNW1M7A2ejgbQ1yg/+dCfEeYPRezdkcJnQobhMJjwv8sHVou4K4kAOvHqPJ+rz+UhuKRA==" workbookSaltValue="7MR/w3LK8fG5vx87sLXu4A==" workbookSpinCount="100000" lockStructure="1"/>
  <bookViews>
    <workbookView xWindow="0" yWindow="0" windowWidth="20490" windowHeight="7155" firstSheet="4" activeTab="4"/>
  </bookViews>
  <sheets>
    <sheet name="保育単価表（Ｂ型）" sheetId="25" state="hidden" r:id="rId1"/>
    <sheet name="保育単価表（Ｂ型） 2" sheetId="26" state="hidden" r:id="rId2"/>
    <sheet name="保育単価表（Ｂ型）②" sheetId="27" state="hidden" r:id="rId3"/>
    <sheet name="保育単価表（Ｂ型）② 2" sheetId="28" state="hidden" r:id="rId4"/>
    <sheet name="①入力シート" sheetId="13" r:id="rId5"/>
    <sheet name="②積算表" sheetId="24" r:id="rId6"/>
    <sheet name="③第４号様式の３ " sheetId="4" r:id="rId7"/>
    <sheet name="④第７号様式添付書類２" sheetId="9" r:id="rId8"/>
    <sheet name="⑤入力シート2" sheetId="14" r:id="rId9"/>
    <sheet name="⑥入力シート3" sheetId="15" r:id="rId10"/>
    <sheet name="マスタ" sheetId="16" state="hidden" r:id="rId11"/>
    <sheet name="⑦第７号様式添付書類" sheetId="8" r:id="rId12"/>
    <sheet name="⑧第７号様式" sheetId="7" r:id="rId13"/>
    <sheet name="⑨第４号様式の２（内訳表）" sheetId="2" r:id="rId14"/>
    <sheet name="⑩第４号様式の１" sheetId="1" r:id="rId15"/>
  </sheets>
  <definedNames>
    <definedName name="_Fill" localSheetId="6" hidden="1">#REF!</definedName>
    <definedName name="_Fill" localSheetId="1" hidden="1">#REF!</definedName>
    <definedName name="_Fill" localSheetId="3" hidden="1">#REF!</definedName>
    <definedName name="_Fill" hidden="1">#REF!</definedName>
    <definedName name="_xlnm._FilterDatabase" localSheetId="0" hidden="1">'保育単価表（Ｂ型）'!$B$4:$WXU$22</definedName>
    <definedName name="_xlnm._FilterDatabase" localSheetId="1" hidden="1">'保育単価表（Ｂ型） 2'!$B$4:$WXU$22</definedName>
    <definedName name="_Key1" localSheetId="6" hidden="1">#REF!</definedName>
    <definedName name="_Key1" localSheetId="1" hidden="1">#REF!</definedName>
    <definedName name="_Key1" localSheetId="3" hidden="1">#REF!</definedName>
    <definedName name="_Key1" hidden="1">#REF!</definedName>
    <definedName name="_Order1" hidden="1">255</definedName>
    <definedName name="_Sort" localSheetId="6" hidden="1">#REF!</definedName>
    <definedName name="_Sort" localSheetId="1" hidden="1">#REF!</definedName>
    <definedName name="_Sort" localSheetId="3" hidden="1">#REF!</definedName>
    <definedName name="_Sort" hidden="1">#REF!</definedName>
    <definedName name="_xlnm.Print_Area" localSheetId="4">①入力シート!$A$2:$J$22</definedName>
    <definedName name="_xlnm.Print_Area" localSheetId="5">②積算表!$A$1:$AJ$83</definedName>
    <definedName name="_xlnm.Print_Area" localSheetId="6">'③第４号様式の３ '!$A$1:$CS$88</definedName>
    <definedName name="_xlnm.Print_Area" localSheetId="7">④第７号様式添付書類２!$A$1:$L$24</definedName>
    <definedName name="_xlnm.Print_Area" localSheetId="8">⑤入力シート2!$A$1:$AG$95</definedName>
    <definedName name="_xlnm.Print_Area" localSheetId="9">⑥入力シート3!$A$1:$T$95</definedName>
    <definedName name="_xlnm.Print_Area" localSheetId="11">⑦第７号様式添付書類!$A$1:$CB$112</definedName>
    <definedName name="_xlnm.Print_Area" localSheetId="12">⑧第７号様式!$A$1:$AQ$106</definedName>
    <definedName name="_xlnm.Print_Area" localSheetId="13">'⑨第４号様式の２（内訳表）'!$A$1:$H$25</definedName>
    <definedName name="_xlnm.Print_Area" localSheetId="14">⑩第４号様式の１!$A$1:$AM$66</definedName>
    <definedName name="_xlnm.Print_Area" localSheetId="0">'保育単価表（Ｂ型）'!$A$1:$BP$22</definedName>
    <definedName name="_xlnm.Print_Area" localSheetId="1">'保育単価表（Ｂ型） 2'!$A$1:$BP$22</definedName>
    <definedName name="_xlnm.Print_Titles" localSheetId="8">⑤入力シート2!$1:$5</definedName>
    <definedName name="_xlnm.Print_Titles" localSheetId="9">⑥入力シート3!$1:$5</definedName>
    <definedName name="_xlnm.Print_Titles" localSheetId="0">'保育単価表（Ｂ型）'!$B:$E,'保育単価表（Ｂ型）'!$1:$6</definedName>
    <definedName name="_xlnm.Print_Titles" localSheetId="1">'保育単価表（Ｂ型） 2'!$B:$E,'保育単価表（Ｂ型） 2'!$1:$6</definedName>
    <definedName name="単価表">'保育単価表（Ｂ型）'!$A$6:$BP$22</definedName>
    <definedName name="単価表2">'保育単価表（Ｂ型） 2'!$A$6:$BP$22</definedName>
    <definedName name="定員">②積算表!$AR$2:$AS$15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94" i="7" l="1"/>
  <c r="Q56" i="1" l="1"/>
  <c r="R44" i="7"/>
  <c r="R40" i="7"/>
  <c r="AF37" i="24"/>
  <c r="AF36" i="24"/>
  <c r="AF35" i="24"/>
  <c r="AF34" i="24"/>
  <c r="AF33" i="24"/>
  <c r="AF32" i="24"/>
  <c r="AF31" i="24"/>
  <c r="AF30" i="24"/>
  <c r="AF29" i="24"/>
  <c r="AF28" i="24"/>
  <c r="AF27" i="24"/>
  <c r="AF26" i="24"/>
  <c r="Y2" i="24" l="1"/>
  <c r="Q1" i="15" l="1"/>
  <c r="AD1" i="14"/>
  <c r="V7" i="24" l="1"/>
  <c r="V5" i="24"/>
  <c r="V4" i="24"/>
  <c r="AG1" i="24"/>
  <c r="K78" i="24" l="1"/>
  <c r="AC76" i="24"/>
  <c r="U76" i="24"/>
  <c r="M76" i="24"/>
  <c r="K76" i="24"/>
  <c r="AI76" i="24" s="1"/>
  <c r="AI75" i="24"/>
  <c r="AG75" i="24"/>
  <c r="AE75" i="24"/>
  <c r="AC75" i="24"/>
  <c r="AA75" i="24"/>
  <c r="Y75" i="24"/>
  <c r="W75" i="24"/>
  <c r="U75" i="24"/>
  <c r="S75" i="24"/>
  <c r="Q75" i="24"/>
  <c r="O75" i="24"/>
  <c r="M75" i="24"/>
  <c r="K75" i="24"/>
  <c r="AG74" i="24"/>
  <c r="AE74" i="24"/>
  <c r="AC74" i="24"/>
  <c r="Y74" i="24"/>
  <c r="W74" i="24"/>
  <c r="U74" i="24"/>
  <c r="Q74" i="24"/>
  <c r="O74" i="24"/>
  <c r="M74" i="24"/>
  <c r="K74" i="24"/>
  <c r="AI74" i="24" s="1"/>
  <c r="K73" i="24"/>
  <c r="AG73" i="24" s="1"/>
  <c r="AC71" i="24"/>
  <c r="U71" i="24"/>
  <c r="M71" i="24"/>
  <c r="K71" i="24"/>
  <c r="AI71" i="24" s="1"/>
  <c r="K70" i="24"/>
  <c r="Y70" i="24" s="1"/>
  <c r="AC69" i="24"/>
  <c r="U69" i="24"/>
  <c r="M69" i="24"/>
  <c r="K69" i="24"/>
  <c r="AI69" i="24" s="1"/>
  <c r="AE68" i="24"/>
  <c r="W68" i="24"/>
  <c r="O68" i="24"/>
  <c r="K68" i="24"/>
  <c r="AC68" i="24" s="1"/>
  <c r="Y67" i="24"/>
  <c r="AI54" i="24"/>
  <c r="AG54" i="24"/>
  <c r="AE54" i="24"/>
  <c r="AC54" i="24"/>
  <c r="AA54" i="24"/>
  <c r="Y54" i="24"/>
  <c r="W54" i="24"/>
  <c r="U54" i="24"/>
  <c r="S54" i="24"/>
  <c r="Q54" i="24"/>
  <c r="O54" i="24"/>
  <c r="M54" i="24"/>
  <c r="AI53" i="24"/>
  <c r="AG53" i="24"/>
  <c r="AE53" i="24"/>
  <c r="AC53" i="24"/>
  <c r="AA53" i="24"/>
  <c r="Y53" i="24"/>
  <c r="W53" i="24"/>
  <c r="U53" i="24"/>
  <c r="S53" i="24"/>
  <c r="Q53" i="24"/>
  <c r="O53" i="24"/>
  <c r="M53" i="24"/>
  <c r="AI52" i="24"/>
  <c r="AG52" i="24"/>
  <c r="AE52" i="24"/>
  <c r="AC52" i="24"/>
  <c r="AA52" i="24"/>
  <c r="Y52" i="24"/>
  <c r="W52" i="24"/>
  <c r="U52" i="24"/>
  <c r="S52" i="24"/>
  <c r="Q52" i="24"/>
  <c r="O52" i="24"/>
  <c r="M52" i="24"/>
  <c r="AI51" i="24"/>
  <c r="AI55" i="24" s="1"/>
  <c r="AG51" i="24"/>
  <c r="AG55" i="24" s="1"/>
  <c r="AE51" i="24"/>
  <c r="AE55" i="24" s="1"/>
  <c r="AC51" i="24"/>
  <c r="AC55" i="24" s="1"/>
  <c r="AA51" i="24"/>
  <c r="AA55" i="24" s="1"/>
  <c r="Y51" i="24"/>
  <c r="Y55" i="24" s="1"/>
  <c r="W51" i="24"/>
  <c r="W55" i="24" s="1"/>
  <c r="U51" i="24"/>
  <c r="U55" i="24" s="1"/>
  <c r="S51" i="24"/>
  <c r="S55" i="24" s="1"/>
  <c r="Q51" i="24"/>
  <c r="Q55" i="24" s="1"/>
  <c r="O51" i="24"/>
  <c r="O55" i="24" s="1"/>
  <c r="M51" i="24"/>
  <c r="M55" i="24" s="1"/>
  <c r="AI49" i="24"/>
  <c r="AG49" i="24"/>
  <c r="AE49" i="24"/>
  <c r="AC49" i="24"/>
  <c r="AA49" i="24"/>
  <c r="Y49" i="24"/>
  <c r="W49" i="24"/>
  <c r="U49" i="24"/>
  <c r="S49" i="24"/>
  <c r="Q49" i="24"/>
  <c r="O49" i="24"/>
  <c r="M49" i="24"/>
  <c r="AI48" i="24"/>
  <c r="AG48" i="24"/>
  <c r="AA48" i="24"/>
  <c r="Y48" i="24"/>
  <c r="S48" i="24"/>
  <c r="Q48" i="24"/>
  <c r="AI47" i="24"/>
  <c r="AG47" i="24"/>
  <c r="AE47" i="24"/>
  <c r="AC47" i="24"/>
  <c r="AA47" i="24"/>
  <c r="Y47" i="24"/>
  <c r="W47" i="24"/>
  <c r="U47" i="24"/>
  <c r="S47" i="24"/>
  <c r="Q47" i="24"/>
  <c r="O47" i="24"/>
  <c r="M47" i="24"/>
  <c r="AI46" i="24"/>
  <c r="AG46" i="24"/>
  <c r="AE46" i="24"/>
  <c r="AC46" i="24"/>
  <c r="AA46" i="24"/>
  <c r="Y46" i="24"/>
  <c r="W46" i="24"/>
  <c r="U46" i="24"/>
  <c r="S46" i="24"/>
  <c r="Q46" i="24"/>
  <c r="O46" i="24"/>
  <c r="M46" i="24"/>
  <c r="S45" i="24"/>
  <c r="Q45" i="24"/>
  <c r="O67" i="24"/>
  <c r="M67" i="24"/>
  <c r="AA67" i="24"/>
  <c r="Y45" i="24"/>
  <c r="W67" i="24"/>
  <c r="U67" i="24"/>
  <c r="AI45" i="24"/>
  <c r="AG45" i="24"/>
  <c r="AE67" i="24"/>
  <c r="AC67" i="24"/>
  <c r="S18" i="24"/>
  <c r="AE15" i="24"/>
  <c r="AV6" i="24" s="1"/>
  <c r="BB9" i="24"/>
  <c r="BB8" i="24"/>
  <c r="BB7" i="24"/>
  <c r="BB6" i="24"/>
  <c r="BB5" i="24"/>
  <c r="BB4" i="24"/>
  <c r="BB3" i="24"/>
  <c r="U1" i="24"/>
  <c r="Q50" i="24" l="1"/>
  <c r="Y50" i="24"/>
  <c r="AG50" i="24"/>
  <c r="M50" i="24"/>
  <c r="U50" i="24"/>
  <c r="AC50" i="24"/>
  <c r="AV3" i="24"/>
  <c r="AG67" i="24"/>
  <c r="Q67" i="24"/>
  <c r="AA50" i="24"/>
  <c r="W50" i="24"/>
  <c r="AE50" i="24"/>
  <c r="AC72" i="24"/>
  <c r="S50" i="24"/>
  <c r="AI50" i="24"/>
  <c r="O50" i="24"/>
  <c r="AV2" i="24"/>
  <c r="AV5" i="24"/>
  <c r="AA45" i="24"/>
  <c r="AA70" i="24"/>
  <c r="AA73" i="24"/>
  <c r="AV4" i="24"/>
  <c r="M45" i="24"/>
  <c r="M56" i="24" s="1"/>
  <c r="M57" i="24" s="1"/>
  <c r="AG58" i="24" s="1"/>
  <c r="AG59" i="24" s="1"/>
  <c r="U45" i="24"/>
  <c r="AC45" i="24"/>
  <c r="S67" i="24"/>
  <c r="AI67" i="24"/>
  <c r="Q68" i="24"/>
  <c r="Y68" i="24"/>
  <c r="AG68" i="24"/>
  <c r="O69" i="24"/>
  <c r="W69" i="24"/>
  <c r="AE69" i="24"/>
  <c r="Q70" i="24"/>
  <c r="AG70" i="24"/>
  <c r="O71" i="24"/>
  <c r="W71" i="24"/>
  <c r="AE71" i="24"/>
  <c r="M73" i="24"/>
  <c r="M77" i="24" s="1"/>
  <c r="U73" i="24"/>
  <c r="U77" i="24" s="1"/>
  <c r="AC73" i="24"/>
  <c r="AC77" i="24" s="1"/>
  <c r="S74" i="24"/>
  <c r="AA74" i="24"/>
  <c r="O76" i="24"/>
  <c r="W76" i="24"/>
  <c r="AE76" i="24"/>
  <c r="S73" i="24"/>
  <c r="AI73" i="24"/>
  <c r="AI77" i="24" s="1"/>
  <c r="O45" i="24"/>
  <c r="W45" i="24"/>
  <c r="AE45" i="24"/>
  <c r="S68" i="24"/>
  <c r="AA68" i="24"/>
  <c r="AI68" i="24"/>
  <c r="Q69" i="24"/>
  <c r="Y69" i="24"/>
  <c r="AG69" i="24"/>
  <c r="S70" i="24"/>
  <c r="AI70" i="24"/>
  <c r="Q71" i="24"/>
  <c r="Y71" i="24"/>
  <c r="AG71" i="24"/>
  <c r="O73" i="24"/>
  <c r="W73" i="24"/>
  <c r="AE73" i="24"/>
  <c r="Q76" i="24"/>
  <c r="Y76" i="24"/>
  <c r="AG76" i="24"/>
  <c r="AG77" i="24" s="1"/>
  <c r="M68" i="24"/>
  <c r="M72" i="24" s="1"/>
  <c r="U68" i="24"/>
  <c r="U72" i="24" s="1"/>
  <c r="S69" i="24"/>
  <c r="AA69" i="24"/>
  <c r="S71" i="24"/>
  <c r="AA71" i="24"/>
  <c r="Q73" i="24"/>
  <c r="Y73" i="24"/>
  <c r="S76" i="24"/>
  <c r="AA76" i="24"/>
  <c r="S58" i="24" l="1"/>
  <c r="S59" i="24" s="1"/>
  <c r="AA58" i="24"/>
  <c r="Y58" i="24"/>
  <c r="Y59" i="24" s="1"/>
  <c r="AC58" i="24"/>
  <c r="AC59" i="24" s="1"/>
  <c r="Q58" i="24"/>
  <c r="Q59" i="24" s="1"/>
  <c r="O58" i="24"/>
  <c r="O59" i="24" s="1"/>
  <c r="AE58" i="24"/>
  <c r="U58" i="24"/>
  <c r="U59" i="24" s="1"/>
  <c r="AI58" i="24"/>
  <c r="AI59" i="24" s="1"/>
  <c r="W58" i="24"/>
  <c r="M58" i="24"/>
  <c r="M59" i="24" s="1"/>
  <c r="M78" i="24"/>
  <c r="M79" i="24" s="1"/>
  <c r="U80" i="24" s="1"/>
  <c r="U81" i="24" s="1"/>
  <c r="AE77" i="24"/>
  <c r="AE72" i="24"/>
  <c r="Q77" i="24"/>
  <c r="AE59" i="24"/>
  <c r="O77" i="24"/>
  <c r="W59" i="24"/>
  <c r="W72" i="24"/>
  <c r="W77" i="24"/>
  <c r="S77" i="24"/>
  <c r="O72" i="24"/>
  <c r="AI72" i="24"/>
  <c r="AG72" i="24"/>
  <c r="AA72" i="24"/>
  <c r="Y72" i="24"/>
  <c r="Y77" i="24"/>
  <c r="S72" i="24"/>
  <c r="Q72" i="24"/>
  <c r="AA77" i="24"/>
  <c r="AA59" i="24"/>
  <c r="AG80" i="24" l="1"/>
  <c r="AG81" i="24" s="1"/>
  <c r="AE80" i="24"/>
  <c r="AE81" i="24" s="1"/>
  <c r="M80" i="24"/>
  <c r="M81" i="24" s="1"/>
  <c r="AC80" i="24"/>
  <c r="AC81" i="24" s="1"/>
  <c r="AI80" i="24"/>
  <c r="AI81" i="24" s="1"/>
  <c r="Q80" i="24"/>
  <c r="Q81" i="24" s="1"/>
  <c r="O80" i="24"/>
  <c r="O81" i="24" s="1"/>
  <c r="M60" i="24"/>
  <c r="S80" i="24"/>
  <c r="S81" i="24" s="1"/>
  <c r="W80" i="24"/>
  <c r="W81" i="24" s="1"/>
  <c r="Y80" i="24"/>
  <c r="Y81" i="24" s="1"/>
  <c r="AA80" i="24"/>
  <c r="AA81" i="24" s="1"/>
  <c r="M82" i="24" l="1"/>
  <c r="M21" i="24" s="1"/>
  <c r="T83" i="4" s="1"/>
  <c r="O14" i="9"/>
  <c r="O15" i="9" s="1"/>
  <c r="AP91" i="8" l="1"/>
  <c r="AP90" i="8"/>
  <c r="AP89" i="8"/>
  <c r="AP88" i="8"/>
  <c r="AP87" i="8"/>
  <c r="AP86" i="8"/>
  <c r="AP85" i="8"/>
  <c r="AP84" i="8"/>
  <c r="AP83" i="8"/>
  <c r="AP82" i="8"/>
  <c r="CB22" i="8"/>
  <c r="BV22" i="8"/>
  <c r="AP22" i="8"/>
  <c r="BV21" i="8"/>
  <c r="AP21" i="8"/>
  <c r="CB21" i="8" s="1"/>
  <c r="CB20" i="8"/>
  <c r="BV20" i="8"/>
  <c r="AP20" i="8"/>
  <c r="BV19" i="8"/>
  <c r="AP19" i="8"/>
  <c r="CB19" i="8" s="1"/>
  <c r="CB18" i="8"/>
  <c r="BV18" i="8"/>
  <c r="AP18" i="8"/>
  <c r="BV17" i="8"/>
  <c r="AP17" i="8"/>
  <c r="CB17" i="8" s="1"/>
  <c r="CB16" i="8"/>
  <c r="BV16" i="8"/>
  <c r="AP16" i="8"/>
  <c r="BV15" i="8"/>
  <c r="AP15" i="8"/>
  <c r="CB15" i="8" s="1"/>
  <c r="CB14" i="8"/>
  <c r="BV14" i="8"/>
  <c r="AP14" i="8"/>
  <c r="BV13" i="8"/>
  <c r="AP13" i="8"/>
  <c r="CB13" i="8" s="1"/>
  <c r="BV42" i="8"/>
  <c r="AP42" i="8"/>
  <c r="CB42" i="8" s="1"/>
  <c r="CB41" i="8"/>
  <c r="BV41" i="8"/>
  <c r="AP41" i="8"/>
  <c r="BV40" i="8"/>
  <c r="AP40" i="8"/>
  <c r="CB40" i="8" s="1"/>
  <c r="CB39" i="8"/>
  <c r="BV39" i="8"/>
  <c r="AP39" i="8"/>
  <c r="BV38" i="8"/>
  <c r="AP38" i="8"/>
  <c r="CB38" i="8" s="1"/>
  <c r="CB37" i="8"/>
  <c r="BV37" i="8"/>
  <c r="AP37" i="8"/>
  <c r="BV36" i="8"/>
  <c r="AP36" i="8"/>
  <c r="CB36" i="8" s="1"/>
  <c r="CB35" i="8"/>
  <c r="BV35" i="8"/>
  <c r="AP35" i="8"/>
  <c r="BV34" i="8"/>
  <c r="AP34" i="8"/>
  <c r="CB34" i="8" s="1"/>
  <c r="CB33" i="8"/>
  <c r="BV33" i="8"/>
  <c r="AP33" i="8"/>
  <c r="BV32" i="8"/>
  <c r="AP32" i="8"/>
  <c r="CB32" i="8" s="1"/>
  <c r="CB31" i="8"/>
  <c r="BV31" i="8"/>
  <c r="AP31" i="8"/>
  <c r="BV30" i="8"/>
  <c r="AP30" i="8"/>
  <c r="CB30" i="8" s="1"/>
  <c r="CB29" i="8"/>
  <c r="BV29" i="8"/>
  <c r="AP29" i="8"/>
  <c r="BV28" i="8"/>
  <c r="AP28" i="8"/>
  <c r="CB28" i="8" s="1"/>
  <c r="CB27" i="8"/>
  <c r="BV27" i="8"/>
  <c r="AP27" i="8"/>
  <c r="BV26" i="8"/>
  <c r="AP26" i="8"/>
  <c r="CB26" i="8" s="1"/>
  <c r="BV25" i="8"/>
  <c r="AP25" i="8"/>
  <c r="CB25" i="8" s="1"/>
  <c r="BV24" i="8"/>
  <c r="AP24" i="8"/>
  <c r="CB24" i="8" s="1"/>
  <c r="BV23" i="8"/>
  <c r="AP23" i="8"/>
  <c r="CB23" i="8" s="1"/>
  <c r="AP63" i="8"/>
  <c r="AE69" i="8" s="1"/>
  <c r="BV63" i="8"/>
  <c r="AP64" i="8"/>
  <c r="BV64" i="8"/>
  <c r="CB64" i="8"/>
  <c r="AP65" i="8"/>
  <c r="CB65" i="8" s="1"/>
  <c r="BV65" i="8"/>
  <c r="AP66" i="8"/>
  <c r="BV66" i="8"/>
  <c r="CB66" i="8"/>
  <c r="AP67" i="8"/>
  <c r="CB67" i="8" s="1"/>
  <c r="BV67" i="8"/>
  <c r="AP68" i="8"/>
  <c r="BV68" i="8"/>
  <c r="CB68" i="8"/>
  <c r="BK69" i="8"/>
  <c r="Z76" i="8"/>
  <c r="AP76" i="8"/>
  <c r="AP77" i="8"/>
  <c r="AP78" i="8"/>
  <c r="AP79" i="8"/>
  <c r="AP80" i="8"/>
  <c r="AP81" i="8"/>
  <c r="AP92" i="8"/>
  <c r="AP99" i="8"/>
  <c r="AP100" i="8"/>
  <c r="AP101" i="8"/>
  <c r="AP102" i="8"/>
  <c r="AP103" i="8"/>
  <c r="AP104" i="8"/>
  <c r="AP105" i="8"/>
  <c r="AP106" i="8"/>
  <c r="AP107" i="8"/>
  <c r="CB63" i="8" l="1"/>
  <c r="BH4" i="15"/>
  <c r="CF93" i="15"/>
  <c r="CE93" i="15"/>
  <c r="CD93" i="15"/>
  <c r="CC93" i="15"/>
  <c r="CB93" i="15"/>
  <c r="CA93" i="15"/>
  <c r="BZ93" i="15"/>
  <c r="BY93" i="15"/>
  <c r="BX93" i="15"/>
  <c r="BW93" i="15"/>
  <c r="BV93" i="15"/>
  <c r="BU93" i="15"/>
  <c r="CF90" i="15"/>
  <c r="CE90" i="15"/>
  <c r="CD90" i="15"/>
  <c r="CC90" i="15"/>
  <c r="CB90" i="15"/>
  <c r="CA90" i="15"/>
  <c r="BZ90" i="15"/>
  <c r="BY90" i="15"/>
  <c r="BX90" i="15"/>
  <c r="BW90" i="15"/>
  <c r="BV90" i="15"/>
  <c r="BU90" i="15"/>
  <c r="CF87" i="15"/>
  <c r="CE87" i="15"/>
  <c r="CD87" i="15"/>
  <c r="CC87" i="15"/>
  <c r="CB87" i="15"/>
  <c r="CA87" i="15"/>
  <c r="BZ87" i="15"/>
  <c r="BY87" i="15"/>
  <c r="BX87" i="15"/>
  <c r="BW87" i="15"/>
  <c r="BV87" i="15"/>
  <c r="BU87" i="15"/>
  <c r="CF84" i="15"/>
  <c r="CE84" i="15"/>
  <c r="CD84" i="15"/>
  <c r="CC84" i="15"/>
  <c r="CB84" i="15"/>
  <c r="CA84" i="15"/>
  <c r="BZ84" i="15"/>
  <c r="BY84" i="15"/>
  <c r="BX84" i="15"/>
  <c r="BW84" i="15"/>
  <c r="BV84" i="15"/>
  <c r="BU84" i="15"/>
  <c r="CF81" i="15"/>
  <c r="CE81" i="15"/>
  <c r="CD81" i="15"/>
  <c r="CC81" i="15"/>
  <c r="CB81" i="15"/>
  <c r="CA81" i="15"/>
  <c r="BZ81" i="15"/>
  <c r="BY81" i="15"/>
  <c r="BX81" i="15"/>
  <c r="BW81" i="15"/>
  <c r="BV81" i="15"/>
  <c r="BU81" i="15"/>
  <c r="CF78" i="15"/>
  <c r="CE78" i="15"/>
  <c r="CD78" i="15"/>
  <c r="CC78" i="15"/>
  <c r="CB78" i="15"/>
  <c r="CA78" i="15"/>
  <c r="BZ78" i="15"/>
  <c r="BY78" i="15"/>
  <c r="BX78" i="15"/>
  <c r="BW78" i="15"/>
  <c r="BV78" i="15"/>
  <c r="BU78" i="15"/>
  <c r="CF75" i="15"/>
  <c r="CE75" i="15"/>
  <c r="CD75" i="15"/>
  <c r="CC75" i="15"/>
  <c r="CB75" i="15"/>
  <c r="CA75" i="15"/>
  <c r="BZ75" i="15"/>
  <c r="BY75" i="15"/>
  <c r="BX75" i="15"/>
  <c r="BW75" i="15"/>
  <c r="BV75" i="15"/>
  <c r="BU75" i="15"/>
  <c r="CF72" i="15"/>
  <c r="CE72" i="15"/>
  <c r="CD72" i="15"/>
  <c r="CC72" i="15"/>
  <c r="CB72" i="15"/>
  <c r="CA72" i="15"/>
  <c r="BZ72" i="15"/>
  <c r="BY72" i="15"/>
  <c r="BX72" i="15"/>
  <c r="BW72" i="15"/>
  <c r="BV72" i="15"/>
  <c r="BU72" i="15"/>
  <c r="CF69" i="15"/>
  <c r="CE69" i="15"/>
  <c r="CD69" i="15"/>
  <c r="CC69" i="15"/>
  <c r="CB69" i="15"/>
  <c r="CA69" i="15"/>
  <c r="BZ69" i="15"/>
  <c r="BY69" i="15"/>
  <c r="BX69" i="15"/>
  <c r="BW69" i="15"/>
  <c r="BV69" i="15"/>
  <c r="BU69" i="15"/>
  <c r="CF66" i="15"/>
  <c r="CE66" i="15"/>
  <c r="CD66" i="15"/>
  <c r="CC66" i="15"/>
  <c r="CB66" i="15"/>
  <c r="CA66" i="15"/>
  <c r="BZ66" i="15"/>
  <c r="BY66" i="15"/>
  <c r="BX66" i="15"/>
  <c r="BW66" i="15"/>
  <c r="BV66" i="15"/>
  <c r="BU66" i="15"/>
  <c r="BH93" i="15"/>
  <c r="BH94" i="15" s="1"/>
  <c r="BH90" i="15"/>
  <c r="BH91" i="15" s="1"/>
  <c r="BH87" i="15"/>
  <c r="BH88" i="15" s="1"/>
  <c r="BH84" i="15"/>
  <c r="BH85" i="15" s="1"/>
  <c r="BH81" i="15"/>
  <c r="BH82" i="15" s="1"/>
  <c r="BS78" i="15"/>
  <c r="BS79" i="15" s="1"/>
  <c r="BR78" i="15"/>
  <c r="BR79" i="15" s="1"/>
  <c r="BQ78" i="15"/>
  <c r="BQ79" i="15" s="1"/>
  <c r="BP78" i="15"/>
  <c r="BP79" i="15" s="1"/>
  <c r="BO78" i="15"/>
  <c r="BO79" i="15" s="1"/>
  <c r="BN78" i="15"/>
  <c r="BN79" i="15" s="1"/>
  <c r="BM78" i="15"/>
  <c r="BM79" i="15" s="1"/>
  <c r="BL78" i="15"/>
  <c r="BL79" i="15" s="1"/>
  <c r="BK78" i="15"/>
  <c r="BK79" i="15" s="1"/>
  <c r="BJ78" i="15"/>
  <c r="BJ79" i="15" s="1"/>
  <c r="BI78" i="15"/>
  <c r="BI79" i="15" s="1"/>
  <c r="BH78" i="15"/>
  <c r="BH79" i="15" s="1"/>
  <c r="BS75" i="15"/>
  <c r="BS76" i="15" s="1"/>
  <c r="BR75" i="15"/>
  <c r="BR76" i="15" s="1"/>
  <c r="BQ75" i="15"/>
  <c r="BQ76" i="15" s="1"/>
  <c r="BP75" i="15"/>
  <c r="BP76" i="15" s="1"/>
  <c r="BO75" i="15"/>
  <c r="BO76" i="15" s="1"/>
  <c r="BN75" i="15"/>
  <c r="BN76" i="15" s="1"/>
  <c r="BM75" i="15"/>
  <c r="BM76" i="15" s="1"/>
  <c r="BL75" i="15"/>
  <c r="BL76" i="15" s="1"/>
  <c r="BK75" i="15"/>
  <c r="BK76" i="15" s="1"/>
  <c r="BJ75" i="15"/>
  <c r="BJ76" i="15" s="1"/>
  <c r="BI75" i="15"/>
  <c r="BI76" i="15" s="1"/>
  <c r="BH75" i="15"/>
  <c r="BH76" i="15" s="1"/>
  <c r="BS72" i="15"/>
  <c r="BS73" i="15" s="1"/>
  <c r="BR72" i="15"/>
  <c r="BR73" i="15" s="1"/>
  <c r="BQ72" i="15"/>
  <c r="BQ73" i="15" s="1"/>
  <c r="BP72" i="15"/>
  <c r="BP73" i="15" s="1"/>
  <c r="BO72" i="15"/>
  <c r="BO73" i="15" s="1"/>
  <c r="BN72" i="15"/>
  <c r="BN73" i="15" s="1"/>
  <c r="BM72" i="15"/>
  <c r="BM73" i="15" s="1"/>
  <c r="BL72" i="15"/>
  <c r="BL73" i="15" s="1"/>
  <c r="BK72" i="15"/>
  <c r="BK73" i="15" s="1"/>
  <c r="BJ72" i="15"/>
  <c r="BJ73" i="15" s="1"/>
  <c r="BI72" i="15"/>
  <c r="BI73" i="15" s="1"/>
  <c r="BH72" i="15"/>
  <c r="BH73" i="15" s="1"/>
  <c r="BS69" i="15"/>
  <c r="BS70" i="15" s="1"/>
  <c r="BR69" i="15"/>
  <c r="BR70" i="15" s="1"/>
  <c r="BQ69" i="15"/>
  <c r="BQ70" i="15" s="1"/>
  <c r="BP69" i="15"/>
  <c r="BP70" i="15" s="1"/>
  <c r="BO69" i="15"/>
  <c r="BO70" i="15" s="1"/>
  <c r="BN69" i="15"/>
  <c r="BN70" i="15" s="1"/>
  <c r="BM69" i="15"/>
  <c r="BM70" i="15" s="1"/>
  <c r="BL69" i="15"/>
  <c r="BL70" i="15" s="1"/>
  <c r="BK69" i="15"/>
  <c r="BK70" i="15" s="1"/>
  <c r="BJ69" i="15"/>
  <c r="BJ70" i="15" s="1"/>
  <c r="BI69" i="15"/>
  <c r="BI70" i="15" s="1"/>
  <c r="BH69" i="15"/>
  <c r="BH70" i="15" s="1"/>
  <c r="BS66" i="15"/>
  <c r="BS67" i="15" s="1"/>
  <c r="BR66" i="15"/>
  <c r="BR67" i="15" s="1"/>
  <c r="BQ66" i="15"/>
  <c r="BQ67" i="15" s="1"/>
  <c r="BP66" i="15"/>
  <c r="BP67" i="15" s="1"/>
  <c r="BO66" i="15"/>
  <c r="BO67" i="15" s="1"/>
  <c r="BN66" i="15"/>
  <c r="BN67" i="15" s="1"/>
  <c r="BM66" i="15"/>
  <c r="BM67" i="15" s="1"/>
  <c r="BL66" i="15"/>
  <c r="BL67" i="15" s="1"/>
  <c r="BK66" i="15"/>
  <c r="BK67" i="15" s="1"/>
  <c r="BJ66" i="15"/>
  <c r="BJ67" i="15" s="1"/>
  <c r="BI66" i="15"/>
  <c r="BI67" i="15" s="1"/>
  <c r="BH66" i="15"/>
  <c r="BH67" i="15" s="1"/>
  <c r="I95" i="15"/>
  <c r="I94" i="15"/>
  <c r="I93" i="15"/>
  <c r="I92" i="15"/>
  <c r="I91" i="15"/>
  <c r="I90" i="15"/>
  <c r="I89" i="15"/>
  <c r="I88" i="15"/>
  <c r="I87" i="15"/>
  <c r="I86" i="15"/>
  <c r="I85" i="15"/>
  <c r="I84" i="15"/>
  <c r="I83" i="15"/>
  <c r="I82" i="15"/>
  <c r="I81" i="15"/>
  <c r="I80" i="15"/>
  <c r="I79" i="15"/>
  <c r="I78" i="15"/>
  <c r="I77" i="15"/>
  <c r="I76" i="15"/>
  <c r="J76" i="15" s="1"/>
  <c r="K76" i="15" s="1"/>
  <c r="L76" i="15" s="1"/>
  <c r="M76" i="15" s="1"/>
  <c r="N76" i="15" s="1"/>
  <c r="O76" i="15" s="1"/>
  <c r="P76" i="15" s="1"/>
  <c r="Q76" i="15" s="1"/>
  <c r="R76" i="15" s="1"/>
  <c r="S76" i="15" s="1"/>
  <c r="L75" i="15"/>
  <c r="I75" i="15"/>
  <c r="J75" i="15" s="1"/>
  <c r="K75" i="15" s="1"/>
  <c r="I74" i="15"/>
  <c r="J74" i="15" s="1"/>
  <c r="K74" i="15" s="1"/>
  <c r="L74" i="15" s="1"/>
  <c r="M74" i="15" s="1"/>
  <c r="N74" i="15" s="1"/>
  <c r="O74" i="15" s="1"/>
  <c r="P74" i="15" s="1"/>
  <c r="Q74" i="15" s="1"/>
  <c r="R74" i="15" s="1"/>
  <c r="S74" i="15" s="1"/>
  <c r="L73" i="15"/>
  <c r="M73" i="15" s="1"/>
  <c r="N73" i="15" s="1"/>
  <c r="O73" i="15" s="1"/>
  <c r="P73" i="15" s="1"/>
  <c r="Q73" i="15" s="1"/>
  <c r="R73" i="15" s="1"/>
  <c r="S73" i="15" s="1"/>
  <c r="I73" i="15"/>
  <c r="J73" i="15" s="1"/>
  <c r="K73" i="15" s="1"/>
  <c r="I72" i="15"/>
  <c r="J72" i="15" s="1"/>
  <c r="K72" i="15" s="1"/>
  <c r="L72" i="15" s="1"/>
  <c r="M72" i="15" s="1"/>
  <c r="N72" i="15" s="1"/>
  <c r="O72" i="15" s="1"/>
  <c r="P72" i="15" s="1"/>
  <c r="Q72" i="15" s="1"/>
  <c r="R72" i="15" s="1"/>
  <c r="S72" i="15" s="1"/>
  <c r="L71" i="15"/>
  <c r="I71" i="15"/>
  <c r="J71" i="15" s="1"/>
  <c r="K71" i="15" s="1"/>
  <c r="I70" i="15"/>
  <c r="J70" i="15" s="1"/>
  <c r="K70" i="15" s="1"/>
  <c r="L70" i="15" s="1"/>
  <c r="M70" i="15" s="1"/>
  <c r="N70" i="15" s="1"/>
  <c r="O70" i="15" s="1"/>
  <c r="P70" i="15" s="1"/>
  <c r="Q70" i="15" s="1"/>
  <c r="R70" i="15" s="1"/>
  <c r="S70" i="15" s="1"/>
  <c r="I69" i="15"/>
  <c r="J69" i="15" s="1"/>
  <c r="I68" i="15"/>
  <c r="I67" i="15"/>
  <c r="J67" i="15" s="1"/>
  <c r="I66" i="15"/>
  <c r="J66" i="15" s="1"/>
  <c r="BI84" i="15" l="1"/>
  <c r="BI85" i="15" s="1"/>
  <c r="BI87" i="15"/>
  <c r="BI88" i="15" s="1"/>
  <c r="BI81" i="15"/>
  <c r="BI82" i="15" s="1"/>
  <c r="BI93" i="15"/>
  <c r="BI94" i="15" s="1"/>
  <c r="BI90" i="15"/>
  <c r="BI91" i="15" s="1"/>
  <c r="K67" i="15"/>
  <c r="L67" i="15" s="1"/>
  <c r="M67" i="15" s="1"/>
  <c r="N67" i="15" s="1"/>
  <c r="O67" i="15" s="1"/>
  <c r="P67" i="15" s="1"/>
  <c r="Q67" i="15" s="1"/>
  <c r="R67" i="15" s="1"/>
  <c r="S67" i="15" s="1"/>
  <c r="K69" i="15"/>
  <c r="L69" i="15" s="1"/>
  <c r="M69" i="15" s="1"/>
  <c r="N69" i="15" s="1"/>
  <c r="O69" i="15" s="1"/>
  <c r="P69" i="15" s="1"/>
  <c r="Q69" i="15" s="1"/>
  <c r="R69" i="15" s="1"/>
  <c r="S69" i="15" s="1"/>
  <c r="T68" i="15"/>
  <c r="K66" i="15"/>
  <c r="L66" i="15" s="1"/>
  <c r="M66" i="15" s="1"/>
  <c r="N66" i="15" s="1"/>
  <c r="O66" i="15" s="1"/>
  <c r="P66" i="15" s="1"/>
  <c r="Q66" i="15" s="1"/>
  <c r="R66" i="15" s="1"/>
  <c r="S66" i="15" s="1"/>
  <c r="T75" i="15"/>
  <c r="M71" i="15"/>
  <c r="N71" i="15" s="1"/>
  <c r="O71" i="15" s="1"/>
  <c r="P71" i="15" s="1"/>
  <c r="Q71" i="15" s="1"/>
  <c r="R71" i="15" s="1"/>
  <c r="S71" i="15" s="1"/>
  <c r="M75" i="15"/>
  <c r="N75" i="15" s="1"/>
  <c r="O75" i="15" s="1"/>
  <c r="P75" i="15" s="1"/>
  <c r="Q75" i="15" s="1"/>
  <c r="R75" i="15" s="1"/>
  <c r="S75" i="15" s="1"/>
  <c r="J83" i="15"/>
  <c r="K83" i="15" s="1"/>
  <c r="L83" i="15" s="1"/>
  <c r="M83" i="15" s="1"/>
  <c r="N83" i="15" s="1"/>
  <c r="O83" i="15" s="1"/>
  <c r="P83" i="15" s="1"/>
  <c r="Q83" i="15" s="1"/>
  <c r="R83" i="15" s="1"/>
  <c r="S83" i="15" s="1"/>
  <c r="J95" i="15"/>
  <c r="K95" i="15" s="1"/>
  <c r="L95" i="15" s="1"/>
  <c r="M95" i="15" s="1"/>
  <c r="N95" i="15" s="1"/>
  <c r="O95" i="15" s="1"/>
  <c r="P95" i="15" s="1"/>
  <c r="Q95" i="15" s="1"/>
  <c r="R95" i="15" s="1"/>
  <c r="S95" i="15" s="1"/>
  <c r="J68" i="15"/>
  <c r="K68" i="15" s="1"/>
  <c r="L68" i="15" s="1"/>
  <c r="M68" i="15" s="1"/>
  <c r="N68" i="15" s="1"/>
  <c r="O68" i="15" s="1"/>
  <c r="P68" i="15" s="1"/>
  <c r="Q68" i="15" s="1"/>
  <c r="R68" i="15" s="1"/>
  <c r="S68" i="15" s="1"/>
  <c r="T70" i="15"/>
  <c r="T72" i="15"/>
  <c r="T74" i="15"/>
  <c r="T76" i="15"/>
  <c r="J78" i="15"/>
  <c r="K78" i="15" s="1"/>
  <c r="L78" i="15" s="1"/>
  <c r="M78" i="15" s="1"/>
  <c r="N78" i="15" s="1"/>
  <c r="O78" i="15" s="1"/>
  <c r="P78" i="15" s="1"/>
  <c r="Q78" i="15" s="1"/>
  <c r="R78" i="15" s="1"/>
  <c r="S78" i="15" s="1"/>
  <c r="J82" i="15"/>
  <c r="K82" i="15" s="1"/>
  <c r="L82" i="15" s="1"/>
  <c r="M82" i="15" s="1"/>
  <c r="N82" i="15" s="1"/>
  <c r="O82" i="15" s="1"/>
  <c r="P82" i="15" s="1"/>
  <c r="Q82" i="15" s="1"/>
  <c r="R82" i="15" s="1"/>
  <c r="S82" i="15" s="1"/>
  <c r="J86" i="15"/>
  <c r="K86" i="15" s="1"/>
  <c r="L86" i="15" s="1"/>
  <c r="M86" i="15" s="1"/>
  <c r="N86" i="15" s="1"/>
  <c r="O86" i="15" s="1"/>
  <c r="P86" i="15" s="1"/>
  <c r="Q86" i="15" s="1"/>
  <c r="R86" i="15" s="1"/>
  <c r="S86" i="15" s="1"/>
  <c r="J90" i="15"/>
  <c r="J94" i="15"/>
  <c r="K94" i="15" s="1"/>
  <c r="L94" i="15" s="1"/>
  <c r="M94" i="15" s="1"/>
  <c r="N94" i="15" s="1"/>
  <c r="O94" i="15" s="1"/>
  <c r="P94" i="15" s="1"/>
  <c r="Q94" i="15" s="1"/>
  <c r="R94" i="15" s="1"/>
  <c r="S94" i="15" s="1"/>
  <c r="T73" i="15"/>
  <c r="J80" i="15"/>
  <c r="K80" i="15" s="1"/>
  <c r="L80" i="15" s="1"/>
  <c r="M80" i="15" s="1"/>
  <c r="N80" i="15" s="1"/>
  <c r="O80" i="15" s="1"/>
  <c r="P80" i="15" s="1"/>
  <c r="Q80" i="15" s="1"/>
  <c r="R80" i="15" s="1"/>
  <c r="S80" i="15" s="1"/>
  <c r="J84" i="15"/>
  <c r="J88" i="15"/>
  <c r="K88" i="15" s="1"/>
  <c r="L88" i="15" s="1"/>
  <c r="M88" i="15" s="1"/>
  <c r="N88" i="15" s="1"/>
  <c r="O88" i="15" s="1"/>
  <c r="P88" i="15" s="1"/>
  <c r="Q88" i="15" s="1"/>
  <c r="R88" i="15" s="1"/>
  <c r="S88" i="15" s="1"/>
  <c r="J92" i="15"/>
  <c r="K92" i="15" s="1"/>
  <c r="L92" i="15" s="1"/>
  <c r="M92" i="15" s="1"/>
  <c r="N92" i="15" s="1"/>
  <c r="O92" i="15" s="1"/>
  <c r="P92" i="15" s="1"/>
  <c r="Q92" i="15" s="1"/>
  <c r="R92" i="15" s="1"/>
  <c r="S92" i="15" s="1"/>
  <c r="J79" i="15"/>
  <c r="K79" i="15" s="1"/>
  <c r="L79" i="15" s="1"/>
  <c r="M79" i="15" s="1"/>
  <c r="N79" i="15" s="1"/>
  <c r="O79" i="15" s="1"/>
  <c r="P79" i="15" s="1"/>
  <c r="Q79" i="15" s="1"/>
  <c r="R79" i="15" s="1"/>
  <c r="S79" i="15" s="1"/>
  <c r="J87" i="15"/>
  <c r="J91" i="15"/>
  <c r="K91" i="15" s="1"/>
  <c r="L91" i="15" s="1"/>
  <c r="M91" i="15" s="1"/>
  <c r="N91" i="15" s="1"/>
  <c r="O91" i="15" s="1"/>
  <c r="P91" i="15" s="1"/>
  <c r="Q91" i="15" s="1"/>
  <c r="R91" i="15" s="1"/>
  <c r="S91" i="15" s="1"/>
  <c r="T77" i="15"/>
  <c r="J77" i="15"/>
  <c r="K77" i="15" s="1"/>
  <c r="L77" i="15" s="1"/>
  <c r="M77" i="15" s="1"/>
  <c r="N77" i="15" s="1"/>
  <c r="O77" i="15" s="1"/>
  <c r="P77" i="15" s="1"/>
  <c r="Q77" i="15" s="1"/>
  <c r="R77" i="15" s="1"/>
  <c r="S77" i="15" s="1"/>
  <c r="J81" i="15"/>
  <c r="J85" i="15"/>
  <c r="K85" i="15" s="1"/>
  <c r="L85" i="15" s="1"/>
  <c r="M85" i="15" s="1"/>
  <c r="N85" i="15" s="1"/>
  <c r="O85" i="15" s="1"/>
  <c r="P85" i="15" s="1"/>
  <c r="Q85" i="15" s="1"/>
  <c r="R85" i="15" s="1"/>
  <c r="S85" i="15" s="1"/>
  <c r="J89" i="15"/>
  <c r="K89" i="15" s="1"/>
  <c r="L89" i="15" s="1"/>
  <c r="M89" i="15" s="1"/>
  <c r="N89" i="15" s="1"/>
  <c r="O89" i="15" s="1"/>
  <c r="P89" i="15" s="1"/>
  <c r="Q89" i="15" s="1"/>
  <c r="R89" i="15" s="1"/>
  <c r="S89" i="15" s="1"/>
  <c r="J93" i="15"/>
  <c r="AC7" i="4"/>
  <c r="AB37" i="7"/>
  <c r="X37" i="7"/>
  <c r="T37" i="7"/>
  <c r="T85" i="15" l="1"/>
  <c r="K84" i="15"/>
  <c r="BJ84" i="15"/>
  <c r="BJ85" i="15" s="1"/>
  <c r="T82" i="15"/>
  <c r="T95" i="15"/>
  <c r="K93" i="15"/>
  <c r="BJ93" i="15"/>
  <c r="BJ94" i="15" s="1"/>
  <c r="K90" i="15"/>
  <c r="BJ90" i="15"/>
  <c r="BJ91" i="15" s="1"/>
  <c r="K81" i="15"/>
  <c r="BJ81" i="15"/>
  <c r="BJ82" i="15" s="1"/>
  <c r="K87" i="15"/>
  <c r="BJ87" i="15"/>
  <c r="BJ88" i="15" s="1"/>
  <c r="T92" i="15"/>
  <c r="T89" i="15"/>
  <c r="T91" i="15"/>
  <c r="T79" i="15"/>
  <c r="T88" i="15"/>
  <c r="T80" i="15"/>
  <c r="T83" i="15"/>
  <c r="T69" i="15"/>
  <c r="T66" i="15"/>
  <c r="T71" i="15"/>
  <c r="T94" i="15"/>
  <c r="T86" i="15"/>
  <c r="T78" i="15"/>
  <c r="T67" i="15"/>
  <c r="AG64" i="4"/>
  <c r="AF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L90" i="15" l="1"/>
  <c r="BK90" i="15"/>
  <c r="BK91" i="15" s="1"/>
  <c r="L81" i="15"/>
  <c r="BK81" i="15"/>
  <c r="BK82" i="15" s="1"/>
  <c r="L93" i="15"/>
  <c r="BK93" i="15"/>
  <c r="BK94" i="15" s="1"/>
  <c r="L84" i="15"/>
  <c r="BK84" i="15"/>
  <c r="BK85" i="15" s="1"/>
  <c r="L87" i="15"/>
  <c r="BK87" i="15"/>
  <c r="BK88" i="15" s="1"/>
  <c r="N1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N22" i="4"/>
  <c r="N21" i="4"/>
  <c r="N20" i="4"/>
  <c r="N19" i="4"/>
  <c r="N18" i="4"/>
  <c r="N17" i="4"/>
  <c r="N16" i="4"/>
  <c r="N15" i="4"/>
  <c r="M81" i="15" l="1"/>
  <c r="BL81" i="15"/>
  <c r="BL82" i="15" s="1"/>
  <c r="M90" i="15"/>
  <c r="BL90" i="15"/>
  <c r="BL91" i="15" s="1"/>
  <c r="M87" i="15"/>
  <c r="BL87" i="15"/>
  <c r="BL88" i="15" s="1"/>
  <c r="M84" i="15"/>
  <c r="BL84" i="15"/>
  <c r="BL85" i="15" s="1"/>
  <c r="M93" i="15"/>
  <c r="BL93" i="15"/>
  <c r="BL94" i="15" s="1"/>
  <c r="AD64" i="4"/>
  <c r="AC64" i="4"/>
  <c r="AB64" i="4"/>
  <c r="W63" i="4"/>
  <c r="W14" i="4"/>
  <c r="V64" i="4"/>
  <c r="U14" i="4"/>
  <c r="T64" i="4"/>
  <c r="S64" i="4"/>
  <c r="R64" i="4"/>
  <c r="AR1016" i="15"/>
  <c r="AR825" i="15"/>
  <c r="AR1045" i="15"/>
  <c r="AR926" i="15"/>
  <c r="AR841" i="15"/>
  <c r="AR1031" i="15"/>
  <c r="AR864" i="15"/>
  <c r="AR805" i="15"/>
  <c r="AR800" i="15"/>
  <c r="AR1071" i="15"/>
  <c r="AR747" i="15"/>
  <c r="AR1073" i="15"/>
  <c r="AR1077" i="15"/>
  <c r="AR979" i="15"/>
  <c r="AR816" i="15"/>
  <c r="AR980" i="15"/>
  <c r="AR1010" i="15"/>
  <c r="AR933" i="15"/>
  <c r="AR774" i="15"/>
  <c r="AR1027" i="15"/>
  <c r="AR968" i="15"/>
  <c r="AR848" i="15"/>
  <c r="AR970" i="15"/>
  <c r="AR1012" i="15"/>
  <c r="AR780" i="15"/>
  <c r="AR1038" i="15"/>
  <c r="AR820" i="15"/>
  <c r="AR789" i="15"/>
  <c r="AR909" i="15"/>
  <c r="AR974" i="15"/>
  <c r="AR1037" i="15"/>
  <c r="AR751" i="15"/>
  <c r="AR784" i="15"/>
  <c r="AR741" i="15"/>
  <c r="AR831" i="15"/>
  <c r="AR1032" i="15"/>
  <c r="AR809" i="15"/>
  <c r="AR1030" i="15"/>
  <c r="AR977" i="15"/>
  <c r="AR837" i="15"/>
  <c r="AR966" i="15"/>
  <c r="AR995" i="15"/>
  <c r="AR878" i="15"/>
  <c r="AR734" i="15"/>
  <c r="AR959" i="15"/>
  <c r="AR892" i="15"/>
  <c r="AR812" i="15"/>
  <c r="AR887" i="15"/>
  <c r="AR896" i="15"/>
  <c r="AR793" i="15"/>
  <c r="AR1034" i="15"/>
  <c r="AR873" i="15"/>
  <c r="AR940" i="15"/>
  <c r="AR859" i="15"/>
  <c r="AR853" i="15"/>
  <c r="AR1002" i="15"/>
  <c r="AR797" i="15"/>
  <c r="AR901" i="15"/>
  <c r="AR1009" i="15"/>
  <c r="AR943" i="15"/>
  <c r="AR738" i="15"/>
  <c r="AR1035" i="15"/>
  <c r="AR967" i="15"/>
  <c r="AR857" i="15"/>
  <c r="AR908" i="15"/>
  <c r="AR730" i="15"/>
  <c r="AR897" i="15"/>
  <c r="AR891" i="15"/>
  <c r="AR726" i="15"/>
  <c r="AR923" i="15"/>
  <c r="AR993" i="15"/>
  <c r="AR1000" i="15"/>
  <c r="AR792" i="15"/>
  <c r="AR907" i="15"/>
  <c r="AR750" i="15"/>
  <c r="AR871" i="15"/>
  <c r="AR969" i="15"/>
  <c r="AR753" i="15"/>
  <c r="AR838" i="15"/>
  <c r="AR763" i="15"/>
  <c r="AR885" i="15"/>
  <c r="AR880" i="15"/>
  <c r="AR900" i="15"/>
  <c r="AR1068" i="15"/>
  <c r="AR895" i="15"/>
  <c r="AR728" i="15"/>
  <c r="AR874" i="15"/>
  <c r="AR850" i="15"/>
  <c r="AR807" i="15"/>
  <c r="AR921" i="15"/>
  <c r="AR1078" i="15"/>
  <c r="AR765" i="15"/>
  <c r="AR881" i="15"/>
  <c r="AR884" i="15"/>
  <c r="AR925" i="15"/>
  <c r="AR860" i="15"/>
  <c r="AR794" i="15"/>
  <c r="AR767" i="15"/>
  <c r="AR824" i="15"/>
  <c r="AR804" i="15"/>
  <c r="AR877" i="15"/>
  <c r="AR998" i="15"/>
  <c r="AR973" i="15"/>
  <c r="AR1036" i="15"/>
  <c r="AR942" i="15"/>
  <c r="AR935" i="15"/>
  <c r="AR858" i="15"/>
  <c r="AR821" i="15"/>
  <c r="AR795" i="15"/>
  <c r="AR1066" i="15"/>
  <c r="AR1003" i="15"/>
  <c r="AR828" i="15"/>
  <c r="AR1064" i="15"/>
  <c r="AR1039" i="15"/>
  <c r="AR1081" i="15"/>
  <c r="AR879" i="15"/>
  <c r="AR776" i="15"/>
  <c r="AR1047" i="15"/>
  <c r="AR783" i="15"/>
  <c r="AR839" i="15"/>
  <c r="AR769" i="15"/>
  <c r="AR1067" i="15"/>
  <c r="AR957" i="15"/>
  <c r="AR928" i="15"/>
  <c r="AR759" i="15"/>
  <c r="AR965" i="15"/>
  <c r="AR927" i="15"/>
  <c r="AR787" i="15"/>
  <c r="AR1004" i="15"/>
  <c r="AR1042" i="15"/>
  <c r="AR813" i="15"/>
  <c r="AR1075" i="15"/>
  <c r="AR843" i="15"/>
  <c r="AR773" i="15"/>
  <c r="AR1041" i="15"/>
  <c r="AR867" i="15"/>
  <c r="AR1074" i="15"/>
  <c r="AR772" i="15"/>
  <c r="AR922" i="15"/>
  <c r="AR830" i="15"/>
  <c r="AR868" i="15"/>
  <c r="AR819" i="15"/>
  <c r="AR1076" i="15"/>
  <c r="AR856" i="15"/>
  <c r="AR845" i="15"/>
  <c r="AR894" i="15"/>
  <c r="AR764" i="15"/>
  <c r="AR745" i="15"/>
  <c r="AR827" i="15"/>
  <c r="AR1053" i="15"/>
  <c r="AR854" i="15"/>
  <c r="AR1005" i="15"/>
  <c r="AR899" i="15"/>
  <c r="AR818" i="15"/>
  <c r="AR962" i="15"/>
  <c r="AR941" i="15"/>
  <c r="AR869" i="15"/>
  <c r="AR1007" i="15"/>
  <c r="AR748" i="15"/>
  <c r="AR849" i="15"/>
  <c r="AR981" i="15"/>
  <c r="AR971" i="15"/>
  <c r="AR796" i="15"/>
  <c r="AR865" i="15"/>
  <c r="AR1065" i="15"/>
  <c r="AR814" i="15"/>
  <c r="AR888" i="15"/>
  <c r="AR822" i="15"/>
  <c r="AR960" i="15"/>
  <c r="AR727" i="15"/>
  <c r="AR770" i="15"/>
  <c r="AR918" i="15"/>
  <c r="AR811" i="15"/>
  <c r="AR847" i="15"/>
  <c r="AR732" i="15"/>
  <c r="AR782" i="15"/>
  <c r="AR889" i="15"/>
  <c r="AR752" i="15"/>
  <c r="AR771" i="15"/>
  <c r="AR931" i="15"/>
  <c r="AR975" i="15"/>
  <c r="AR801" i="15"/>
  <c r="AR994" i="15"/>
  <c r="AR905" i="15"/>
  <c r="AR1011" i="15"/>
  <c r="AR736" i="15"/>
  <c r="AR1013" i="15"/>
  <c r="AR855" i="15"/>
  <c r="AR1052" i="15"/>
  <c r="AR777" i="15"/>
  <c r="AR958" i="15"/>
  <c r="AR976" i="15"/>
  <c r="AR991" i="15"/>
  <c r="AR761" i="15"/>
  <c r="AR852" i="15"/>
  <c r="AR735" i="15"/>
  <c r="AR996" i="15"/>
  <c r="AR826" i="15"/>
  <c r="AR798" i="15"/>
  <c r="AR799" i="15"/>
  <c r="AR1006" i="15"/>
  <c r="AR833" i="15"/>
  <c r="AR766" i="15"/>
  <c r="AR756" i="15"/>
  <c r="AR1069" i="15"/>
  <c r="AR904" i="15"/>
  <c r="AR733" i="15"/>
  <c r="AR1072" i="15"/>
  <c r="AR739" i="15"/>
  <c r="AR731" i="15"/>
  <c r="AR1082" i="15"/>
  <c r="AR791" i="15"/>
  <c r="AR832" i="15"/>
  <c r="AR762" i="15"/>
  <c r="AR1028" i="15"/>
  <c r="AR744" i="15"/>
  <c r="AR886" i="15"/>
  <c r="AR1040" i="15"/>
  <c r="AR749" i="15"/>
  <c r="AR1026" i="15"/>
  <c r="AR729" i="15"/>
  <c r="AR903" i="15"/>
  <c r="AR920" i="15"/>
  <c r="AR990" i="15"/>
  <c r="AR937" i="15"/>
  <c r="AR834" i="15"/>
  <c r="AR760" i="15"/>
  <c r="AR1062" i="15"/>
  <c r="AR906" i="15"/>
  <c r="AR930" i="15"/>
  <c r="AR1043" i="15"/>
  <c r="AR934" i="15"/>
  <c r="AR842" i="15"/>
  <c r="AR742" i="15"/>
  <c r="AR778" i="15"/>
  <c r="AR775" i="15"/>
  <c r="AR972" i="15"/>
  <c r="AR882" i="15"/>
  <c r="AR861" i="15"/>
  <c r="AR788" i="15"/>
  <c r="AR1084" i="15"/>
  <c r="AR802" i="15"/>
  <c r="AR1015" i="15"/>
  <c r="AR1049" i="15"/>
  <c r="AR1033" i="15"/>
  <c r="AR758" i="15"/>
  <c r="AR1050" i="15"/>
  <c r="AR754" i="15"/>
  <c r="AR786" i="15"/>
  <c r="AR936" i="15"/>
  <c r="AR835" i="15"/>
  <c r="AR817" i="15"/>
  <c r="AR964" i="15"/>
  <c r="AR890" i="15"/>
  <c r="AR893" i="15"/>
  <c r="AR944" i="15"/>
  <c r="AR954" i="15"/>
  <c r="AR743" i="15"/>
  <c r="AR872" i="15"/>
  <c r="AR781" i="15"/>
  <c r="AR939" i="15"/>
  <c r="AR955" i="15"/>
  <c r="AR999" i="15"/>
  <c r="AR810" i="15"/>
  <c r="AR823" i="15"/>
  <c r="AR840" i="15"/>
  <c r="AR1085" i="15"/>
  <c r="AR851" i="15"/>
  <c r="AR862" i="15"/>
  <c r="AR779" i="15"/>
  <c r="AR803" i="15"/>
  <c r="AR1080" i="15"/>
  <c r="AR902" i="15"/>
  <c r="AR815" i="15"/>
  <c r="AR961" i="15"/>
  <c r="AR768" i="15"/>
  <c r="AR806" i="15"/>
  <c r="AR829" i="15"/>
  <c r="AR1029" i="15"/>
  <c r="AR1079" i="15"/>
  <c r="AR790" i="15"/>
  <c r="AR1017" i="15"/>
  <c r="AR755" i="15"/>
  <c r="AR746" i="15"/>
  <c r="AR876" i="15"/>
  <c r="AR1044" i="15"/>
  <c r="AR997" i="15"/>
  <c r="AR844" i="15"/>
  <c r="AR866" i="15"/>
  <c r="AR963" i="15"/>
  <c r="AR992" i="15"/>
  <c r="AR1051" i="15"/>
  <c r="AR924" i="15"/>
  <c r="AR978" i="15"/>
  <c r="AR929" i="15"/>
  <c r="AR737" i="15"/>
  <c r="AR1083" i="15"/>
  <c r="AR898" i="15"/>
  <c r="AR1001" i="15"/>
  <c r="AR1070" i="15"/>
  <c r="AR1063" i="15"/>
  <c r="AR875" i="15"/>
  <c r="AR808" i="15"/>
  <c r="AR938" i="15"/>
  <c r="AR883" i="15"/>
  <c r="AR757" i="15"/>
  <c r="AR1048" i="15"/>
  <c r="AR1008" i="15"/>
  <c r="AR785" i="15"/>
  <c r="AR836" i="15"/>
  <c r="AR870" i="15"/>
  <c r="AR945" i="15"/>
  <c r="AR932" i="15"/>
  <c r="AR1046" i="15"/>
  <c r="AR956" i="15"/>
  <c r="AR740" i="15"/>
  <c r="AR863" i="15"/>
  <c r="AR919" i="15"/>
  <c r="AR846" i="15"/>
  <c r="AR1014" i="15"/>
  <c r="N84" i="15" l="1"/>
  <c r="BM84" i="15"/>
  <c r="BM85" i="15" s="1"/>
  <c r="N87" i="15"/>
  <c r="BM87" i="15"/>
  <c r="BM88" i="15" s="1"/>
  <c r="N93" i="15"/>
  <c r="BM93" i="15"/>
  <c r="BM94" i="15" s="1"/>
  <c r="N81" i="15"/>
  <c r="BM81" i="15"/>
  <c r="BM82" i="15" s="1"/>
  <c r="N90" i="15"/>
  <c r="BM90" i="15"/>
  <c r="BM91" i="15" s="1"/>
  <c r="O90" i="15" l="1"/>
  <c r="BN90" i="15"/>
  <c r="BN91" i="15" s="1"/>
  <c r="O84" i="15"/>
  <c r="BN84" i="15"/>
  <c r="BN85" i="15" s="1"/>
  <c r="O93" i="15"/>
  <c r="BN93" i="15"/>
  <c r="BN94" i="15" s="1"/>
  <c r="O87" i="15"/>
  <c r="BN87" i="15"/>
  <c r="BN88" i="15" s="1"/>
  <c r="O81" i="15"/>
  <c r="BN81" i="15"/>
  <c r="BN82" i="15" s="1"/>
  <c r="Q41" i="1"/>
  <c r="Q40" i="1"/>
  <c r="R65" i="7"/>
  <c r="R54" i="7"/>
  <c r="P81" i="15" l="1"/>
  <c r="BO81" i="15"/>
  <c r="BO82" i="15" s="1"/>
  <c r="P87" i="15"/>
  <c r="BO87" i="15"/>
  <c r="BO88" i="15" s="1"/>
  <c r="P93" i="15"/>
  <c r="BO93" i="15"/>
  <c r="BO94" i="15" s="1"/>
  <c r="P84" i="15"/>
  <c r="BO84" i="15"/>
  <c r="BO85" i="15" s="1"/>
  <c r="P90" i="15"/>
  <c r="BO90" i="15"/>
  <c r="BO91" i="15" s="1"/>
  <c r="AI63" i="4"/>
  <c r="AI62" i="4"/>
  <c r="AI61" i="4"/>
  <c r="AI60" i="4"/>
  <c r="AI59" i="4"/>
  <c r="AI58" i="4"/>
  <c r="AI57" i="4"/>
  <c r="AI56" i="4"/>
  <c r="AI55" i="4"/>
  <c r="AI54" i="4"/>
  <c r="AI53" i="4"/>
  <c r="AI52" i="4"/>
  <c r="AI51" i="4"/>
  <c r="AI50" i="4"/>
  <c r="AI49" i="4"/>
  <c r="AI48" i="4"/>
  <c r="AI47" i="4"/>
  <c r="AI46" i="4"/>
  <c r="AI45" i="4"/>
  <c r="AI44" i="4"/>
  <c r="AI43" i="4"/>
  <c r="AI42" i="4"/>
  <c r="AI41" i="4"/>
  <c r="AI40" i="4"/>
  <c r="AI39" i="4"/>
  <c r="AI38" i="4"/>
  <c r="AI37" i="4"/>
  <c r="AI36" i="4"/>
  <c r="AI35" i="4"/>
  <c r="AI34" i="4"/>
  <c r="AI33" i="4"/>
  <c r="AI32" i="4"/>
  <c r="AI31" i="4"/>
  <c r="AI30" i="4"/>
  <c r="AI29" i="4"/>
  <c r="AI28" i="4"/>
  <c r="AI27" i="4"/>
  <c r="AI26" i="4"/>
  <c r="AI25" i="4"/>
  <c r="AI24" i="4"/>
  <c r="AI23" i="4"/>
  <c r="Q81" i="15" l="1"/>
  <c r="BP81" i="15"/>
  <c r="BP82" i="15" s="1"/>
  <c r="Q84" i="15"/>
  <c r="BP84" i="15"/>
  <c r="BP85" i="15" s="1"/>
  <c r="Q93" i="15"/>
  <c r="BP93" i="15"/>
  <c r="BP94" i="15" s="1"/>
  <c r="Q87" i="15"/>
  <c r="BP87" i="15"/>
  <c r="BP88" i="15" s="1"/>
  <c r="Q90" i="15"/>
  <c r="BP90" i="15"/>
  <c r="BP91" i="15" s="1"/>
  <c r="AP98" i="8"/>
  <c r="AP97" i="8"/>
  <c r="AP96" i="8"/>
  <c r="AP95" i="8"/>
  <c r="AP94" i="8"/>
  <c r="AP93" i="8"/>
  <c r="BV62" i="8"/>
  <c r="BV61" i="8"/>
  <c r="BV60" i="8"/>
  <c r="BV59" i="8"/>
  <c r="BV58" i="8"/>
  <c r="BV57" i="8"/>
  <c r="BV56" i="8"/>
  <c r="BV55" i="8"/>
  <c r="BV54" i="8"/>
  <c r="BV53" i="8"/>
  <c r="BV52" i="8"/>
  <c r="BV51" i="8"/>
  <c r="BV50" i="8"/>
  <c r="BV49" i="8"/>
  <c r="BV48" i="8"/>
  <c r="BV47" i="8"/>
  <c r="BV46" i="8"/>
  <c r="BV45" i="8"/>
  <c r="BV44" i="8"/>
  <c r="BV43" i="8"/>
  <c r="BV12" i="8"/>
  <c r="BV11" i="8"/>
  <c r="BV10" i="8"/>
  <c r="BV9" i="8"/>
  <c r="AP9" i="8"/>
  <c r="AP62" i="8"/>
  <c r="CB62" i="8" s="1"/>
  <c r="AP61" i="8"/>
  <c r="AP60" i="8"/>
  <c r="CB60" i="8" s="1"/>
  <c r="AP59" i="8"/>
  <c r="AP58" i="8"/>
  <c r="CB58" i="8" s="1"/>
  <c r="AP57" i="8"/>
  <c r="AP56" i="8"/>
  <c r="CB56" i="8" s="1"/>
  <c r="AP55" i="8"/>
  <c r="AP54" i="8"/>
  <c r="AP53" i="8"/>
  <c r="AP52" i="8"/>
  <c r="CB52" i="8" s="1"/>
  <c r="AP51" i="8"/>
  <c r="AP50" i="8"/>
  <c r="CB50" i="8" s="1"/>
  <c r="AP49" i="8"/>
  <c r="AP48" i="8"/>
  <c r="CB48" i="8" s="1"/>
  <c r="AP47" i="8"/>
  <c r="AP46" i="8"/>
  <c r="CB46" i="8" s="1"/>
  <c r="AP45" i="8"/>
  <c r="AP44" i="8"/>
  <c r="CB44" i="8" s="1"/>
  <c r="AP43" i="8"/>
  <c r="AP12" i="8"/>
  <c r="CB12" i="8" s="1"/>
  <c r="AP11" i="8"/>
  <c r="AP10" i="8"/>
  <c r="CB10" i="8" s="1"/>
  <c r="R84" i="15" l="1"/>
  <c r="BQ84" i="15"/>
  <c r="BQ85" i="15" s="1"/>
  <c r="R81" i="15"/>
  <c r="BQ81" i="15"/>
  <c r="BQ82" i="15" s="1"/>
  <c r="R87" i="15"/>
  <c r="BQ87" i="15"/>
  <c r="BQ88" i="15" s="1"/>
  <c r="R93" i="15"/>
  <c r="BQ93" i="15"/>
  <c r="BQ94" i="15" s="1"/>
  <c r="R90" i="15"/>
  <c r="BQ90" i="15"/>
  <c r="BQ91" i="15" s="1"/>
  <c r="CB43" i="8"/>
  <c r="CB47" i="8"/>
  <c r="CB51" i="8"/>
  <c r="CB55" i="8"/>
  <c r="CB59" i="8"/>
  <c r="CB9" i="8"/>
  <c r="CB54" i="8"/>
  <c r="CB11" i="8"/>
  <c r="CB45" i="8"/>
  <c r="CB49" i="8"/>
  <c r="CB53" i="8"/>
  <c r="CB57" i="8"/>
  <c r="CB61" i="8"/>
  <c r="S81" i="15" l="1"/>
  <c r="BR81" i="15"/>
  <c r="BR82" i="15" s="1"/>
  <c r="S84" i="15"/>
  <c r="BR84" i="15"/>
  <c r="BR85" i="15" s="1"/>
  <c r="S90" i="15"/>
  <c r="BR90" i="15"/>
  <c r="BR91" i="15" s="1"/>
  <c r="S93" i="15"/>
  <c r="BR93" i="15"/>
  <c r="BR94" i="15" s="1"/>
  <c r="S87" i="15"/>
  <c r="BR87" i="15"/>
  <c r="BR88" i="15" s="1"/>
  <c r="BS93" i="15" l="1"/>
  <c r="BS94" i="15" s="1"/>
  <c r="T93" i="15"/>
  <c r="BS81" i="15"/>
  <c r="BS82" i="15" s="1"/>
  <c r="BS87" i="15"/>
  <c r="BS88" i="15" s="1"/>
  <c r="T87" i="15"/>
  <c r="BS84" i="15"/>
  <c r="BS85" i="15" s="1"/>
  <c r="T84" i="15"/>
  <c r="BS90" i="15"/>
  <c r="BS91" i="15" s="1"/>
  <c r="T90" i="15"/>
  <c r="T81" i="15"/>
  <c r="I2" i="15" l="1"/>
  <c r="L2" i="15"/>
  <c r="O2" i="15"/>
  <c r="I6" i="15"/>
  <c r="J6" i="15" l="1"/>
  <c r="BH6" i="15"/>
  <c r="BU6" i="15"/>
  <c r="BV6" i="15"/>
  <c r="BW6" i="15"/>
  <c r="BX6" i="15"/>
  <c r="BY6" i="15"/>
  <c r="BZ6" i="15"/>
  <c r="CA6" i="15"/>
  <c r="CB6" i="15"/>
  <c r="CC6" i="15"/>
  <c r="CD6" i="15"/>
  <c r="CE6" i="15"/>
  <c r="CF6" i="15"/>
  <c r="I7" i="15"/>
  <c r="BI6" i="15" s="1"/>
  <c r="K6" i="15" l="1"/>
  <c r="J7" i="15"/>
  <c r="K7" i="15" s="1"/>
  <c r="L7" i="15" s="1"/>
  <c r="M7" i="15" s="1"/>
  <c r="N7" i="15" s="1"/>
  <c r="O7" i="15" s="1"/>
  <c r="P7" i="15" s="1"/>
  <c r="Q7" i="15" s="1"/>
  <c r="R7" i="15" s="1"/>
  <c r="S7" i="15" s="1"/>
  <c r="BH7" i="15"/>
  <c r="BI7" i="15"/>
  <c r="I8" i="15"/>
  <c r="J8" i="15"/>
  <c r="K8" i="15"/>
  <c r="L8" i="15" s="1"/>
  <c r="M8" i="15" s="1"/>
  <c r="N8" i="15" s="1"/>
  <c r="O8" i="15" s="1"/>
  <c r="P8" i="15" s="1"/>
  <c r="Q8" i="15" s="1"/>
  <c r="R8" i="15" s="1"/>
  <c r="S8" i="15" s="1"/>
  <c r="AR1060" i="15"/>
  <c r="AS887" i="15"/>
  <c r="AS802" i="15"/>
  <c r="AS942" i="15"/>
  <c r="AS1066" i="15"/>
  <c r="AS997" i="15"/>
  <c r="AS791" i="15"/>
  <c r="AS740" i="15"/>
  <c r="AS889" i="15"/>
  <c r="AR917" i="15"/>
  <c r="AS998" i="15"/>
  <c r="AR989" i="15"/>
  <c r="AS955" i="15"/>
  <c r="AS957" i="15"/>
  <c r="AS816" i="15"/>
  <c r="AS855" i="15"/>
  <c r="AR914" i="15"/>
  <c r="AS979" i="15"/>
  <c r="AS875" i="15"/>
  <c r="AS990" i="15"/>
  <c r="AS899" i="15"/>
  <c r="AS895" i="15"/>
  <c r="AS1001" i="15"/>
  <c r="AS1002" i="15"/>
  <c r="AS874" i="15"/>
  <c r="AS870" i="15"/>
  <c r="AR1057" i="15"/>
  <c r="AS1037" i="15"/>
  <c r="AS926" i="15"/>
  <c r="AS1065" i="15"/>
  <c r="AS765" i="15"/>
  <c r="AS839" i="15"/>
  <c r="AS1082" i="15"/>
  <c r="AS1015" i="15"/>
  <c r="AS1074" i="15"/>
  <c r="AS906" i="15"/>
  <c r="AS924" i="15"/>
  <c r="AR953" i="15"/>
  <c r="AS781" i="15"/>
  <c r="AS803" i="15"/>
  <c r="AS736" i="15"/>
  <c r="AR949" i="15"/>
  <c r="AS860" i="15"/>
  <c r="AS795" i="15"/>
  <c r="AS1010" i="15"/>
  <c r="AS842" i="15"/>
  <c r="AS850" i="15"/>
  <c r="AS974" i="15"/>
  <c r="AS1040" i="15"/>
  <c r="AS1062" i="15"/>
  <c r="AS851" i="15"/>
  <c r="AS1073" i="15"/>
  <c r="AS864" i="15"/>
  <c r="AS1034" i="15"/>
  <c r="AS776" i="15"/>
  <c r="AS763" i="15"/>
  <c r="AS726" i="15"/>
  <c r="AR987" i="15"/>
  <c r="AS739" i="15"/>
  <c r="AS814" i="15"/>
  <c r="AS966" i="15"/>
  <c r="AS1064" i="15"/>
  <c r="AS898" i="15"/>
  <c r="AS756" i="15"/>
  <c r="AS935" i="15"/>
  <c r="AS1027" i="15"/>
  <c r="AS846" i="15"/>
  <c r="AS793" i="15"/>
  <c r="AS1071" i="15"/>
  <c r="AS783" i="15"/>
  <c r="AS754" i="15"/>
  <c r="AR910" i="15"/>
  <c r="AS831" i="15"/>
  <c r="AS797" i="15"/>
  <c r="AS1039" i="15"/>
  <c r="AR1022" i="15"/>
  <c r="AS1030" i="15"/>
  <c r="AS978" i="15"/>
  <c r="AR948" i="15"/>
  <c r="AR1054" i="15"/>
  <c r="AS922" i="15"/>
  <c r="AS897" i="15"/>
  <c r="AS747" i="15"/>
  <c r="AR1023" i="15"/>
  <c r="AS894" i="15"/>
  <c r="AS904" i="15"/>
  <c r="AS800" i="15"/>
  <c r="AS994" i="15"/>
  <c r="AS734" i="15"/>
  <c r="AS923" i="15"/>
  <c r="AR7" i="15"/>
  <c r="AS965" i="15"/>
  <c r="AS830" i="15"/>
  <c r="AS772" i="15"/>
  <c r="AS969" i="15"/>
  <c r="AS762" i="15"/>
  <c r="AS753" i="15"/>
  <c r="AS741" i="15"/>
  <c r="AS1045" i="15"/>
  <c r="AS1032" i="15"/>
  <c r="AS825" i="15"/>
  <c r="AS866" i="15"/>
  <c r="AS777" i="15"/>
  <c r="AS843" i="15"/>
  <c r="AS828" i="15"/>
  <c r="AS883" i="15"/>
  <c r="AS907" i="15"/>
  <c r="AS737" i="15"/>
  <c r="AS932" i="15"/>
  <c r="AS847" i="15"/>
  <c r="AS954" i="15"/>
  <c r="AS775" i="15"/>
  <c r="AS1006" i="15"/>
  <c r="AR913" i="15"/>
  <c r="AS928" i="15"/>
  <c r="AS918" i="15"/>
  <c r="AS1072" i="15"/>
  <c r="AS1011" i="15"/>
  <c r="AS893" i="15"/>
  <c r="AS845" i="15"/>
  <c r="AS728" i="15"/>
  <c r="AS992" i="15"/>
  <c r="AS968" i="15"/>
  <c r="AS852" i="15"/>
  <c r="AS1085" i="15"/>
  <c r="AS863" i="15"/>
  <c r="AS732" i="15"/>
  <c r="AS882" i="15"/>
  <c r="AS881" i="15"/>
  <c r="AS1000" i="15"/>
  <c r="AS877" i="15"/>
  <c r="AS827" i="15"/>
  <c r="AS746" i="15"/>
  <c r="AS786" i="15"/>
  <c r="AR951" i="15"/>
  <c r="AS865" i="15"/>
  <c r="AS771" i="15"/>
  <c r="AS768" i="15"/>
  <c r="AS884" i="15"/>
  <c r="AS1028" i="15"/>
  <c r="AS945" i="15"/>
  <c r="AS1084" i="15"/>
  <c r="AS773" i="15"/>
  <c r="AS817" i="15"/>
  <c r="AS1026" i="15"/>
  <c r="AS766" i="15"/>
  <c r="AS960" i="15"/>
  <c r="AR950" i="15"/>
  <c r="AS730" i="15"/>
  <c r="AR6" i="15"/>
  <c r="AS1035" i="15"/>
  <c r="AS1036" i="15"/>
  <c r="AS838" i="15"/>
  <c r="AS758" i="15"/>
  <c r="AS1014" i="15"/>
  <c r="AS880" i="15"/>
  <c r="AS748" i="15"/>
  <c r="AS1081" i="15"/>
  <c r="AR947" i="15"/>
  <c r="AS829" i="15"/>
  <c r="AS879" i="15"/>
  <c r="AS764" i="15"/>
  <c r="AS785" i="15"/>
  <c r="AS1080" i="15"/>
  <c r="AS742" i="15"/>
  <c r="AS1004" i="15"/>
  <c r="AS729" i="15"/>
  <c r="AS1063" i="15"/>
  <c r="AS1083" i="15"/>
  <c r="AS780" i="15"/>
  <c r="AS858" i="15"/>
  <c r="AS873" i="15"/>
  <c r="AS908" i="15"/>
  <c r="AS1029" i="15"/>
  <c r="AS940" i="15"/>
  <c r="AS970" i="15"/>
  <c r="AS837" i="15"/>
  <c r="AS750" i="15"/>
  <c r="AS903" i="15"/>
  <c r="AS886" i="15"/>
  <c r="AS1078" i="15"/>
  <c r="AS981" i="15"/>
  <c r="AS871" i="15"/>
  <c r="AR1018" i="15"/>
  <c r="AS896" i="15"/>
  <c r="AS936" i="15"/>
  <c r="AS1017" i="15"/>
  <c r="AS743" i="15"/>
  <c r="AS1068" i="15"/>
  <c r="AR915" i="15"/>
  <c r="AS787" i="15"/>
  <c r="AS848" i="15"/>
  <c r="AS862" i="15"/>
  <c r="AS788" i="15"/>
  <c r="AS844" i="15"/>
  <c r="AS1038" i="15"/>
  <c r="AS991" i="15"/>
  <c r="AS749" i="15"/>
  <c r="AS835" i="15"/>
  <c r="AR982" i="15"/>
  <c r="AS813" i="15"/>
  <c r="AS1047" i="15"/>
  <c r="AS999" i="15"/>
  <c r="AS1041" i="15"/>
  <c r="AS861" i="15"/>
  <c r="AS761" i="15"/>
  <c r="AS805" i="15"/>
  <c r="AS929" i="15"/>
  <c r="AS956" i="15"/>
  <c r="AS735" i="15"/>
  <c r="AS779" i="15"/>
  <c r="AS853" i="15"/>
  <c r="AS1051" i="15"/>
  <c r="AR1021" i="15"/>
  <c r="AS1076" i="15"/>
  <c r="AS811" i="15"/>
  <c r="AS854" i="15"/>
  <c r="AS902" i="15"/>
  <c r="AS973" i="15"/>
  <c r="AS809" i="15"/>
  <c r="AS790" i="15"/>
  <c r="AS757" i="15"/>
  <c r="AS799" i="15"/>
  <c r="AS921" i="15"/>
  <c r="AS1070" i="15"/>
  <c r="AS867" i="15"/>
  <c r="AR912" i="15"/>
  <c r="AS832" i="15"/>
  <c r="AS745" i="15"/>
  <c r="AR1058" i="15"/>
  <c r="AS812" i="15"/>
  <c r="AS760" i="15"/>
  <c r="AS822" i="15"/>
  <c r="AS840" i="15"/>
  <c r="AS876" i="15"/>
  <c r="AR916" i="15"/>
  <c r="AS872" i="15"/>
  <c r="AR1055" i="15"/>
  <c r="AS958" i="15"/>
  <c r="AR911" i="15"/>
  <c r="AS972" i="15"/>
  <c r="AS798" i="15"/>
  <c r="AS823" i="15"/>
  <c r="AS967" i="15"/>
  <c r="AS939" i="15"/>
  <c r="AS941" i="15"/>
  <c r="AS1016" i="15"/>
  <c r="AS901" i="15"/>
  <c r="AS804" i="15"/>
  <c r="AS770" i="15"/>
  <c r="AS961" i="15"/>
  <c r="AS820" i="15"/>
  <c r="AS938" i="15"/>
  <c r="AR952" i="15"/>
  <c r="AS1077" i="15"/>
  <c r="AS920" i="15"/>
  <c r="AS975" i="15"/>
  <c r="AS1005" i="15"/>
  <c r="AR1024" i="15"/>
  <c r="AS1033" i="15"/>
  <c r="AS733" i="15"/>
  <c r="AS996" i="15"/>
  <c r="AR984" i="15"/>
  <c r="AS752" i="15"/>
  <c r="AS1009" i="15"/>
  <c r="AS885" i="15"/>
  <c r="AS789" i="15"/>
  <c r="AS751" i="15"/>
  <c r="AR946" i="15"/>
  <c r="AS808" i="15"/>
  <c r="AS1008" i="15"/>
  <c r="AS1031" i="15"/>
  <c r="AS1052" i="15"/>
  <c r="AS933" i="15"/>
  <c r="AS976" i="15"/>
  <c r="AR1061" i="15"/>
  <c r="AS971" i="15"/>
  <c r="AS755" i="15"/>
  <c r="AS925" i="15"/>
  <c r="AS909" i="15"/>
  <c r="AS1042" i="15"/>
  <c r="AS778" i="15"/>
  <c r="AS782" i="15"/>
  <c r="AS818" i="15"/>
  <c r="AS1003" i="15"/>
  <c r="AR1025" i="15"/>
  <c r="AS796" i="15"/>
  <c r="AS1044" i="15"/>
  <c r="AS934" i="15"/>
  <c r="AS900" i="15"/>
  <c r="AS869" i="15"/>
  <c r="AS759" i="15"/>
  <c r="AS821" i="15"/>
  <c r="AS836" i="15"/>
  <c r="AS738" i="15"/>
  <c r="AS856" i="15"/>
  <c r="AS834" i="15"/>
  <c r="AS807" i="15"/>
  <c r="AS824" i="15"/>
  <c r="AS774" i="15"/>
  <c r="AS1012" i="15"/>
  <c r="AS794" i="15"/>
  <c r="AS1049" i="15"/>
  <c r="AS767" i="15"/>
  <c r="AS937" i="15"/>
  <c r="AR988" i="15"/>
  <c r="AS927" i="15"/>
  <c r="AS1075" i="15"/>
  <c r="AS819" i="15"/>
  <c r="AS731" i="15"/>
  <c r="AS943" i="15"/>
  <c r="AS1007" i="15"/>
  <c r="AS878" i="15"/>
  <c r="AR1019" i="15"/>
  <c r="AS849" i="15"/>
  <c r="AS944" i="15"/>
  <c r="AS1048" i="15"/>
  <c r="AS868" i="15"/>
  <c r="AS1050" i="15"/>
  <c r="AS888" i="15"/>
  <c r="AS806" i="15"/>
  <c r="AS959" i="15"/>
  <c r="AR1056" i="15"/>
  <c r="AS964" i="15"/>
  <c r="AS963" i="15"/>
  <c r="AR985" i="15"/>
  <c r="AS833" i="15"/>
  <c r="AS727" i="15"/>
  <c r="AS826" i="15"/>
  <c r="AS769" i="15"/>
  <c r="AS1069" i="15"/>
  <c r="AS1046" i="15"/>
  <c r="AR986" i="15"/>
  <c r="AS1043" i="15"/>
  <c r="AS841" i="15"/>
  <c r="AS1053" i="15"/>
  <c r="AS784" i="15"/>
  <c r="AS792" i="15"/>
  <c r="AS859" i="15"/>
  <c r="AS980" i="15"/>
  <c r="AS891" i="15"/>
  <c r="AS810" i="15"/>
  <c r="AR1020" i="15"/>
  <c r="AS995" i="15"/>
  <c r="AS931" i="15"/>
  <c r="AS857" i="15"/>
  <c r="AR983" i="15"/>
  <c r="AS892" i="15"/>
  <c r="AS919" i="15"/>
  <c r="AS815" i="15"/>
  <c r="AS1067" i="15"/>
  <c r="AS930" i="15"/>
  <c r="AS962" i="15"/>
  <c r="AS801" i="15"/>
  <c r="AS905" i="15"/>
  <c r="AR1059" i="15"/>
  <c r="AS1013" i="15"/>
  <c r="AS744" i="15"/>
  <c r="AS890" i="15"/>
  <c r="AS977" i="15"/>
  <c r="AS993" i="15"/>
  <c r="AS1079" i="15"/>
  <c r="AR8" i="15"/>
  <c r="AV1079" i="15" l="1"/>
  <c r="AV993" i="15"/>
  <c r="AV977" i="15"/>
  <c r="AV890" i="15"/>
  <c r="AV744" i="15"/>
  <c r="AV1013" i="15"/>
  <c r="AV905" i="15"/>
  <c r="AV801" i="15"/>
  <c r="AV962" i="15"/>
  <c r="AV930" i="15"/>
  <c r="AV1067" i="15"/>
  <c r="AV815" i="15"/>
  <c r="AV919" i="15"/>
  <c r="AV892" i="15"/>
  <c r="AV857" i="15"/>
  <c r="AV931" i="15"/>
  <c r="AV995" i="15"/>
  <c r="AV810" i="15"/>
  <c r="AV891" i="15"/>
  <c r="AV980" i="15"/>
  <c r="AV859" i="15"/>
  <c r="AV792" i="15"/>
  <c r="AV784" i="15"/>
  <c r="AV1053" i="15"/>
  <c r="AV841" i="15"/>
  <c r="AV1043" i="15"/>
  <c r="AV1046" i="15"/>
  <c r="AV1069" i="15"/>
  <c r="AV769" i="15"/>
  <c r="AV826" i="15"/>
  <c r="AV727" i="15"/>
  <c r="AV833" i="15"/>
  <c r="AV963" i="15"/>
  <c r="AV964" i="15"/>
  <c r="AV959" i="15"/>
  <c r="AV806" i="15"/>
  <c r="AV888" i="15"/>
  <c r="AV1050" i="15"/>
  <c r="AV868" i="15"/>
  <c r="AV1048" i="15"/>
  <c r="AV944" i="15"/>
  <c r="AV849" i="15"/>
  <c r="AV878" i="15"/>
  <c r="AV1007" i="15"/>
  <c r="AV943" i="15"/>
  <c r="AV731" i="15"/>
  <c r="AV819" i="15"/>
  <c r="AV1075" i="15"/>
  <c r="AV927" i="15"/>
  <c r="AV937" i="15"/>
  <c r="AV767" i="15"/>
  <c r="AV1049" i="15"/>
  <c r="AV794" i="15"/>
  <c r="AV1012" i="15"/>
  <c r="AV774" i="15"/>
  <c r="AV824" i="15"/>
  <c r="AV807" i="15"/>
  <c r="AV834" i="15"/>
  <c r="AV856" i="15"/>
  <c r="AV738" i="15"/>
  <c r="AV836" i="15"/>
  <c r="AV821" i="15"/>
  <c r="AV759" i="15"/>
  <c r="AV869" i="15"/>
  <c r="AV900" i="15"/>
  <c r="AV934" i="15"/>
  <c r="AV1044" i="15"/>
  <c r="AV796" i="15"/>
  <c r="AV1003" i="15"/>
  <c r="AV818" i="15"/>
  <c r="AV782" i="15"/>
  <c r="AV778" i="15"/>
  <c r="AV1042" i="15"/>
  <c r="AV909" i="15"/>
  <c r="AV925" i="15"/>
  <c r="AV755" i="15"/>
  <c r="AV971" i="15"/>
  <c r="AV976" i="15"/>
  <c r="AV933" i="15"/>
  <c r="AV1052" i="15"/>
  <c r="AV1031" i="15"/>
  <c r="AV1008" i="15"/>
  <c r="AV808" i="15"/>
  <c r="AV751" i="15"/>
  <c r="AV789" i="15"/>
  <c r="AV885" i="15"/>
  <c r="AV1009" i="15"/>
  <c r="AV752" i="15"/>
  <c r="AV996" i="15"/>
  <c r="AV733" i="15"/>
  <c r="AV1033" i="15"/>
  <c r="AV1005" i="15"/>
  <c r="AV975" i="15"/>
  <c r="AV920" i="15"/>
  <c r="AV1077" i="15"/>
  <c r="AV938" i="15"/>
  <c r="AV820" i="15"/>
  <c r="AV961" i="15"/>
  <c r="AV770" i="15"/>
  <c r="AV804" i="15"/>
  <c r="AV901" i="15"/>
  <c r="AV1016" i="15"/>
  <c r="AV941" i="15"/>
  <c r="AV939" i="15"/>
  <c r="AV967" i="15"/>
  <c r="AV823" i="15"/>
  <c r="AV798" i="15"/>
  <c r="AV972" i="15"/>
  <c r="AV958" i="15"/>
  <c r="AV872" i="15"/>
  <c r="AV876" i="15"/>
  <c r="AV840" i="15"/>
  <c r="AV822" i="15"/>
  <c r="AV760" i="15"/>
  <c r="AV812" i="15"/>
  <c r="AV745" i="15"/>
  <c r="AV832" i="15"/>
  <c r="AV867" i="15"/>
  <c r="AV1070" i="15"/>
  <c r="AV921" i="15"/>
  <c r="AV799" i="15"/>
  <c r="AV757" i="15"/>
  <c r="AV790" i="15"/>
  <c r="AV809" i="15"/>
  <c r="AV973" i="15"/>
  <c r="AV902" i="15"/>
  <c r="AV854" i="15"/>
  <c r="AV811" i="15"/>
  <c r="AV1076" i="15"/>
  <c r="AV1051" i="15"/>
  <c r="AV853" i="15"/>
  <c r="AV779" i="15"/>
  <c r="AV735" i="15"/>
  <c r="AV956" i="15"/>
  <c r="AV929" i="15"/>
  <c r="AV805" i="15"/>
  <c r="AV761" i="15"/>
  <c r="AV861" i="15"/>
  <c r="AV1041" i="15"/>
  <c r="AV999" i="15"/>
  <c r="AV1047" i="15"/>
  <c r="AV813" i="15"/>
  <c r="AV835" i="15"/>
  <c r="AV749" i="15"/>
  <c r="AV991" i="15"/>
  <c r="AV1038" i="15"/>
  <c r="AV844" i="15"/>
  <c r="AV788" i="15"/>
  <c r="AV862" i="15"/>
  <c r="AV848" i="15"/>
  <c r="AV787" i="15"/>
  <c r="AV1068" i="15"/>
  <c r="AV743" i="15"/>
  <c r="AV1017" i="15"/>
  <c r="AV936" i="15"/>
  <c r="AV896" i="15"/>
  <c r="AV871" i="15"/>
  <c r="AV981" i="15"/>
  <c r="AV1078" i="15"/>
  <c r="AV886" i="15"/>
  <c r="AV903" i="15"/>
  <c r="AV750" i="15"/>
  <c r="AV837" i="15"/>
  <c r="AV970" i="15"/>
  <c r="AV940" i="15"/>
  <c r="AV1029" i="15"/>
  <c r="AV908" i="15"/>
  <c r="AV873" i="15"/>
  <c r="AV858" i="15"/>
  <c r="AV780" i="15"/>
  <c r="AV1083" i="15"/>
  <c r="AV1063" i="15"/>
  <c r="AV729" i="15"/>
  <c r="AV1004" i="15"/>
  <c r="AV742" i="15"/>
  <c r="AV1080" i="15"/>
  <c r="AV785" i="15"/>
  <c r="AV764" i="15"/>
  <c r="AV879" i="15"/>
  <c r="AV829" i="15"/>
  <c r="AV1081" i="15"/>
  <c r="AV748" i="15"/>
  <c r="AV880" i="15"/>
  <c r="AV1014" i="15"/>
  <c r="AV758" i="15"/>
  <c r="AV838" i="15"/>
  <c r="AV1036" i="15"/>
  <c r="AV1035" i="15"/>
  <c r="AV730" i="15"/>
  <c r="AV960" i="15"/>
  <c r="AV766" i="15"/>
  <c r="AV1026" i="15"/>
  <c r="AV817" i="15"/>
  <c r="AV773" i="15"/>
  <c r="AV1084" i="15"/>
  <c r="AV945" i="15"/>
  <c r="AV1028" i="15"/>
  <c r="AV884" i="15"/>
  <c r="AV768" i="15"/>
  <c r="AV771" i="15"/>
  <c r="AV865" i="15"/>
  <c r="AV786" i="15"/>
  <c r="AV746" i="15"/>
  <c r="AV827" i="15"/>
  <c r="AV877" i="15"/>
  <c r="AV1000" i="15"/>
  <c r="AV881" i="15"/>
  <c r="AV882" i="15"/>
  <c r="AV732" i="15"/>
  <c r="AV863" i="15"/>
  <c r="AV1085" i="15"/>
  <c r="AV852" i="15"/>
  <c r="AV968" i="15"/>
  <c r="AV992" i="15"/>
  <c r="AV728" i="15"/>
  <c r="AV845" i="15"/>
  <c r="AV893" i="15"/>
  <c r="AV1011" i="15"/>
  <c r="AV1072" i="15"/>
  <c r="AV918" i="15"/>
  <c r="AV928" i="15"/>
  <c r="AV1006" i="15"/>
  <c r="AV775" i="15"/>
  <c r="AV954" i="15"/>
  <c r="AV847" i="15"/>
  <c r="AV932" i="15"/>
  <c r="AV737" i="15"/>
  <c r="AV907" i="15"/>
  <c r="AV883" i="15"/>
  <c r="AV828" i="15"/>
  <c r="AV843" i="15"/>
  <c r="AV777" i="15"/>
  <c r="AV866" i="15"/>
  <c r="AV825" i="15"/>
  <c r="AV1032" i="15"/>
  <c r="AV1045" i="15"/>
  <c r="AV741" i="15"/>
  <c r="AV753" i="15"/>
  <c r="AV762" i="15"/>
  <c r="AV969" i="15"/>
  <c r="AV772" i="15"/>
  <c r="AV830" i="15"/>
  <c r="AV965" i="15"/>
  <c r="AV923" i="15"/>
  <c r="AV734" i="15"/>
  <c r="AV994" i="15"/>
  <c r="AV800" i="15"/>
  <c r="AV904" i="15"/>
  <c r="AV894" i="15"/>
  <c r="AV747" i="15"/>
  <c r="AV897" i="15"/>
  <c r="AV922" i="15"/>
  <c r="AV978" i="15"/>
  <c r="AV1030" i="15"/>
  <c r="AV1039" i="15"/>
  <c r="AV797" i="15"/>
  <c r="AV831" i="15"/>
  <c r="AV754" i="15"/>
  <c r="AV783" i="15"/>
  <c r="AV1071" i="15"/>
  <c r="AV793" i="15"/>
  <c r="AV846" i="15"/>
  <c r="AV1027" i="15"/>
  <c r="AV935" i="15"/>
  <c r="AV756" i="15"/>
  <c r="AV898" i="15"/>
  <c r="AV1064" i="15"/>
  <c r="AV966" i="15"/>
  <c r="AV814" i="15"/>
  <c r="AV739" i="15"/>
  <c r="AV726" i="15"/>
  <c r="AV763" i="15"/>
  <c r="AV776" i="15"/>
  <c r="AV1034" i="15"/>
  <c r="AV864" i="15"/>
  <c r="AV1073" i="15"/>
  <c r="AV851" i="15"/>
  <c r="AV1062" i="15"/>
  <c r="AV1040" i="15"/>
  <c r="AV974" i="15"/>
  <c r="AV850" i="15"/>
  <c r="AV842" i="15"/>
  <c r="AV1010" i="15"/>
  <c r="AV795" i="15"/>
  <c r="AV860" i="15"/>
  <c r="AV736" i="15"/>
  <c r="AV803" i="15"/>
  <c r="AV781" i="15"/>
  <c r="AV924" i="15"/>
  <c r="AV906" i="15"/>
  <c r="AV1074" i="15"/>
  <c r="AV1015" i="15"/>
  <c r="AV1082" i="15"/>
  <c r="AV839" i="15"/>
  <c r="AV765" i="15"/>
  <c r="AV1065" i="15"/>
  <c r="AV926" i="15"/>
  <c r="AV1037" i="15"/>
  <c r="AV870" i="15"/>
  <c r="AV874" i="15"/>
  <c r="AV1002" i="15"/>
  <c r="AV1001" i="15"/>
  <c r="AV895" i="15"/>
  <c r="AV899" i="15"/>
  <c r="AV990" i="15"/>
  <c r="AV875" i="15"/>
  <c r="AV979" i="15"/>
  <c r="AV855" i="15"/>
  <c r="AV816" i="15"/>
  <c r="AV957" i="15"/>
  <c r="AV955" i="15"/>
  <c r="AV998" i="15"/>
  <c r="AV889" i="15"/>
  <c r="AV740" i="15"/>
  <c r="AV791" i="15"/>
  <c r="AV997" i="15"/>
  <c r="AV1066" i="15"/>
  <c r="AV942" i="15"/>
  <c r="AV802" i="15"/>
  <c r="AV887" i="15"/>
  <c r="T8" i="15"/>
  <c r="T7" i="15"/>
  <c r="L6" i="15"/>
  <c r="BK6" i="15"/>
  <c r="BJ6" i="15"/>
  <c r="I9" i="15"/>
  <c r="J9" i="15" s="1"/>
  <c r="K9" i="15" s="1"/>
  <c r="L9" i="15" s="1"/>
  <c r="M9" i="15" s="1"/>
  <c r="N9" i="15" s="1"/>
  <c r="O9" i="15" s="1"/>
  <c r="P9" i="15" s="1"/>
  <c r="Q9" i="15" s="1"/>
  <c r="R9" i="15" s="1"/>
  <c r="S9" i="15" s="1"/>
  <c r="AS985" i="15"/>
  <c r="AS1019" i="15"/>
  <c r="AS988" i="15"/>
  <c r="AS1025" i="15"/>
  <c r="AS952" i="15"/>
  <c r="AS1055" i="15"/>
  <c r="AS1058" i="15"/>
  <c r="AS1021" i="15"/>
  <c r="AS915" i="15"/>
  <c r="AS1023" i="15"/>
  <c r="AS1054" i="15"/>
  <c r="AS1022" i="15"/>
  <c r="AS910" i="15"/>
  <c r="AS986" i="15"/>
  <c r="AS946" i="15"/>
  <c r="AS950" i="15"/>
  <c r="AS948" i="15"/>
  <c r="AS1057" i="15"/>
  <c r="AS1059" i="15"/>
  <c r="AS1061" i="15"/>
  <c r="AS911" i="15"/>
  <c r="AS916" i="15"/>
  <c r="AS982" i="15"/>
  <c r="AS1018" i="15"/>
  <c r="AS951" i="15"/>
  <c r="AS987" i="15"/>
  <c r="AS949" i="15"/>
  <c r="AS953" i="15"/>
  <c r="AS917" i="15"/>
  <c r="AS983" i="15"/>
  <c r="AS1020" i="15"/>
  <c r="AS1056" i="15"/>
  <c r="AS984" i="15"/>
  <c r="AS1024" i="15"/>
  <c r="AS912" i="15"/>
  <c r="AS947" i="15"/>
  <c r="AS913" i="15"/>
  <c r="AS914" i="15"/>
  <c r="AS1060" i="15"/>
  <c r="AS989" i="15"/>
  <c r="AR9" i="15"/>
  <c r="AV989" i="15" l="1"/>
  <c r="AV1060" i="15"/>
  <c r="AV914" i="15"/>
  <c r="AV913" i="15"/>
  <c r="AV947" i="15"/>
  <c r="AV912" i="15"/>
  <c r="AV1024" i="15"/>
  <c r="AV984" i="15"/>
  <c r="AV1056" i="15"/>
  <c r="AV1020" i="15"/>
  <c r="AV983" i="15"/>
  <c r="AV917" i="15"/>
  <c r="AV953" i="15"/>
  <c r="AV949" i="15"/>
  <c r="AV987" i="15"/>
  <c r="AV951" i="15"/>
  <c r="AV1018" i="15"/>
  <c r="AV982" i="15"/>
  <c r="AV916" i="15"/>
  <c r="AV911" i="15"/>
  <c r="AV1061" i="15"/>
  <c r="AV1059" i="15"/>
  <c r="AV1057" i="15"/>
  <c r="AV948" i="15"/>
  <c r="AV950" i="15"/>
  <c r="AV946" i="15"/>
  <c r="AV986" i="15"/>
  <c r="AV910" i="15"/>
  <c r="AV1022" i="15"/>
  <c r="AV1054" i="15"/>
  <c r="AV1023" i="15"/>
  <c r="AV915" i="15"/>
  <c r="AV1021" i="15"/>
  <c r="AV1058" i="15"/>
  <c r="AV1055" i="15"/>
  <c r="AV952" i="15"/>
  <c r="AV1025" i="15"/>
  <c r="AV988" i="15"/>
  <c r="AV1019" i="15"/>
  <c r="AV985" i="15"/>
  <c r="T9" i="15"/>
  <c r="BK7" i="15"/>
  <c r="M6" i="15"/>
  <c r="BL6" i="15"/>
  <c r="BJ7" i="15"/>
  <c r="BH9" i="15"/>
  <c r="BU9" i="15"/>
  <c r="BV9" i="15"/>
  <c r="BW9" i="15"/>
  <c r="BX9" i="15"/>
  <c r="BY9" i="15"/>
  <c r="BZ9" i="15"/>
  <c r="CA9" i="15"/>
  <c r="CB9" i="15"/>
  <c r="CC9" i="15"/>
  <c r="CD9" i="15"/>
  <c r="CE9" i="15"/>
  <c r="CF9" i="15"/>
  <c r="I10" i="15"/>
  <c r="J10" i="15" s="1"/>
  <c r="AR10" i="15"/>
  <c r="BI9" i="15" l="1"/>
  <c r="BI10" i="15" s="1"/>
  <c r="K10" i="15"/>
  <c r="BK9" i="15" s="1"/>
  <c r="BJ9" i="15"/>
  <c r="N6" i="15"/>
  <c r="BM6" i="15"/>
  <c r="BL7" i="15"/>
  <c r="BH10" i="15"/>
  <c r="I11" i="15"/>
  <c r="J11" i="15"/>
  <c r="K11" i="15" s="1"/>
  <c r="L11" i="15" s="1"/>
  <c r="M11" i="15" s="1"/>
  <c r="N11" i="15" s="1"/>
  <c r="O11" i="15" s="1"/>
  <c r="P11" i="15" s="1"/>
  <c r="Q11" i="15" s="1"/>
  <c r="R11" i="15" s="1"/>
  <c r="S11" i="15" s="1"/>
  <c r="AR11" i="15"/>
  <c r="BK10" i="15" l="1"/>
  <c r="BJ10" i="15"/>
  <c r="L10" i="15"/>
  <c r="M10" i="15" s="1"/>
  <c r="T11" i="15"/>
  <c r="BL9" i="15"/>
  <c r="BM7" i="15"/>
  <c r="O6" i="15"/>
  <c r="BN6" i="15"/>
  <c r="I12" i="15"/>
  <c r="J12" i="15" s="1"/>
  <c r="AR12" i="15"/>
  <c r="K12" i="15" l="1"/>
  <c r="L12" i="15" s="1"/>
  <c r="M12" i="15" s="1"/>
  <c r="N12" i="15" s="1"/>
  <c r="O12" i="15" s="1"/>
  <c r="P12" i="15" s="1"/>
  <c r="Q12" i="15" s="1"/>
  <c r="R12" i="15" s="1"/>
  <c r="S12" i="15" s="1"/>
  <c r="BN7" i="15"/>
  <c r="BL10" i="15"/>
  <c r="P6" i="15"/>
  <c r="BO6" i="15"/>
  <c r="N10" i="15"/>
  <c r="BM9" i="15"/>
  <c r="BH12" i="15"/>
  <c r="BU12" i="15"/>
  <c r="BV12" i="15"/>
  <c r="BW12" i="15"/>
  <c r="BX12" i="15"/>
  <c r="BY12" i="15"/>
  <c r="BZ12" i="15"/>
  <c r="CA12" i="15"/>
  <c r="CB12" i="15"/>
  <c r="CC12" i="15"/>
  <c r="CD12" i="15"/>
  <c r="CE12" i="15"/>
  <c r="CF12" i="15"/>
  <c r="I13" i="15"/>
  <c r="BI12" i="15" s="1"/>
  <c r="AR13" i="15"/>
  <c r="BO7" i="15" l="1"/>
  <c r="Q6" i="15"/>
  <c r="BP6" i="15"/>
  <c r="J13" i="15"/>
  <c r="BM10" i="15"/>
  <c r="T12" i="15"/>
  <c r="O10" i="15"/>
  <c r="BN9" i="15"/>
  <c r="BH13" i="15"/>
  <c r="BI13" i="15"/>
  <c r="I14" i="15"/>
  <c r="J14" i="15"/>
  <c r="K14" i="15" s="1"/>
  <c r="L14" i="15" s="1"/>
  <c r="M14" i="15" s="1"/>
  <c r="N14" i="15" s="1"/>
  <c r="O14" i="15" s="1"/>
  <c r="P14" i="15" s="1"/>
  <c r="Q14" i="15" s="1"/>
  <c r="R14" i="15" s="1"/>
  <c r="S14" i="15" s="1"/>
  <c r="AR14" i="15"/>
  <c r="T14" i="15" l="1"/>
  <c r="BN10" i="15"/>
  <c r="BO9" i="15"/>
  <c r="P10" i="15"/>
  <c r="BP7" i="15"/>
  <c r="R6" i="15"/>
  <c r="BQ6" i="15"/>
  <c r="BJ12" i="15"/>
  <c r="K13" i="15"/>
  <c r="I15" i="15"/>
  <c r="J15" i="15" s="1"/>
  <c r="K15" i="15" s="1"/>
  <c r="L15" i="15" s="1"/>
  <c r="M15" i="15" s="1"/>
  <c r="N15" i="15" s="1"/>
  <c r="O15" i="15" s="1"/>
  <c r="P15" i="15" s="1"/>
  <c r="Q15" i="15" s="1"/>
  <c r="R15" i="15" s="1"/>
  <c r="S15" i="15" s="1"/>
  <c r="AR15" i="15"/>
  <c r="T15" i="15" l="1"/>
  <c r="S6" i="15"/>
  <c r="BR6" i="15"/>
  <c r="BK12" i="15"/>
  <c r="L13" i="15"/>
  <c r="BJ13" i="15"/>
  <c r="BO10" i="15"/>
  <c r="BQ7" i="15"/>
  <c r="BP9" i="15"/>
  <c r="Q10" i="15"/>
  <c r="BH15" i="15"/>
  <c r="BI15" i="15"/>
  <c r="BU15" i="15"/>
  <c r="BV15" i="15"/>
  <c r="BW15" i="15"/>
  <c r="BX15" i="15"/>
  <c r="BY15" i="15"/>
  <c r="BZ15" i="15"/>
  <c r="CA15" i="15"/>
  <c r="CB15" i="15"/>
  <c r="CC15" i="15"/>
  <c r="CD15" i="15"/>
  <c r="CE15" i="15"/>
  <c r="CF15" i="15"/>
  <c r="I16" i="15"/>
  <c r="J16" i="15"/>
  <c r="BJ15" i="15" s="1"/>
  <c r="AS15" i="15"/>
  <c r="AS13" i="15"/>
  <c r="AS10" i="15"/>
  <c r="AS11" i="15"/>
  <c r="AS8" i="15"/>
  <c r="AS6" i="15"/>
  <c r="AS14" i="15"/>
  <c r="AS9" i="15"/>
  <c r="AR16" i="15"/>
  <c r="AS12" i="15"/>
  <c r="AS7" i="15"/>
  <c r="AV12" i="15" l="1"/>
  <c r="AV14" i="15"/>
  <c r="AV8" i="15"/>
  <c r="AV9" i="15"/>
  <c r="AV13" i="15"/>
  <c r="AV10" i="15"/>
  <c r="AV15" i="15"/>
  <c r="AV11" i="15"/>
  <c r="AV7" i="15"/>
  <c r="AV6" i="15"/>
  <c r="BP10" i="15"/>
  <c r="BK13" i="15"/>
  <c r="BS6" i="15"/>
  <c r="T6" i="15"/>
  <c r="BR7" i="15"/>
  <c r="K16" i="15"/>
  <c r="R10" i="15"/>
  <c r="BQ9" i="15"/>
  <c r="BL12" i="15"/>
  <c r="M13" i="15"/>
  <c r="BH16" i="15"/>
  <c r="BI16" i="15"/>
  <c r="BJ16" i="15"/>
  <c r="I17" i="15"/>
  <c r="J17" i="15" s="1"/>
  <c r="K17" i="15" s="1"/>
  <c r="L17" i="15" s="1"/>
  <c r="M17" i="15" s="1"/>
  <c r="N17" i="15" s="1"/>
  <c r="O17" i="15" s="1"/>
  <c r="P17" i="15" s="1"/>
  <c r="Q17" i="15" s="1"/>
  <c r="R17" i="15" s="1"/>
  <c r="S17" i="15" s="1"/>
  <c r="AR17" i="15"/>
  <c r="AS16" i="15"/>
  <c r="AV16" i="15" l="1"/>
  <c r="T17" i="15"/>
  <c r="BM12" i="15"/>
  <c r="N13" i="15"/>
  <c r="BQ10" i="15"/>
  <c r="BK15" i="15"/>
  <c r="L16" i="15"/>
  <c r="BS7" i="15"/>
  <c r="BL13" i="15"/>
  <c r="BR9" i="15"/>
  <c r="S10" i="15"/>
  <c r="I18" i="15"/>
  <c r="J18" i="15" s="1"/>
  <c r="K18" i="15" s="1"/>
  <c r="L18" i="15" s="1"/>
  <c r="M18" i="15" s="1"/>
  <c r="AS17" i="15"/>
  <c r="AR18" i="15"/>
  <c r="AV17" i="15" l="1"/>
  <c r="N18" i="15"/>
  <c r="O18" i="15" s="1"/>
  <c r="P18" i="15" s="1"/>
  <c r="Q18" i="15" s="1"/>
  <c r="R18" i="15" s="1"/>
  <c r="S18" i="15" s="1"/>
  <c r="BL15" i="15"/>
  <c r="M16" i="15"/>
  <c r="BS9" i="15"/>
  <c r="T10" i="15"/>
  <c r="BK16" i="15"/>
  <c r="BN12" i="15"/>
  <c r="O13" i="15"/>
  <c r="BM13" i="15"/>
  <c r="BR10" i="15"/>
  <c r="BH18" i="15"/>
  <c r="BU18" i="15"/>
  <c r="BV18" i="15"/>
  <c r="BW18" i="15"/>
  <c r="BX18" i="15"/>
  <c r="BY18" i="15"/>
  <c r="BZ18" i="15"/>
  <c r="CA18" i="15"/>
  <c r="CB18" i="15"/>
  <c r="CC18" i="15"/>
  <c r="CD18" i="15"/>
  <c r="CE18" i="15"/>
  <c r="CF18" i="15"/>
  <c r="I19" i="15"/>
  <c r="BI18" i="15" s="1"/>
  <c r="J19" i="15"/>
  <c r="K19" i="15" s="1"/>
  <c r="BK18" i="15" s="1"/>
  <c r="AS18" i="15"/>
  <c r="AR19" i="15"/>
  <c r="AV18" i="15" l="1"/>
  <c r="BJ18" i="15"/>
  <c r="BM15" i="15"/>
  <c r="N16" i="15"/>
  <c r="BL16" i="15"/>
  <c r="BO12" i="15"/>
  <c r="P13" i="15"/>
  <c r="L19" i="15"/>
  <c r="BN13" i="15"/>
  <c r="BS10" i="15"/>
  <c r="T18" i="15"/>
  <c r="BH19" i="15"/>
  <c r="BI19" i="15"/>
  <c r="BJ19" i="15"/>
  <c r="BK19" i="15"/>
  <c r="I20" i="15"/>
  <c r="J20" i="15" s="1"/>
  <c r="K20" i="15" s="1"/>
  <c r="L20" i="15" s="1"/>
  <c r="M20" i="15" s="1"/>
  <c r="N20" i="15" s="1"/>
  <c r="O20" i="15" s="1"/>
  <c r="P20" i="15" s="1"/>
  <c r="Q20" i="15" s="1"/>
  <c r="R20" i="15" s="1"/>
  <c r="S20" i="15" s="1"/>
  <c r="AS19" i="15"/>
  <c r="AR20" i="15"/>
  <c r="AV19" i="15" l="1"/>
  <c r="T20" i="15"/>
  <c r="BO13" i="15"/>
  <c r="BN15" i="15"/>
  <c r="O16" i="15"/>
  <c r="BL18" i="15"/>
  <c r="M19" i="15"/>
  <c r="BP12" i="15"/>
  <c r="Q13" i="15"/>
  <c r="BM16" i="15"/>
  <c r="I21" i="15"/>
  <c r="J21" i="15" s="1"/>
  <c r="K21" i="15" s="1"/>
  <c r="L21" i="15" s="1"/>
  <c r="M21" i="15" s="1"/>
  <c r="N21" i="15" s="1"/>
  <c r="O21" i="15" s="1"/>
  <c r="P21" i="15" s="1"/>
  <c r="Q21" i="15" s="1"/>
  <c r="R21" i="15" s="1"/>
  <c r="S21" i="15" s="1"/>
  <c r="AS20" i="15"/>
  <c r="AR21" i="15"/>
  <c r="AV20" i="15" l="1"/>
  <c r="T21" i="15"/>
  <c r="BP13" i="15"/>
  <c r="N19" i="15"/>
  <c r="BM18" i="15"/>
  <c r="BL19" i="15"/>
  <c r="BN16" i="15"/>
  <c r="R13" i="15"/>
  <c r="BQ12" i="15"/>
  <c r="BO15" i="15"/>
  <c r="P16" i="15"/>
  <c r="BH21" i="15"/>
  <c r="BU21" i="15"/>
  <c r="BV21" i="15"/>
  <c r="BW21" i="15"/>
  <c r="BX21" i="15"/>
  <c r="BY21" i="15"/>
  <c r="BZ21" i="15"/>
  <c r="CA21" i="15"/>
  <c r="CB21" i="15"/>
  <c r="CC21" i="15"/>
  <c r="CD21" i="15"/>
  <c r="CE21" i="15"/>
  <c r="CF21" i="15"/>
  <c r="I22" i="15"/>
  <c r="BI21" i="15" s="1"/>
  <c r="J22" i="15"/>
  <c r="BJ21" i="15" s="1"/>
  <c r="AS21" i="15"/>
  <c r="AR22" i="15"/>
  <c r="AV21" i="15" l="1"/>
  <c r="O19" i="15"/>
  <c r="BN18" i="15"/>
  <c r="BO16" i="15"/>
  <c r="BQ13" i="15"/>
  <c r="BR12" i="15"/>
  <c r="S13" i="15"/>
  <c r="K22" i="15"/>
  <c r="BP15" i="15"/>
  <c r="Q16" i="15"/>
  <c r="BM19" i="15"/>
  <c r="BH22" i="15"/>
  <c r="BI22" i="15"/>
  <c r="BJ22" i="15"/>
  <c r="I23" i="15"/>
  <c r="J23" i="15" s="1"/>
  <c r="K23" i="15" s="1"/>
  <c r="L23" i="15" s="1"/>
  <c r="M23" i="15" s="1"/>
  <c r="N23" i="15" s="1"/>
  <c r="O23" i="15" s="1"/>
  <c r="P23" i="15" s="1"/>
  <c r="Q23" i="15" s="1"/>
  <c r="R23" i="15" s="1"/>
  <c r="S23" i="15" s="1"/>
  <c r="AS22" i="15"/>
  <c r="AR23" i="15"/>
  <c r="AV22" i="15" l="1"/>
  <c r="BQ15" i="15"/>
  <c r="R16" i="15"/>
  <c r="BR13" i="15"/>
  <c r="BN19" i="15"/>
  <c r="T23" i="15"/>
  <c r="BP16" i="15"/>
  <c r="P19" i="15"/>
  <c r="BO18" i="15"/>
  <c r="BK21" i="15"/>
  <c r="L22" i="15"/>
  <c r="BS12" i="15"/>
  <c r="T13" i="15"/>
  <c r="I24" i="15"/>
  <c r="J24" i="15" s="1"/>
  <c r="K24" i="15" s="1"/>
  <c r="L24" i="15" s="1"/>
  <c r="M24" i="15" s="1"/>
  <c r="N24" i="15" s="1"/>
  <c r="O24" i="15" s="1"/>
  <c r="P24" i="15" s="1"/>
  <c r="Q24" i="15" s="1"/>
  <c r="R24" i="15" s="1"/>
  <c r="S24" i="15" s="1"/>
  <c r="AS23" i="15"/>
  <c r="AR24" i="15"/>
  <c r="AV23" i="15" l="1"/>
  <c r="T24" i="15"/>
  <c r="BL21" i="15"/>
  <c r="M22" i="15"/>
  <c r="BQ16" i="15"/>
  <c r="BK22" i="15"/>
  <c r="BS13" i="15"/>
  <c r="BO19" i="15"/>
  <c r="BP18" i="15"/>
  <c r="Q19" i="15"/>
  <c r="BR15" i="15"/>
  <c r="S16" i="15"/>
  <c r="BH24" i="15"/>
  <c r="BU24" i="15"/>
  <c r="BV24" i="15"/>
  <c r="BW24" i="15"/>
  <c r="BX24" i="15"/>
  <c r="BY24" i="15"/>
  <c r="BZ24" i="15"/>
  <c r="CA24" i="15"/>
  <c r="CB24" i="15"/>
  <c r="CC24" i="15"/>
  <c r="CD24" i="15"/>
  <c r="CE24" i="15"/>
  <c r="CF24" i="15"/>
  <c r="I25" i="15"/>
  <c r="J25" i="15" s="1"/>
  <c r="AS24" i="15"/>
  <c r="AR25" i="15"/>
  <c r="AV24" i="15" l="1"/>
  <c r="K25" i="15"/>
  <c r="BK24" i="15" s="1"/>
  <c r="BJ24" i="15"/>
  <c r="BI24" i="15"/>
  <c r="BI25" i="15" s="1"/>
  <c r="BR16" i="15"/>
  <c r="BM21" i="15"/>
  <c r="N22" i="15"/>
  <c r="BL22" i="15"/>
  <c r="BS15" i="15"/>
  <c r="T16" i="15"/>
  <c r="BQ18" i="15"/>
  <c r="R19" i="15"/>
  <c r="L25" i="15"/>
  <c r="BP19" i="15"/>
  <c r="BH25" i="15"/>
  <c r="I26" i="15"/>
  <c r="J26" i="15" s="1"/>
  <c r="K26" i="15" s="1"/>
  <c r="L26" i="15" s="1"/>
  <c r="M26" i="15" s="1"/>
  <c r="N26" i="15" s="1"/>
  <c r="O26" i="15" s="1"/>
  <c r="P26" i="15" s="1"/>
  <c r="Q26" i="15" s="1"/>
  <c r="R26" i="15" s="1"/>
  <c r="S26" i="15" s="1"/>
  <c r="AR26" i="15"/>
  <c r="AS25" i="15"/>
  <c r="BJ25" i="15" l="1"/>
  <c r="BK25" i="15"/>
  <c r="AV25" i="15"/>
  <c r="BM22" i="15"/>
  <c r="BL24" i="15"/>
  <c r="M25" i="15"/>
  <c r="BS16" i="15"/>
  <c r="BN21" i="15"/>
  <c r="O22" i="15"/>
  <c r="T26" i="15"/>
  <c r="BR18" i="15"/>
  <c r="S19" i="15"/>
  <c r="BQ19" i="15"/>
  <c r="I27" i="15"/>
  <c r="J27" i="15" s="1"/>
  <c r="K27" i="15" s="1"/>
  <c r="L27" i="15" s="1"/>
  <c r="M27" i="15" s="1"/>
  <c r="N27" i="15" s="1"/>
  <c r="O27" i="15" s="1"/>
  <c r="P27" i="15" s="1"/>
  <c r="Q27" i="15" s="1"/>
  <c r="R27" i="15" s="1"/>
  <c r="S27" i="15" s="1"/>
  <c r="AS26" i="15"/>
  <c r="AR27" i="15"/>
  <c r="AV26" i="15" l="1"/>
  <c r="T27" i="15"/>
  <c r="BS18" i="15"/>
  <c r="T19" i="15"/>
  <c r="BM24" i="15"/>
  <c r="N25" i="15"/>
  <c r="BR19" i="15"/>
  <c r="BL25" i="15"/>
  <c r="P22" i="15"/>
  <c r="BO21" i="15"/>
  <c r="BN22" i="15"/>
  <c r="BH27" i="15"/>
  <c r="BU27" i="15"/>
  <c r="BV27" i="15"/>
  <c r="BW27" i="15"/>
  <c r="BX27" i="15"/>
  <c r="BY27" i="15"/>
  <c r="BZ27" i="15"/>
  <c r="CA27" i="15"/>
  <c r="CB27" i="15"/>
  <c r="CC27" i="15"/>
  <c r="CD27" i="15"/>
  <c r="CE27" i="15"/>
  <c r="CF27" i="15"/>
  <c r="I28" i="15"/>
  <c r="BI27" i="15" s="1"/>
  <c r="AR28" i="15"/>
  <c r="AS27" i="15"/>
  <c r="AV27" i="15" l="1"/>
  <c r="BP21" i="15"/>
  <c r="Q22" i="15"/>
  <c r="BS19" i="15"/>
  <c r="BM25" i="15"/>
  <c r="BO22" i="15"/>
  <c r="J28" i="15"/>
  <c r="BN24" i="15"/>
  <c r="O25" i="15"/>
  <c r="BH28" i="15"/>
  <c r="BI28" i="15"/>
  <c r="I29" i="15"/>
  <c r="J29" i="15" s="1"/>
  <c r="K29" i="15" s="1"/>
  <c r="L29" i="15" s="1"/>
  <c r="M29" i="15" s="1"/>
  <c r="N29" i="15" s="1"/>
  <c r="O29" i="15" s="1"/>
  <c r="P29" i="15" s="1"/>
  <c r="Q29" i="15" s="1"/>
  <c r="R29" i="15" s="1"/>
  <c r="S29" i="15" s="1"/>
  <c r="AS28" i="15"/>
  <c r="AR29" i="15"/>
  <c r="AV28" i="15" l="1"/>
  <c r="BQ21" i="15"/>
  <c r="R22" i="15"/>
  <c r="BP22" i="15"/>
  <c r="K28" i="15"/>
  <c r="BJ27" i="15"/>
  <c r="T29" i="15"/>
  <c r="BO24" i="15"/>
  <c r="P25" i="15"/>
  <c r="BN25" i="15"/>
  <c r="I30" i="15"/>
  <c r="J30" i="15" s="1"/>
  <c r="K30" i="15" s="1"/>
  <c r="L30" i="15" s="1"/>
  <c r="M30" i="15" s="1"/>
  <c r="N30" i="15" s="1"/>
  <c r="O30" i="15" s="1"/>
  <c r="P30" i="15" s="1"/>
  <c r="Q30" i="15" s="1"/>
  <c r="R30" i="15" s="1"/>
  <c r="S30" i="15" s="1"/>
  <c r="AS29" i="15"/>
  <c r="AR30" i="15"/>
  <c r="AV29" i="15" l="1"/>
  <c r="T30" i="15"/>
  <c r="BR21" i="15"/>
  <c r="S22" i="15"/>
  <c r="BK27" i="15"/>
  <c r="L28" i="15"/>
  <c r="BQ22" i="15"/>
  <c r="BJ28" i="15"/>
  <c r="BP24" i="15"/>
  <c r="Q25" i="15"/>
  <c r="BO25" i="15"/>
  <c r="BH30" i="15"/>
  <c r="BU30" i="15"/>
  <c r="BV30" i="15"/>
  <c r="BW30" i="15"/>
  <c r="BX30" i="15"/>
  <c r="BY30" i="15"/>
  <c r="BZ30" i="15"/>
  <c r="CA30" i="15"/>
  <c r="CB30" i="15"/>
  <c r="CC30" i="15"/>
  <c r="CD30" i="15"/>
  <c r="CE30" i="15"/>
  <c r="CF30" i="15"/>
  <c r="I31" i="15"/>
  <c r="BI30" i="15" s="1"/>
  <c r="AS30" i="15"/>
  <c r="AR31" i="15"/>
  <c r="AV30" i="15" l="1"/>
  <c r="BK28" i="15"/>
  <c r="BQ24" i="15"/>
  <c r="R25" i="15"/>
  <c r="BS21" i="15"/>
  <c r="T22" i="15"/>
  <c r="BP25" i="15"/>
  <c r="BR22" i="15"/>
  <c r="J31" i="15"/>
  <c r="BL27" i="15"/>
  <c r="M28" i="15"/>
  <c r="BH31" i="15"/>
  <c r="BI31" i="15"/>
  <c r="I32" i="15"/>
  <c r="J32" i="15"/>
  <c r="K32" i="15"/>
  <c r="L32" i="15" s="1"/>
  <c r="M32" i="15" s="1"/>
  <c r="N32" i="15" s="1"/>
  <c r="O32" i="15" s="1"/>
  <c r="P32" i="15" s="1"/>
  <c r="Q32" i="15" s="1"/>
  <c r="R32" i="15" s="1"/>
  <c r="S32" i="15" s="1"/>
  <c r="AR32" i="15"/>
  <c r="AS31" i="15"/>
  <c r="AV31" i="15" l="1"/>
  <c r="T32" i="15"/>
  <c r="BM27" i="15"/>
  <c r="N28" i="15"/>
  <c r="BS22" i="15"/>
  <c r="BL28" i="15"/>
  <c r="BR24" i="15"/>
  <c r="S25" i="15"/>
  <c r="BJ30" i="15"/>
  <c r="K31" i="15"/>
  <c r="BQ25" i="15"/>
  <c r="I33" i="15"/>
  <c r="J33" i="15" s="1"/>
  <c r="K33" i="15" s="1"/>
  <c r="L33" i="15" s="1"/>
  <c r="M33" i="15" s="1"/>
  <c r="N33" i="15" s="1"/>
  <c r="O33" i="15" s="1"/>
  <c r="P33" i="15" s="1"/>
  <c r="Q33" i="15" s="1"/>
  <c r="R33" i="15" s="1"/>
  <c r="S33" i="15" s="1"/>
  <c r="AS32" i="15"/>
  <c r="AR33" i="15"/>
  <c r="AV32" i="15" l="1"/>
  <c r="BK30" i="15"/>
  <c r="L31" i="15"/>
  <c r="T33" i="15"/>
  <c r="BS24" i="15"/>
  <c r="T25" i="15"/>
  <c r="BJ31" i="15"/>
  <c r="BN27" i="15"/>
  <c r="O28" i="15"/>
  <c r="BM28" i="15"/>
  <c r="BR25" i="15"/>
  <c r="BH33" i="15"/>
  <c r="BU33" i="15"/>
  <c r="BV33" i="15"/>
  <c r="BW33" i="15"/>
  <c r="BX33" i="15"/>
  <c r="BY33" i="15"/>
  <c r="BZ33" i="15"/>
  <c r="CA33" i="15"/>
  <c r="CB33" i="15"/>
  <c r="CC33" i="15"/>
  <c r="CD33" i="15"/>
  <c r="CE33" i="15"/>
  <c r="CF33" i="15"/>
  <c r="I34" i="15"/>
  <c r="BI33" i="15" s="1"/>
  <c r="AR34" i="15"/>
  <c r="AS33" i="15"/>
  <c r="AV33" i="15" l="1"/>
  <c r="BO27" i="15"/>
  <c r="P28" i="15"/>
  <c r="M31" i="15"/>
  <c r="BL30" i="15"/>
  <c r="J34" i="15"/>
  <c r="BN28" i="15"/>
  <c r="BS25" i="15"/>
  <c r="BK31" i="15"/>
  <c r="BH34" i="15"/>
  <c r="BI34" i="15"/>
  <c r="I35" i="15"/>
  <c r="J35" i="15" s="1"/>
  <c r="K35" i="15" s="1"/>
  <c r="L35" i="15" s="1"/>
  <c r="M35" i="15" s="1"/>
  <c r="N35" i="15" s="1"/>
  <c r="O35" i="15" s="1"/>
  <c r="P35" i="15" s="1"/>
  <c r="Q35" i="15" s="1"/>
  <c r="R35" i="15" s="1"/>
  <c r="S35" i="15" s="1"/>
  <c r="AS34" i="15"/>
  <c r="AR35" i="15"/>
  <c r="AV34" i="15" l="1"/>
  <c r="Q28" i="15"/>
  <c r="BP27" i="15"/>
  <c r="BO28" i="15"/>
  <c r="BM30" i="15"/>
  <c r="N31" i="15"/>
  <c r="K34" i="15"/>
  <c r="BJ33" i="15"/>
  <c r="T35" i="15"/>
  <c r="BL31" i="15"/>
  <c r="I36" i="15"/>
  <c r="J36" i="15" s="1"/>
  <c r="K36" i="15" s="1"/>
  <c r="L36" i="15" s="1"/>
  <c r="M36" i="15" s="1"/>
  <c r="N36" i="15" s="1"/>
  <c r="O36" i="15" s="1"/>
  <c r="P36" i="15" s="1"/>
  <c r="Q36" i="15" s="1"/>
  <c r="R36" i="15" s="1"/>
  <c r="S36" i="15" s="1"/>
  <c r="AS35" i="15"/>
  <c r="AR36" i="15"/>
  <c r="AV35" i="15" l="1"/>
  <c r="T36" i="15"/>
  <c r="BQ27" i="15"/>
  <c r="R28" i="15"/>
  <c r="BN30" i="15"/>
  <c r="O31" i="15"/>
  <c r="BP28" i="15"/>
  <c r="BJ34" i="15"/>
  <c r="BM31" i="15"/>
  <c r="BK33" i="15"/>
  <c r="L34" i="15"/>
  <c r="BH36" i="15"/>
  <c r="BU36" i="15"/>
  <c r="BV36" i="15"/>
  <c r="BW36" i="15"/>
  <c r="BX36" i="15"/>
  <c r="BY36" i="15"/>
  <c r="BZ36" i="15"/>
  <c r="CA36" i="15"/>
  <c r="CB36" i="15"/>
  <c r="CC36" i="15"/>
  <c r="CD36" i="15"/>
  <c r="CE36" i="15"/>
  <c r="CF36" i="15"/>
  <c r="I37" i="15"/>
  <c r="BI36" i="15" s="1"/>
  <c r="AR37" i="15"/>
  <c r="AS36" i="15"/>
  <c r="AV36" i="15" l="1"/>
  <c r="BR27" i="15"/>
  <c r="S28" i="15"/>
  <c r="BQ28" i="15"/>
  <c r="BK34" i="15"/>
  <c r="BN31" i="15"/>
  <c r="J37" i="15"/>
  <c r="M34" i="15"/>
  <c r="BL33" i="15"/>
  <c r="BO30" i="15"/>
  <c r="P31" i="15"/>
  <c r="BH37" i="15"/>
  <c r="BI37" i="15"/>
  <c r="I38" i="15"/>
  <c r="J38" i="15"/>
  <c r="K38" i="15" s="1"/>
  <c r="L38" i="15" s="1"/>
  <c r="M38" i="15" s="1"/>
  <c r="N38" i="15" s="1"/>
  <c r="O38" i="15" s="1"/>
  <c r="P38" i="15" s="1"/>
  <c r="Q38" i="15" s="1"/>
  <c r="R38" i="15" s="1"/>
  <c r="S38" i="15" s="1"/>
  <c r="AS37" i="15"/>
  <c r="AR38" i="15"/>
  <c r="AV37" i="15" l="1"/>
  <c r="T38" i="15"/>
  <c r="BP30" i="15"/>
  <c r="Q31" i="15"/>
  <c r="BO31" i="15"/>
  <c r="BR28" i="15"/>
  <c r="BL34" i="15"/>
  <c r="BJ36" i="15"/>
  <c r="K37" i="15"/>
  <c r="BS27" i="15"/>
  <c r="T28" i="15"/>
  <c r="BM33" i="15"/>
  <c r="N34" i="15"/>
  <c r="I39" i="15"/>
  <c r="J39" i="15" s="1"/>
  <c r="K39" i="15" s="1"/>
  <c r="L39" i="15" s="1"/>
  <c r="M39" i="15" s="1"/>
  <c r="N39" i="15" s="1"/>
  <c r="O39" i="15" s="1"/>
  <c r="P39" i="15" s="1"/>
  <c r="Q39" i="15" s="1"/>
  <c r="R39" i="15" s="1"/>
  <c r="S39" i="15" s="1"/>
  <c r="AS38" i="15"/>
  <c r="AR39" i="15"/>
  <c r="AV38" i="15" l="1"/>
  <c r="BK36" i="15"/>
  <c r="L37" i="15"/>
  <c r="BM34" i="15"/>
  <c r="BQ30" i="15"/>
  <c r="R31" i="15"/>
  <c r="T39" i="15"/>
  <c r="BJ37" i="15"/>
  <c r="BP31" i="15"/>
  <c r="BN33" i="15"/>
  <c r="O34" i="15"/>
  <c r="BS28" i="15"/>
  <c r="BH39" i="15"/>
  <c r="BU39" i="15"/>
  <c r="BV39" i="15"/>
  <c r="BW39" i="15"/>
  <c r="BX39" i="15"/>
  <c r="BY39" i="15"/>
  <c r="BZ39" i="15"/>
  <c r="CA39" i="15"/>
  <c r="CB39" i="15"/>
  <c r="CC39" i="15"/>
  <c r="CD39" i="15"/>
  <c r="CE39" i="15"/>
  <c r="CF39" i="15"/>
  <c r="I40" i="15"/>
  <c r="J40" i="15" s="1"/>
  <c r="AR40" i="15"/>
  <c r="AS39" i="15"/>
  <c r="AV39" i="15" l="1"/>
  <c r="BJ39" i="15"/>
  <c r="K40" i="15"/>
  <c r="BK39" i="15" s="1"/>
  <c r="BK40" i="15" s="1"/>
  <c r="BI39" i="15"/>
  <c r="BR30" i="15"/>
  <c r="S31" i="15"/>
  <c r="P34" i="15"/>
  <c r="BO33" i="15"/>
  <c r="BQ31" i="15"/>
  <c r="M37" i="15"/>
  <c r="BL36" i="15"/>
  <c r="L40" i="15"/>
  <c r="BN34" i="15"/>
  <c r="BK37" i="15"/>
  <c r="BH40" i="15"/>
  <c r="BI40" i="15"/>
  <c r="I41" i="15"/>
  <c r="J41" i="15"/>
  <c r="K41" i="15" s="1"/>
  <c r="L41" i="15" s="1"/>
  <c r="M41" i="15" s="1"/>
  <c r="N41" i="15" s="1"/>
  <c r="O41" i="15" s="1"/>
  <c r="P41" i="15" s="1"/>
  <c r="Q41" i="15" s="1"/>
  <c r="R41" i="15" s="1"/>
  <c r="S41" i="15" s="1"/>
  <c r="AR41" i="15"/>
  <c r="AS40" i="15"/>
  <c r="BJ40" i="15" l="1"/>
  <c r="AV40" i="15"/>
  <c r="T41" i="15"/>
  <c r="BO34" i="15"/>
  <c r="BM36" i="15"/>
  <c r="N37" i="15"/>
  <c r="Q34" i="15"/>
  <c r="BP33" i="15"/>
  <c r="BL37" i="15"/>
  <c r="BR31" i="15"/>
  <c r="M40" i="15"/>
  <c r="BL39" i="15"/>
  <c r="BL40" i="15" s="1"/>
  <c r="BS30" i="15"/>
  <c r="T31" i="15"/>
  <c r="I42" i="15"/>
  <c r="J42" i="15" s="1"/>
  <c r="K42" i="15" s="1"/>
  <c r="L42" i="15" s="1"/>
  <c r="M42" i="15" s="1"/>
  <c r="N42" i="15" s="1"/>
  <c r="O42" i="15" s="1"/>
  <c r="P42" i="15" s="1"/>
  <c r="Q42" i="15" s="1"/>
  <c r="R42" i="15" s="1"/>
  <c r="S42" i="15" s="1"/>
  <c r="AS41" i="15"/>
  <c r="AR42" i="15"/>
  <c r="AV41" i="15" l="1"/>
  <c r="T42" i="15"/>
  <c r="BP34" i="15"/>
  <c r="BM37" i="15"/>
  <c r="BS31" i="15"/>
  <c r="BQ33" i="15"/>
  <c r="R34" i="15"/>
  <c r="BM39" i="15"/>
  <c r="BM40" i="15" s="1"/>
  <c r="N40" i="15"/>
  <c r="BN36" i="15"/>
  <c r="O37" i="15"/>
  <c r="BH42" i="15"/>
  <c r="BU42" i="15"/>
  <c r="BV42" i="15"/>
  <c r="BW42" i="15"/>
  <c r="BX42" i="15"/>
  <c r="BY42" i="15"/>
  <c r="BZ42" i="15"/>
  <c r="CA42" i="15"/>
  <c r="CB42" i="15"/>
  <c r="CC42" i="15"/>
  <c r="CD42" i="15"/>
  <c r="CE42" i="15"/>
  <c r="CF42" i="15"/>
  <c r="I43" i="15"/>
  <c r="BI42" i="15" s="1"/>
  <c r="J43" i="15"/>
  <c r="BJ42" i="15" s="1"/>
  <c r="AR43" i="15"/>
  <c r="AS42" i="15"/>
  <c r="AV42" i="15" l="1"/>
  <c r="BN37" i="15"/>
  <c r="BQ34" i="15"/>
  <c r="O40" i="15"/>
  <c r="BN39" i="15"/>
  <c r="BN40" i="15" s="1"/>
  <c r="K43" i="15"/>
  <c r="P37" i="15"/>
  <c r="BO36" i="15"/>
  <c r="BR33" i="15"/>
  <c r="S34" i="15"/>
  <c r="BH43" i="15"/>
  <c r="BI43" i="15"/>
  <c r="BJ43" i="15"/>
  <c r="I44" i="15"/>
  <c r="J44" i="15"/>
  <c r="K44" i="15" s="1"/>
  <c r="L44" i="15" s="1"/>
  <c r="M44" i="15" s="1"/>
  <c r="N44" i="15" s="1"/>
  <c r="O44" i="15" s="1"/>
  <c r="P44" i="15" s="1"/>
  <c r="Q44" i="15" s="1"/>
  <c r="R44" i="15" s="1"/>
  <c r="S44" i="15" s="1"/>
  <c r="AR44" i="15"/>
  <c r="AS43" i="15"/>
  <c r="AV43" i="15" l="1"/>
  <c r="T44" i="15"/>
  <c r="BO37" i="15"/>
  <c r="BS33" i="15"/>
  <c r="T34" i="15"/>
  <c r="BK42" i="15"/>
  <c r="L43" i="15"/>
  <c r="BR34" i="15"/>
  <c r="Q37" i="15"/>
  <c r="BP36" i="15"/>
  <c r="BO39" i="15"/>
  <c r="BO40" i="15" s="1"/>
  <c r="P40" i="15"/>
  <c r="I45" i="15"/>
  <c r="J45" i="15" s="1"/>
  <c r="AR45" i="15"/>
  <c r="AS44" i="15"/>
  <c r="AV44" i="15" l="1"/>
  <c r="K45" i="15"/>
  <c r="L45" i="15" s="1"/>
  <c r="M45" i="15" s="1"/>
  <c r="N45" i="15" s="1"/>
  <c r="O45" i="15" s="1"/>
  <c r="P45" i="15" s="1"/>
  <c r="Q45" i="15" s="1"/>
  <c r="R45" i="15" s="1"/>
  <c r="S45" i="15" s="1"/>
  <c r="BQ36" i="15"/>
  <c r="R37" i="15"/>
  <c r="BK43" i="15"/>
  <c r="BS34" i="15"/>
  <c r="Q40" i="15"/>
  <c r="BP39" i="15"/>
  <c r="BP40" i="15" s="1"/>
  <c r="BP37" i="15"/>
  <c r="BL42" i="15"/>
  <c r="M43" i="15"/>
  <c r="BH45" i="15"/>
  <c r="BU45" i="15"/>
  <c r="BV45" i="15"/>
  <c r="BW45" i="15"/>
  <c r="BX45" i="15"/>
  <c r="BY45" i="15"/>
  <c r="BZ45" i="15"/>
  <c r="CA45" i="15"/>
  <c r="CB45" i="15"/>
  <c r="CC45" i="15"/>
  <c r="CD45" i="15"/>
  <c r="CE45" i="15"/>
  <c r="CF45" i="15"/>
  <c r="I46" i="15"/>
  <c r="BI45" i="15" s="1"/>
  <c r="J46" i="15"/>
  <c r="K46" i="15" s="1"/>
  <c r="L46" i="15" s="1"/>
  <c r="AR46" i="15"/>
  <c r="AS45" i="15"/>
  <c r="AV45" i="15" l="1"/>
  <c r="BJ45" i="15"/>
  <c r="T45" i="15"/>
  <c r="M46" i="15"/>
  <c r="BL45" i="15"/>
  <c r="BL46" i="15" s="1"/>
  <c r="BQ37" i="15"/>
  <c r="N43" i="15"/>
  <c r="BM42" i="15"/>
  <c r="BL43" i="15"/>
  <c r="BQ39" i="15"/>
  <c r="BQ40" i="15" s="1"/>
  <c r="R40" i="15"/>
  <c r="BK45" i="15"/>
  <c r="BR36" i="15"/>
  <c r="S37" i="15"/>
  <c r="BH46" i="15"/>
  <c r="BI46" i="15"/>
  <c r="I47" i="15"/>
  <c r="J47" i="15"/>
  <c r="K47" i="15"/>
  <c r="L47" i="15" s="1"/>
  <c r="M47" i="15" s="1"/>
  <c r="N47" i="15" s="1"/>
  <c r="O47" i="15" s="1"/>
  <c r="P47" i="15" s="1"/>
  <c r="Q47" i="15" s="1"/>
  <c r="R47" i="15" s="1"/>
  <c r="S47" i="15" s="1"/>
  <c r="AS46" i="15"/>
  <c r="AR47" i="15"/>
  <c r="BJ46" i="15" l="1"/>
  <c r="AV46" i="15"/>
  <c r="T47" i="15"/>
  <c r="S40" i="15"/>
  <c r="BR39" i="15"/>
  <c r="BR40" i="15" s="1"/>
  <c r="BN42" i="15"/>
  <c r="O43" i="15"/>
  <c r="BR37" i="15"/>
  <c r="BM45" i="15"/>
  <c r="BM46" i="15" s="1"/>
  <c r="N46" i="15"/>
  <c r="BS36" i="15"/>
  <c r="T37" i="15"/>
  <c r="BK46" i="15"/>
  <c r="BM43" i="15"/>
  <c r="I48" i="15"/>
  <c r="J48" i="15" s="1"/>
  <c r="K48" i="15" s="1"/>
  <c r="L48" i="15" s="1"/>
  <c r="M48" i="15" s="1"/>
  <c r="N48" i="15" s="1"/>
  <c r="O48" i="15" s="1"/>
  <c r="P48" i="15" s="1"/>
  <c r="Q48" i="15" s="1"/>
  <c r="R48" i="15" s="1"/>
  <c r="S48" i="15" s="1"/>
  <c r="AR48" i="15"/>
  <c r="AS47" i="15"/>
  <c r="AV47" i="15" l="1"/>
  <c r="T48" i="15"/>
  <c r="BS37" i="15"/>
  <c r="BN43" i="15"/>
  <c r="BS39" i="15"/>
  <c r="BS40" i="15" s="1"/>
  <c r="T40" i="15"/>
  <c r="BN45" i="15"/>
  <c r="BN46" i="15" s="1"/>
  <c r="O46" i="15"/>
  <c r="BO42" i="15"/>
  <c r="P43" i="15"/>
  <c r="BH48" i="15"/>
  <c r="BU48" i="15"/>
  <c r="BV48" i="15"/>
  <c r="BW48" i="15"/>
  <c r="BX48" i="15"/>
  <c r="BY48" i="15"/>
  <c r="BZ48" i="15"/>
  <c r="CA48" i="15"/>
  <c r="CB48" i="15"/>
  <c r="CC48" i="15"/>
  <c r="CD48" i="15"/>
  <c r="CE48" i="15"/>
  <c r="CF48" i="15"/>
  <c r="I49" i="15"/>
  <c r="BI48" i="15" s="1"/>
  <c r="J49" i="15"/>
  <c r="K49" i="15" s="1"/>
  <c r="BK48" i="15" s="1"/>
  <c r="AR49" i="15"/>
  <c r="AS48" i="15"/>
  <c r="AV48" i="15" l="1"/>
  <c r="BJ48" i="15"/>
  <c r="BO43" i="15"/>
  <c r="BP42" i="15"/>
  <c r="Q43" i="15"/>
  <c r="L49" i="15"/>
  <c r="P46" i="15"/>
  <c r="BO45" i="15"/>
  <c r="BO46" i="15" s="1"/>
  <c r="BH49" i="15"/>
  <c r="BI49" i="15"/>
  <c r="BK49" i="15"/>
  <c r="I50" i="15"/>
  <c r="J50" i="15" s="1"/>
  <c r="K50" i="15" s="1"/>
  <c r="L50" i="15" s="1"/>
  <c r="M50" i="15" s="1"/>
  <c r="N50" i="15" s="1"/>
  <c r="O50" i="15" s="1"/>
  <c r="P50" i="15" s="1"/>
  <c r="Q50" i="15" s="1"/>
  <c r="R50" i="15" s="1"/>
  <c r="S50" i="15" s="1"/>
  <c r="AR50" i="15"/>
  <c r="AS49" i="15"/>
  <c r="BJ49" i="15" l="1"/>
  <c r="AV49" i="15"/>
  <c r="T50" i="15"/>
  <c r="BP43" i="15"/>
  <c r="M49" i="15"/>
  <c r="BL48" i="15"/>
  <c r="BP45" i="15"/>
  <c r="BP46" i="15" s="1"/>
  <c r="Q46" i="15"/>
  <c r="R43" i="15"/>
  <c r="BQ42" i="15"/>
  <c r="I51" i="15"/>
  <c r="J51" i="15" s="1"/>
  <c r="K51" i="15" s="1"/>
  <c r="L51" i="15" s="1"/>
  <c r="M51" i="15" s="1"/>
  <c r="N51" i="15" s="1"/>
  <c r="O51" i="15" s="1"/>
  <c r="P51" i="15" s="1"/>
  <c r="Q51" i="15" s="1"/>
  <c r="R51" i="15" s="1"/>
  <c r="S51" i="15" s="1"/>
  <c r="AR51" i="15"/>
  <c r="AS50" i="15"/>
  <c r="AV50" i="15" l="1"/>
  <c r="T51" i="15"/>
  <c r="BQ43" i="15"/>
  <c r="BM48" i="15"/>
  <c r="N49" i="15"/>
  <c r="BR42" i="15"/>
  <c r="S43" i="15"/>
  <c r="BQ45" i="15"/>
  <c r="BQ46" i="15" s="1"/>
  <c r="R46" i="15"/>
  <c r="BL49" i="15"/>
  <c r="BH51" i="15"/>
  <c r="BU51" i="15"/>
  <c r="BV51" i="15"/>
  <c r="BW51" i="15"/>
  <c r="BX51" i="15"/>
  <c r="BY51" i="15"/>
  <c r="BZ51" i="15"/>
  <c r="CA51" i="15"/>
  <c r="CB51" i="15"/>
  <c r="CC51" i="15"/>
  <c r="CD51" i="15"/>
  <c r="CE51" i="15"/>
  <c r="CF51" i="15"/>
  <c r="I52" i="15"/>
  <c r="J52" i="15" s="1"/>
  <c r="BJ51" i="15" s="1"/>
  <c r="AR52" i="15"/>
  <c r="AS51" i="15"/>
  <c r="AV51" i="15" l="1"/>
  <c r="BI51" i="15"/>
  <c r="BN48" i="15"/>
  <c r="O49" i="15"/>
  <c r="BS42" i="15"/>
  <c r="T43" i="15"/>
  <c r="BR45" i="15"/>
  <c r="BR46" i="15" s="1"/>
  <c r="S46" i="15"/>
  <c r="BR43" i="15"/>
  <c r="K52" i="15"/>
  <c r="BM49" i="15"/>
  <c r="BH52" i="15"/>
  <c r="BJ52" i="15"/>
  <c r="I53" i="15"/>
  <c r="J53" i="15" s="1"/>
  <c r="K53" i="15" s="1"/>
  <c r="L53" i="15" s="1"/>
  <c r="M53" i="15" s="1"/>
  <c r="N53" i="15" s="1"/>
  <c r="O53" i="15" s="1"/>
  <c r="P53" i="15" s="1"/>
  <c r="Q53" i="15" s="1"/>
  <c r="R53" i="15" s="1"/>
  <c r="S53" i="15" s="1"/>
  <c r="AS52" i="15"/>
  <c r="AR53" i="15"/>
  <c r="BI52" i="15" l="1"/>
  <c r="AV52" i="15"/>
  <c r="T53" i="15"/>
  <c r="BN49" i="15"/>
  <c r="BS45" i="15"/>
  <c r="BS46" i="15" s="1"/>
  <c r="T46" i="15"/>
  <c r="BS43" i="15"/>
  <c r="BK51" i="15"/>
  <c r="L52" i="15"/>
  <c r="BO48" i="15"/>
  <c r="P49" i="15"/>
  <c r="I54" i="15"/>
  <c r="J54" i="15" s="1"/>
  <c r="K54" i="15" s="1"/>
  <c r="L54" i="15" s="1"/>
  <c r="M54" i="15" s="1"/>
  <c r="N54" i="15" s="1"/>
  <c r="O54" i="15" s="1"/>
  <c r="P54" i="15" s="1"/>
  <c r="Q54" i="15" s="1"/>
  <c r="R54" i="15" s="1"/>
  <c r="S54" i="15" s="1"/>
  <c r="AR54" i="15"/>
  <c r="AS53" i="15"/>
  <c r="AV53" i="15" l="1"/>
  <c r="T54" i="15"/>
  <c r="BL51" i="15"/>
  <c r="M52" i="15"/>
  <c r="BP48" i="15"/>
  <c r="Q49" i="15"/>
  <c r="BO49" i="15"/>
  <c r="BK52" i="15"/>
  <c r="BH54" i="15"/>
  <c r="BU54" i="15"/>
  <c r="BV54" i="15"/>
  <c r="BW54" i="15"/>
  <c r="BX54" i="15"/>
  <c r="BY54" i="15"/>
  <c r="BZ54" i="15"/>
  <c r="CA54" i="15"/>
  <c r="CB54" i="15"/>
  <c r="CC54" i="15"/>
  <c r="CD54" i="15"/>
  <c r="CE54" i="15"/>
  <c r="CF54" i="15"/>
  <c r="I55" i="15"/>
  <c r="BI54" i="15" s="1"/>
  <c r="AR55" i="15"/>
  <c r="AS54" i="15"/>
  <c r="AV54" i="15" l="1"/>
  <c r="BP49" i="15"/>
  <c r="BM51" i="15"/>
  <c r="N52" i="15"/>
  <c r="BL52" i="15"/>
  <c r="J55" i="15"/>
  <c r="BQ48" i="15"/>
  <c r="R49" i="15"/>
  <c r="BH55" i="15"/>
  <c r="BI55" i="15"/>
  <c r="I56" i="15"/>
  <c r="AS55" i="15"/>
  <c r="AR56" i="15"/>
  <c r="AV55" i="15" l="1"/>
  <c r="BR48" i="15"/>
  <c r="S49" i="15"/>
  <c r="J56" i="15"/>
  <c r="K56" i="15" s="1"/>
  <c r="L56" i="15" s="1"/>
  <c r="M56" i="15" s="1"/>
  <c r="N56" i="15" s="1"/>
  <c r="O56" i="15" s="1"/>
  <c r="P56" i="15" s="1"/>
  <c r="Q56" i="15" s="1"/>
  <c r="R56" i="15" s="1"/>
  <c r="S56" i="15" s="1"/>
  <c r="BQ49" i="15"/>
  <c r="BJ54" i="15"/>
  <c r="K55" i="15"/>
  <c r="BN51" i="15"/>
  <c r="O52" i="15"/>
  <c r="BM52" i="15"/>
  <c r="I57" i="15"/>
  <c r="J57" i="15" s="1"/>
  <c r="K57" i="15" s="1"/>
  <c r="L57" i="15" s="1"/>
  <c r="M57" i="15" s="1"/>
  <c r="N57" i="15" s="1"/>
  <c r="O57" i="15" s="1"/>
  <c r="P57" i="15" s="1"/>
  <c r="Q57" i="15" s="1"/>
  <c r="R57" i="15" s="1"/>
  <c r="S57" i="15" s="1"/>
  <c r="AS56" i="15"/>
  <c r="AR57" i="15"/>
  <c r="AV56" i="15" l="1"/>
  <c r="T57" i="15"/>
  <c r="L55" i="15"/>
  <c r="BK54" i="15"/>
  <c r="BJ55" i="15"/>
  <c r="BO51" i="15"/>
  <c r="P52" i="15"/>
  <c r="BR49" i="15"/>
  <c r="BS48" i="15"/>
  <c r="T49" i="15"/>
  <c r="BN52" i="15"/>
  <c r="T56" i="15"/>
  <c r="BH57" i="15"/>
  <c r="BU57" i="15"/>
  <c r="BV57" i="15"/>
  <c r="BW57" i="15"/>
  <c r="BX57" i="15"/>
  <c r="BY57" i="15"/>
  <c r="BZ57" i="15"/>
  <c r="CA57" i="15"/>
  <c r="CB57" i="15"/>
  <c r="CC57" i="15"/>
  <c r="CD57" i="15"/>
  <c r="CE57" i="15"/>
  <c r="CF57" i="15"/>
  <c r="I58" i="15"/>
  <c r="BI57" i="15" s="1"/>
  <c r="AS57" i="15"/>
  <c r="AR58" i="15"/>
  <c r="AV57" i="15" l="1"/>
  <c r="J58" i="15"/>
  <c r="BJ57" i="15" s="1"/>
  <c r="BP51" i="15"/>
  <c r="Q52" i="15"/>
  <c r="K58" i="15"/>
  <c r="BS49" i="15"/>
  <c r="BO52" i="15"/>
  <c r="BK55" i="15"/>
  <c r="BL54" i="15"/>
  <c r="M55" i="15"/>
  <c r="BH58" i="15"/>
  <c r="BI58" i="15"/>
  <c r="I59" i="15"/>
  <c r="J59" i="15" s="1"/>
  <c r="K59" i="15" s="1"/>
  <c r="L59" i="15" s="1"/>
  <c r="M59" i="15" s="1"/>
  <c r="N59" i="15" s="1"/>
  <c r="O59" i="15" s="1"/>
  <c r="P59" i="15" s="1"/>
  <c r="Q59" i="15" s="1"/>
  <c r="R59" i="15" s="1"/>
  <c r="S59" i="15" s="1"/>
  <c r="AS58" i="15"/>
  <c r="AR59" i="15"/>
  <c r="BJ58" i="15" l="1"/>
  <c r="AV58" i="15"/>
  <c r="T59" i="15"/>
  <c r="BL55" i="15"/>
  <c r="BM54" i="15"/>
  <c r="N55" i="15"/>
  <c r="BK57" i="15"/>
  <c r="L58" i="15"/>
  <c r="R52" i="15"/>
  <c r="BQ51" i="15"/>
  <c r="BP52" i="15"/>
  <c r="I60" i="15"/>
  <c r="J60" i="15" s="1"/>
  <c r="K60" i="15" s="1"/>
  <c r="L60" i="15" s="1"/>
  <c r="M60" i="15" s="1"/>
  <c r="N60" i="15" s="1"/>
  <c r="O60" i="15" s="1"/>
  <c r="P60" i="15" s="1"/>
  <c r="Q60" i="15" s="1"/>
  <c r="R60" i="15" s="1"/>
  <c r="S60" i="15" s="1"/>
  <c r="AS59" i="15"/>
  <c r="AR60" i="15"/>
  <c r="AV59" i="15" l="1"/>
  <c r="T60" i="15"/>
  <c r="BL57" i="15"/>
  <c r="M58" i="15"/>
  <c r="BQ52" i="15"/>
  <c r="BK58" i="15"/>
  <c r="BR51" i="15"/>
  <c r="S52" i="15"/>
  <c r="BM55" i="15"/>
  <c r="BN54" i="15"/>
  <c r="O55" i="15"/>
  <c r="BH60" i="15"/>
  <c r="BU60" i="15"/>
  <c r="BV60" i="15"/>
  <c r="BW60" i="15"/>
  <c r="BX60" i="15"/>
  <c r="BY60" i="15"/>
  <c r="BZ60" i="15"/>
  <c r="CA60" i="15"/>
  <c r="CB60" i="15"/>
  <c r="CC60" i="15"/>
  <c r="CD60" i="15"/>
  <c r="CE60" i="15"/>
  <c r="CF60" i="15"/>
  <c r="I61" i="15"/>
  <c r="BI60" i="15" s="1"/>
  <c r="AR61" i="15"/>
  <c r="AS60" i="15"/>
  <c r="AV60" i="15" l="1"/>
  <c r="BO54" i="15"/>
  <c r="P55" i="15"/>
  <c r="BL58" i="15"/>
  <c r="J61" i="15"/>
  <c r="BN55" i="15"/>
  <c r="BS51" i="15"/>
  <c r="T52" i="15"/>
  <c r="N58" i="15"/>
  <c r="BM57" i="15"/>
  <c r="BR52" i="15"/>
  <c r="BH61" i="15"/>
  <c r="BI61" i="15"/>
  <c r="I62" i="15"/>
  <c r="J62" i="15" s="1"/>
  <c r="K62" i="15" s="1"/>
  <c r="L62" i="15" s="1"/>
  <c r="M62" i="15" s="1"/>
  <c r="N62" i="15" s="1"/>
  <c r="O62" i="15" s="1"/>
  <c r="P62" i="15" s="1"/>
  <c r="Q62" i="15" s="1"/>
  <c r="R62" i="15" s="1"/>
  <c r="S62" i="15" s="1"/>
  <c r="AS61" i="15"/>
  <c r="AR62" i="15"/>
  <c r="AV61" i="15" l="1"/>
  <c r="T62" i="15"/>
  <c r="BN57" i="15"/>
  <c r="O58" i="15"/>
  <c r="BP54" i="15"/>
  <c r="Q55" i="15"/>
  <c r="BJ60" i="15"/>
  <c r="K61" i="15"/>
  <c r="BO55" i="15"/>
  <c r="BM58" i="15"/>
  <c r="BS52" i="15"/>
  <c r="I63" i="15"/>
  <c r="J63" i="15" s="1"/>
  <c r="AR63" i="15"/>
  <c r="AS62" i="15"/>
  <c r="AV62" i="15" l="1"/>
  <c r="K63" i="15"/>
  <c r="L63" i="15" s="1"/>
  <c r="M63" i="15" s="1"/>
  <c r="N63" i="15" s="1"/>
  <c r="O63" i="15" s="1"/>
  <c r="P63" i="15" s="1"/>
  <c r="Q63" i="15" s="1"/>
  <c r="R63" i="15" s="1"/>
  <c r="S63" i="15" s="1"/>
  <c r="BJ61" i="15"/>
  <c r="BP55" i="15"/>
  <c r="BO57" i="15"/>
  <c r="P58" i="15"/>
  <c r="BN58" i="15"/>
  <c r="BK60" i="15"/>
  <c r="L61" i="15"/>
  <c r="BQ54" i="15"/>
  <c r="R55" i="15"/>
  <c r="BH63" i="15"/>
  <c r="BH5" i="15" s="1"/>
  <c r="BU63" i="15"/>
  <c r="BV63" i="15"/>
  <c r="BW63" i="15"/>
  <c r="BX63" i="15"/>
  <c r="BY63" i="15"/>
  <c r="BZ63" i="15"/>
  <c r="CA63" i="15"/>
  <c r="CB63" i="15"/>
  <c r="CC63" i="15"/>
  <c r="CD63" i="15"/>
  <c r="CE63" i="15"/>
  <c r="CF63" i="15"/>
  <c r="I64" i="15"/>
  <c r="BI63" i="15" s="1"/>
  <c r="BI5" i="15" s="1"/>
  <c r="AS63" i="15"/>
  <c r="AR64" i="15"/>
  <c r="AV63" i="15" l="1"/>
  <c r="J64" i="15"/>
  <c r="BQ55" i="15"/>
  <c r="BR54" i="15"/>
  <c r="S55" i="15"/>
  <c r="BL60" i="15"/>
  <c r="M61" i="15"/>
  <c r="T63" i="15"/>
  <c r="BO58" i="15"/>
  <c r="BK61" i="15"/>
  <c r="BP57" i="15"/>
  <c r="Q58" i="15"/>
  <c r="BH64" i="15"/>
  <c r="BI64" i="15"/>
  <c r="I65" i="15"/>
  <c r="J65" i="15" s="1"/>
  <c r="K65" i="15" s="1"/>
  <c r="L65" i="15" s="1"/>
  <c r="M65" i="15" s="1"/>
  <c r="N65" i="15" s="1"/>
  <c r="O65" i="15" s="1"/>
  <c r="P65" i="15" s="1"/>
  <c r="Q65" i="15" s="1"/>
  <c r="R65" i="15" s="1"/>
  <c r="S65" i="15" s="1"/>
  <c r="AS64" i="15"/>
  <c r="AR65" i="15"/>
  <c r="AV64" i="15" l="1"/>
  <c r="T65" i="15"/>
  <c r="BM60" i="15"/>
  <c r="N61" i="15"/>
  <c r="R58" i="15"/>
  <c r="BQ57" i="15"/>
  <c r="BL61" i="15"/>
  <c r="BP58" i="15"/>
  <c r="BS54" i="15"/>
  <c r="T55" i="15"/>
  <c r="BJ63" i="15"/>
  <c r="BJ5" i="15" s="1"/>
  <c r="K64" i="15"/>
  <c r="BR55" i="15"/>
  <c r="AR66" i="15"/>
  <c r="AS65" i="15"/>
  <c r="AV65" i="15" l="1"/>
  <c r="BN60" i="15"/>
  <c r="O61" i="15"/>
  <c r="BK63" i="15"/>
  <c r="BK5" i="15" s="1"/>
  <c r="L64" i="15"/>
  <c r="BS55" i="15"/>
  <c r="BM61" i="15"/>
  <c r="BR57" i="15"/>
  <c r="S58" i="15"/>
  <c r="BJ64" i="15"/>
  <c r="BQ58" i="15"/>
  <c r="AS66" i="15"/>
  <c r="AR67" i="15"/>
  <c r="AV66" i="15" l="1"/>
  <c r="BK64" i="15"/>
  <c r="BS57" i="15"/>
  <c r="T58" i="15"/>
  <c r="BO60" i="15"/>
  <c r="P61" i="15"/>
  <c r="BL63" i="15"/>
  <c r="BL5" i="15" s="1"/>
  <c r="M64" i="15"/>
  <c r="BR58" i="15"/>
  <c r="BN61" i="15"/>
  <c r="AS67" i="15"/>
  <c r="AR68" i="15"/>
  <c r="AV67" i="15" l="1"/>
  <c r="BL64" i="15"/>
  <c r="BS58" i="15"/>
  <c r="BP60" i="15"/>
  <c r="Q61" i="15"/>
  <c r="BM63" i="15"/>
  <c r="BM5" i="15" s="1"/>
  <c r="N64" i="15"/>
  <c r="BO61" i="15"/>
  <c r="AR69" i="15"/>
  <c r="AS68" i="15"/>
  <c r="AV68" i="15" l="1"/>
  <c r="BN63" i="15"/>
  <c r="BN5" i="15" s="1"/>
  <c r="O64" i="15"/>
  <c r="BM64" i="15"/>
  <c r="BQ60" i="15"/>
  <c r="R61" i="15"/>
  <c r="BP61" i="15"/>
  <c r="AS69" i="15"/>
  <c r="AR70" i="15"/>
  <c r="AV69" i="15" l="1"/>
  <c r="BR60" i="15"/>
  <c r="S61" i="15"/>
  <c r="BO63" i="15"/>
  <c r="BO5" i="15" s="1"/>
  <c r="P64" i="15"/>
  <c r="BQ61" i="15"/>
  <c r="BN64" i="15"/>
  <c r="AR71" i="15"/>
  <c r="AS70" i="15"/>
  <c r="AV70" i="15" l="1"/>
  <c r="BP63" i="15"/>
  <c r="BP5" i="15" s="1"/>
  <c r="Q64" i="15"/>
  <c r="BO64" i="15"/>
  <c r="BS60" i="15"/>
  <c r="T61" i="15"/>
  <c r="BR61" i="15"/>
  <c r="AS71" i="15"/>
  <c r="AR72" i="15"/>
  <c r="AV71" i="15" l="1"/>
  <c r="BS61" i="15"/>
  <c r="BQ63" i="15"/>
  <c r="BQ5" i="15" s="1"/>
  <c r="R64" i="15"/>
  <c r="BP64" i="15"/>
  <c r="AR73" i="15"/>
  <c r="AS72" i="15"/>
  <c r="AV72" i="15" l="1"/>
  <c r="BR63" i="15"/>
  <c r="BR5" i="15" s="1"/>
  <c r="S64" i="15"/>
  <c r="BQ64" i="15"/>
  <c r="AS73" i="15"/>
  <c r="AR74" i="15"/>
  <c r="AV73" i="15" l="1"/>
  <c r="BS63" i="15"/>
  <c r="BS5" i="15" s="1"/>
  <c r="T64" i="15"/>
  <c r="BR64" i="15"/>
  <c r="AR75" i="15"/>
  <c r="AS74" i="15"/>
  <c r="AV74" i="15" l="1"/>
  <c r="BS64" i="15"/>
  <c r="AP2" i="14"/>
  <c r="AQ2" i="14"/>
  <c r="I6" i="14"/>
  <c r="J6" i="14" s="1"/>
  <c r="K6" i="14" s="1"/>
  <c r="L6" i="14" s="1"/>
  <c r="M6" i="14" s="1"/>
  <c r="N6" i="14" s="1"/>
  <c r="O6" i="14" s="1"/>
  <c r="P6" i="14" s="1"/>
  <c r="Q6" i="14" s="1"/>
  <c r="R6" i="14" s="1"/>
  <c r="S6" i="14" s="1"/>
  <c r="V6" i="14"/>
  <c r="W6" i="14" s="1"/>
  <c r="X6" i="14" s="1"/>
  <c r="Y6" i="14" s="1"/>
  <c r="Z6" i="14" s="1"/>
  <c r="AA6" i="14" s="1"/>
  <c r="AB6" i="14" s="1"/>
  <c r="AC6" i="14" s="1"/>
  <c r="AD6" i="14" s="1"/>
  <c r="AE6" i="14" s="1"/>
  <c r="AF6" i="14" s="1"/>
  <c r="T6" i="14" l="1"/>
  <c r="AG6" i="14"/>
  <c r="BH6" i="14"/>
  <c r="BU6" i="14"/>
  <c r="I7" i="14"/>
  <c r="BI6" i="14" s="1"/>
  <c r="V7" i="14"/>
  <c r="BV6" i="14" s="1"/>
  <c r="W7" i="14" l="1"/>
  <c r="J7" i="14"/>
  <c r="BH7" i="14"/>
  <c r="BI7" i="14"/>
  <c r="I8" i="14"/>
  <c r="J8" i="14" s="1"/>
  <c r="K8" i="14" s="1"/>
  <c r="L8" i="14" s="1"/>
  <c r="M8" i="14" s="1"/>
  <c r="N8" i="14" s="1"/>
  <c r="O8" i="14" s="1"/>
  <c r="P8" i="14" s="1"/>
  <c r="Q8" i="14" s="1"/>
  <c r="R8" i="14" s="1"/>
  <c r="S8" i="14" s="1"/>
  <c r="V8" i="14"/>
  <c r="W8" i="14" s="1"/>
  <c r="X8" i="14" s="1"/>
  <c r="Y8" i="14" s="1"/>
  <c r="Z8" i="14" s="1"/>
  <c r="AA8" i="14" s="1"/>
  <c r="AB8" i="14" s="1"/>
  <c r="AC8" i="14" s="1"/>
  <c r="AD8" i="14" s="1"/>
  <c r="AE8" i="14" s="1"/>
  <c r="AF8" i="14" s="1"/>
  <c r="BJ6" i="14" l="1"/>
  <c r="K7" i="14"/>
  <c r="AG8" i="14"/>
  <c r="T8" i="14"/>
  <c r="BW6" i="14"/>
  <c r="X7" i="14"/>
  <c r="I9" i="14"/>
  <c r="J9" i="14" s="1"/>
  <c r="K9" i="14" s="1"/>
  <c r="L9" i="14" s="1"/>
  <c r="M9" i="14" s="1"/>
  <c r="N9" i="14" s="1"/>
  <c r="O9" i="14" s="1"/>
  <c r="P9" i="14" s="1"/>
  <c r="Q9" i="14" s="1"/>
  <c r="R9" i="14" s="1"/>
  <c r="S9" i="14" s="1"/>
  <c r="V9" i="14"/>
  <c r="W9" i="14" s="1"/>
  <c r="X9" i="14" s="1"/>
  <c r="Y9" i="14" s="1"/>
  <c r="Z9" i="14" s="1"/>
  <c r="AA9" i="14" s="1"/>
  <c r="AB9" i="14" s="1"/>
  <c r="AC9" i="14" s="1"/>
  <c r="AD9" i="14" s="1"/>
  <c r="AE9" i="14" s="1"/>
  <c r="AF9" i="14" s="1"/>
  <c r="AG9" i="14" l="1"/>
  <c r="T9" i="14"/>
  <c r="BK6" i="14"/>
  <c r="L7" i="14"/>
  <c r="BX6" i="14"/>
  <c r="Y7" i="14"/>
  <c r="BJ7" i="14"/>
  <c r="BH9" i="14"/>
  <c r="BU9" i="14"/>
  <c r="I10" i="14"/>
  <c r="J10" i="14" s="1"/>
  <c r="V10" i="14"/>
  <c r="W10" i="14" s="1"/>
  <c r="BW9" i="14" s="1"/>
  <c r="X10" i="14" l="1"/>
  <c r="BX9" i="14" s="1"/>
  <c r="BJ9" i="14"/>
  <c r="BJ10" i="14" s="1"/>
  <c r="K10" i="14"/>
  <c r="BK9" i="14" s="1"/>
  <c r="BV9" i="14"/>
  <c r="BI9" i="14"/>
  <c r="BY6" i="14"/>
  <c r="Z7" i="14"/>
  <c r="BK7" i="14"/>
  <c r="BL6" i="14"/>
  <c r="M7" i="14"/>
  <c r="BH10" i="14"/>
  <c r="I11" i="14"/>
  <c r="J11" i="14" s="1"/>
  <c r="K11" i="14" s="1"/>
  <c r="L11" i="14" s="1"/>
  <c r="M11" i="14" s="1"/>
  <c r="N11" i="14" s="1"/>
  <c r="O11" i="14" s="1"/>
  <c r="P11" i="14" s="1"/>
  <c r="Q11" i="14" s="1"/>
  <c r="R11" i="14" s="1"/>
  <c r="S11" i="14" s="1"/>
  <c r="V11" i="14"/>
  <c r="W11" i="14" s="1"/>
  <c r="X11" i="14" s="1"/>
  <c r="Y11" i="14" s="1"/>
  <c r="Z11" i="14" s="1"/>
  <c r="AA11" i="14" s="1"/>
  <c r="AB11" i="14" s="1"/>
  <c r="AC11" i="14" s="1"/>
  <c r="AD11" i="14" s="1"/>
  <c r="AE11" i="14" s="1"/>
  <c r="AF11" i="14" s="1"/>
  <c r="Y10" i="14" l="1"/>
  <c r="BY9" i="14" s="1"/>
  <c r="BK10" i="14"/>
  <c r="L10" i="14"/>
  <c r="M10" i="14" s="1"/>
  <c r="BI10" i="14"/>
  <c r="Z10" i="14"/>
  <c r="BM6" i="14"/>
  <c r="N7" i="14"/>
  <c r="BZ6" i="14"/>
  <c r="AA7" i="14"/>
  <c r="T11" i="14"/>
  <c r="BL7" i="14"/>
  <c r="AG11" i="14"/>
  <c r="I12" i="14"/>
  <c r="J12" i="14" s="1"/>
  <c r="K12" i="14" s="1"/>
  <c r="L12" i="14" s="1"/>
  <c r="M12" i="14" s="1"/>
  <c r="V12" i="14"/>
  <c r="W12" i="14" s="1"/>
  <c r="X12" i="14" s="1"/>
  <c r="Y12" i="14" s="1"/>
  <c r="Z12" i="14" s="1"/>
  <c r="BL9" i="14" l="1"/>
  <c r="BL10" i="14" s="1"/>
  <c r="AA12" i="14"/>
  <c r="AB12" i="14" s="1"/>
  <c r="AC12" i="14" s="1"/>
  <c r="AD12" i="14" s="1"/>
  <c r="AE12" i="14" s="1"/>
  <c r="AF12" i="14" s="1"/>
  <c r="N12" i="14"/>
  <c r="O12" i="14" s="1"/>
  <c r="P12" i="14" s="1"/>
  <c r="Q12" i="14" s="1"/>
  <c r="R12" i="14" s="1"/>
  <c r="S12" i="14" s="1"/>
  <c r="BM7" i="14"/>
  <c r="CA6" i="14"/>
  <c r="AB7" i="14"/>
  <c r="AA10" i="14"/>
  <c r="BZ9" i="14"/>
  <c r="BM9" i="14"/>
  <c r="N10" i="14"/>
  <c r="BN6" i="14"/>
  <c r="O7" i="14"/>
  <c r="BH12" i="14"/>
  <c r="BU12" i="14"/>
  <c r="I13" i="14"/>
  <c r="J13" i="14" s="1"/>
  <c r="BJ12" i="14" s="1"/>
  <c r="V13" i="14"/>
  <c r="BV12" i="14" s="1"/>
  <c r="BI12" i="14" l="1"/>
  <c r="W13" i="14"/>
  <c r="BW12" i="14" s="1"/>
  <c r="BJ13" i="14" s="1"/>
  <c r="BM10" i="14"/>
  <c r="T12" i="14"/>
  <c r="BN9" i="14"/>
  <c r="O10" i="14"/>
  <c r="CB6" i="14"/>
  <c r="AC7" i="14"/>
  <c r="BN7" i="14"/>
  <c r="BO6" i="14"/>
  <c r="P7" i="14"/>
  <c r="AG12" i="14"/>
  <c r="K13" i="14"/>
  <c r="AB10" i="14"/>
  <c r="CA9" i="14"/>
  <c r="BH13" i="14"/>
  <c r="BI13" i="14"/>
  <c r="I14" i="14"/>
  <c r="J14" i="14" s="1"/>
  <c r="K14" i="14" s="1"/>
  <c r="L14" i="14" s="1"/>
  <c r="M14" i="14" s="1"/>
  <c r="N14" i="14" s="1"/>
  <c r="O14" i="14" s="1"/>
  <c r="P14" i="14" s="1"/>
  <c r="Q14" i="14" s="1"/>
  <c r="R14" i="14" s="1"/>
  <c r="S14" i="14" s="1"/>
  <c r="V14" i="14"/>
  <c r="W14" i="14" s="1"/>
  <c r="X14" i="14" s="1"/>
  <c r="Y14" i="14" s="1"/>
  <c r="Z14" i="14" s="1"/>
  <c r="AA14" i="14" s="1"/>
  <c r="AB14" i="14" s="1"/>
  <c r="AC14" i="14" s="1"/>
  <c r="AD14" i="14" s="1"/>
  <c r="AE14" i="14" s="1"/>
  <c r="AF14" i="14" s="1"/>
  <c r="X13" i="14" l="1"/>
  <c r="Y13" i="14" s="1"/>
  <c r="BN10" i="14"/>
  <c r="AD7" i="14"/>
  <c r="CC6" i="14"/>
  <c r="BX12" i="14"/>
  <c r="BP6" i="14"/>
  <c r="Q7" i="14"/>
  <c r="CB9" i="14"/>
  <c r="AC10" i="14"/>
  <c r="BO7" i="14"/>
  <c r="AG14" i="14"/>
  <c r="T14" i="14"/>
  <c r="BK12" i="14"/>
  <c r="L13" i="14"/>
  <c r="BO9" i="14"/>
  <c r="P10" i="14"/>
  <c r="I15" i="14"/>
  <c r="J15" i="14" s="1"/>
  <c r="V15" i="14"/>
  <c r="W15" i="14" s="1"/>
  <c r="X15" i="14" s="1"/>
  <c r="Y15" i="14" s="1"/>
  <c r="Z15" i="14" s="1"/>
  <c r="AA15" i="14" s="1"/>
  <c r="AB15" i="14" s="1"/>
  <c r="AC15" i="14" s="1"/>
  <c r="AD15" i="14" s="1"/>
  <c r="AE15" i="14" s="1"/>
  <c r="AF15" i="14" s="1"/>
  <c r="K15" i="14" l="1"/>
  <c r="L15" i="14" s="1"/>
  <c r="BO10" i="14"/>
  <c r="BQ6" i="14"/>
  <c r="R7" i="14"/>
  <c r="AG15" i="14"/>
  <c r="BK13" i="14"/>
  <c r="BP7" i="14"/>
  <c r="CD6" i="14"/>
  <c r="AE7" i="14"/>
  <c r="M13" i="14"/>
  <c r="BL12" i="14"/>
  <c r="BP9" i="14"/>
  <c r="Q10" i="14"/>
  <c r="AD10" i="14"/>
  <c r="CC9" i="14"/>
  <c r="BY12" i="14"/>
  <c r="Z13" i="14"/>
  <c r="BH15" i="14"/>
  <c r="BU15" i="14"/>
  <c r="I16" i="14"/>
  <c r="BI15" i="14" s="1"/>
  <c r="V16" i="14"/>
  <c r="BV15" i="14" s="1"/>
  <c r="M15" i="14" l="1"/>
  <c r="N15" i="14" s="1"/>
  <c r="O15" i="14" s="1"/>
  <c r="P15" i="14" s="1"/>
  <c r="Q15" i="14" s="1"/>
  <c r="R15" i="14" s="1"/>
  <c r="S15" i="14" s="1"/>
  <c r="BP10" i="14"/>
  <c r="BQ9" i="14"/>
  <c r="R10" i="14"/>
  <c r="BL13" i="14"/>
  <c r="CE6" i="14"/>
  <c r="AF7" i="14"/>
  <c r="BR6" i="14"/>
  <c r="S7" i="14"/>
  <c r="W16" i="14"/>
  <c r="J16" i="14"/>
  <c r="AA13" i="14"/>
  <c r="BZ12" i="14"/>
  <c r="AE10" i="14"/>
  <c r="CD9" i="14"/>
  <c r="BM12" i="14"/>
  <c r="N13" i="14"/>
  <c r="BQ7" i="14"/>
  <c r="BH16" i="14"/>
  <c r="BI16" i="14"/>
  <c r="I17" i="14"/>
  <c r="J17" i="14" s="1"/>
  <c r="K17" i="14" s="1"/>
  <c r="L17" i="14" s="1"/>
  <c r="M17" i="14" s="1"/>
  <c r="N17" i="14" s="1"/>
  <c r="O17" i="14" s="1"/>
  <c r="P17" i="14" s="1"/>
  <c r="Q17" i="14" s="1"/>
  <c r="R17" i="14" s="1"/>
  <c r="S17" i="14" s="1"/>
  <c r="V17" i="14"/>
  <c r="W17" i="14"/>
  <c r="X17" i="14" s="1"/>
  <c r="Y17" i="14" s="1"/>
  <c r="Z17" i="14" s="1"/>
  <c r="AA17" i="14" s="1"/>
  <c r="AB17" i="14" s="1"/>
  <c r="AC17" i="14" s="1"/>
  <c r="AD17" i="14" s="1"/>
  <c r="AE17" i="14" s="1"/>
  <c r="AF17" i="14" s="1"/>
  <c r="T15" i="14" l="1"/>
  <c r="BQ10" i="14"/>
  <c r="T17" i="14"/>
  <c r="AG17" i="14"/>
  <c r="K16" i="14"/>
  <c r="BJ15" i="14"/>
  <c r="BN12" i="14"/>
  <c r="O13" i="14"/>
  <c r="CE9" i="14"/>
  <c r="AF10" i="14"/>
  <c r="CF6" i="14"/>
  <c r="AG7" i="14"/>
  <c r="BW15" i="14"/>
  <c r="X16" i="14"/>
  <c r="BR9" i="14"/>
  <c r="S10" i="14"/>
  <c r="BM13" i="14"/>
  <c r="BS6" i="14"/>
  <c r="T7" i="14"/>
  <c r="CA12" i="14"/>
  <c r="AB13" i="14"/>
  <c r="BR7" i="14"/>
  <c r="I18" i="14"/>
  <c r="J18" i="14" s="1"/>
  <c r="K18" i="14" s="1"/>
  <c r="L18" i="14" s="1"/>
  <c r="M18" i="14" s="1"/>
  <c r="N18" i="14" s="1"/>
  <c r="O18" i="14" s="1"/>
  <c r="P18" i="14" s="1"/>
  <c r="Q18" i="14" s="1"/>
  <c r="R18" i="14" s="1"/>
  <c r="S18" i="14" s="1"/>
  <c r="V18" i="14"/>
  <c r="W18" i="14" s="1"/>
  <c r="X18" i="14" s="1"/>
  <c r="Y18" i="14" s="1"/>
  <c r="Z18" i="14" s="1"/>
  <c r="AA18" i="14" s="1"/>
  <c r="AB18" i="14" s="1"/>
  <c r="AC18" i="14" s="1"/>
  <c r="AD18" i="14" s="1"/>
  <c r="AE18" i="14" s="1"/>
  <c r="AF18" i="14" s="1"/>
  <c r="CF9" i="14" l="1"/>
  <c r="AG10" i="14"/>
  <c r="AG18" i="14"/>
  <c r="BJ16" i="14"/>
  <c r="CB12" i="14"/>
  <c r="AC13" i="14"/>
  <c r="Y16" i="14"/>
  <c r="BX15" i="14"/>
  <c r="BS9" i="14"/>
  <c r="BS10" i="14" s="1"/>
  <c r="T10" i="14"/>
  <c r="BO12" i="14"/>
  <c r="P13" i="14"/>
  <c r="L16" i="14"/>
  <c r="BK15" i="14"/>
  <c r="T18" i="14"/>
  <c r="BS7" i="14"/>
  <c r="AJ7" i="14"/>
  <c r="AJ6" i="14"/>
  <c r="BR10" i="14"/>
  <c r="BN13" i="14"/>
  <c r="BH18" i="14"/>
  <c r="BU18" i="14"/>
  <c r="I19" i="14"/>
  <c r="BI18" i="14" s="1"/>
  <c r="V19" i="14"/>
  <c r="BV18" i="14" s="1"/>
  <c r="J19" i="14" l="1"/>
  <c r="BJ18" i="14" s="1"/>
  <c r="W19" i="14"/>
  <c r="BW18" i="14" s="1"/>
  <c r="M16" i="14"/>
  <c r="BL15" i="14"/>
  <c r="Q13" i="14"/>
  <c r="BP12" i="14"/>
  <c r="CC12" i="14"/>
  <c r="AD13" i="14"/>
  <c r="BO13" i="14"/>
  <c r="BK16" i="14"/>
  <c r="Z16" i="14"/>
  <c r="BY15" i="14"/>
  <c r="BH19" i="14"/>
  <c r="BI19" i="14"/>
  <c r="I20" i="14"/>
  <c r="J20" i="14" s="1"/>
  <c r="K20" i="14" s="1"/>
  <c r="L20" i="14" s="1"/>
  <c r="M20" i="14" s="1"/>
  <c r="N20" i="14" s="1"/>
  <c r="O20" i="14" s="1"/>
  <c r="P20" i="14" s="1"/>
  <c r="Q20" i="14" s="1"/>
  <c r="R20" i="14" s="1"/>
  <c r="S20" i="14" s="1"/>
  <c r="V20" i="14"/>
  <c r="W20" i="14" s="1"/>
  <c r="X20" i="14" s="1"/>
  <c r="Y20" i="14" s="1"/>
  <c r="Z20" i="14" s="1"/>
  <c r="AA20" i="14" s="1"/>
  <c r="AB20" i="14" s="1"/>
  <c r="AC20" i="14" s="1"/>
  <c r="AD20" i="14" s="1"/>
  <c r="AE20" i="14" s="1"/>
  <c r="AF20" i="14" s="1"/>
  <c r="BJ19" i="14" l="1"/>
  <c r="K19" i="14"/>
  <c r="BK18" i="14" s="1"/>
  <c r="X19" i="14"/>
  <c r="BX18" i="14" s="1"/>
  <c r="BQ12" i="14"/>
  <c r="R13" i="14"/>
  <c r="AG20" i="14"/>
  <c r="T20" i="14"/>
  <c r="AE13" i="14"/>
  <c r="CD12" i="14"/>
  <c r="BM15" i="14"/>
  <c r="N16" i="14"/>
  <c r="L19" i="14"/>
  <c r="BZ15" i="14"/>
  <c r="AA16" i="14"/>
  <c r="BP13" i="14"/>
  <c r="BL16" i="14"/>
  <c r="I21" i="14"/>
  <c r="J21" i="14" s="1"/>
  <c r="K21" i="14" s="1"/>
  <c r="L21" i="14" s="1"/>
  <c r="M21" i="14" s="1"/>
  <c r="N21" i="14" s="1"/>
  <c r="O21" i="14" s="1"/>
  <c r="P21" i="14" s="1"/>
  <c r="Q21" i="14" s="1"/>
  <c r="R21" i="14" s="1"/>
  <c r="S21" i="14" s="1"/>
  <c r="V21" i="14"/>
  <c r="W21" i="14" s="1"/>
  <c r="X21" i="14" s="1"/>
  <c r="Y21" i="14" s="1"/>
  <c r="Z21" i="14" s="1"/>
  <c r="AA21" i="14" s="1"/>
  <c r="AB21" i="14" s="1"/>
  <c r="AC21" i="14" s="1"/>
  <c r="AD21" i="14" s="1"/>
  <c r="AE21" i="14" s="1"/>
  <c r="AF21" i="14" s="1"/>
  <c r="Y19" i="14" l="1"/>
  <c r="BY18" i="14" s="1"/>
  <c r="AG21" i="14"/>
  <c r="T21" i="14"/>
  <c r="CA15" i="14"/>
  <c r="AB16" i="14"/>
  <c r="BN15" i="14"/>
  <c r="O16" i="14"/>
  <c r="BM16" i="14"/>
  <c r="BL18" i="14"/>
  <c r="M19" i="14"/>
  <c r="BR12" i="14"/>
  <c r="S13" i="14"/>
  <c r="BK19" i="14"/>
  <c r="CE12" i="14"/>
  <c r="AF13" i="14"/>
  <c r="BQ13" i="14"/>
  <c r="BH21" i="14"/>
  <c r="BU21" i="14"/>
  <c r="I22" i="14"/>
  <c r="BI21" i="14" s="1"/>
  <c r="V22" i="14"/>
  <c r="BV21" i="14" s="1"/>
  <c r="Z19" i="14" l="1"/>
  <c r="BZ18" i="14" s="1"/>
  <c r="BS12" i="14"/>
  <c r="T13" i="14"/>
  <c r="BL19" i="14"/>
  <c r="BR13" i="14"/>
  <c r="AA19" i="14"/>
  <c r="CB15" i="14"/>
  <c r="AC16" i="14"/>
  <c r="W22" i="14"/>
  <c r="J22" i="14"/>
  <c r="P16" i="14"/>
  <c r="BO15" i="14"/>
  <c r="CF12" i="14"/>
  <c r="AG13" i="14"/>
  <c r="BM18" i="14"/>
  <c r="N19" i="14"/>
  <c r="BN16" i="14"/>
  <c r="BH22" i="14"/>
  <c r="BI22" i="14"/>
  <c r="I23" i="14"/>
  <c r="J23" i="14" s="1"/>
  <c r="K23" i="14" s="1"/>
  <c r="L23" i="14" s="1"/>
  <c r="M23" i="14" s="1"/>
  <c r="N23" i="14" s="1"/>
  <c r="O23" i="14" s="1"/>
  <c r="P23" i="14" s="1"/>
  <c r="Q23" i="14" s="1"/>
  <c r="R23" i="14" s="1"/>
  <c r="S23" i="14" s="1"/>
  <c r="V23" i="14"/>
  <c r="W23" i="14" s="1"/>
  <c r="X23" i="14" s="1"/>
  <c r="Y23" i="14" s="1"/>
  <c r="Z23" i="14" s="1"/>
  <c r="AA23" i="14" s="1"/>
  <c r="AB23" i="14" s="1"/>
  <c r="AC23" i="14" s="1"/>
  <c r="AD23" i="14" s="1"/>
  <c r="AE23" i="14" s="1"/>
  <c r="AF23" i="14" s="1"/>
  <c r="T23" i="14" l="1"/>
  <c r="AG23" i="14"/>
  <c r="BW21" i="14"/>
  <c r="X22" i="14"/>
  <c r="CC15" i="14"/>
  <c r="AD16" i="14"/>
  <c r="BP15" i="14"/>
  <c r="Q16" i="14"/>
  <c r="BS13" i="14"/>
  <c r="BM19" i="14"/>
  <c r="BO16" i="14"/>
  <c r="BN18" i="14"/>
  <c r="O19" i="14"/>
  <c r="BJ21" i="14"/>
  <c r="K22" i="14"/>
  <c r="CA18" i="14"/>
  <c r="AB19" i="14"/>
  <c r="I24" i="14"/>
  <c r="J24" i="14" s="1"/>
  <c r="V24" i="14"/>
  <c r="W24" i="14" s="1"/>
  <c r="X24" i="14" l="1"/>
  <c r="Y24" i="14" s="1"/>
  <c r="Z24" i="14" s="1"/>
  <c r="AA24" i="14" s="1"/>
  <c r="AB24" i="14" s="1"/>
  <c r="AC24" i="14" s="1"/>
  <c r="AD24" i="14" s="1"/>
  <c r="AE24" i="14" s="1"/>
  <c r="AF24" i="14" s="1"/>
  <c r="K24" i="14"/>
  <c r="L24" i="14" s="1"/>
  <c r="M24" i="14" s="1"/>
  <c r="N24" i="14" s="1"/>
  <c r="O24" i="14" s="1"/>
  <c r="P24" i="14" s="1"/>
  <c r="Q24" i="14" s="1"/>
  <c r="R24" i="14" s="1"/>
  <c r="S24" i="14" s="1"/>
  <c r="BJ22" i="14"/>
  <c r="BN19" i="14"/>
  <c r="BP16" i="14"/>
  <c r="BX21" i="14"/>
  <c r="Y22" i="14"/>
  <c r="CD15" i="14"/>
  <c r="AE16" i="14"/>
  <c r="CB18" i="14"/>
  <c r="AC19" i="14"/>
  <c r="L22" i="14"/>
  <c r="BK21" i="14"/>
  <c r="BO18" i="14"/>
  <c r="P19" i="14"/>
  <c r="BQ15" i="14"/>
  <c r="R16" i="14"/>
  <c r="BH24" i="14"/>
  <c r="BU24" i="14"/>
  <c r="I25" i="14"/>
  <c r="V25" i="14"/>
  <c r="BO19" i="14" l="1"/>
  <c r="W25" i="14"/>
  <c r="J25" i="14"/>
  <c r="BV24" i="14"/>
  <c r="BI24" i="14"/>
  <c r="BR15" i="14"/>
  <c r="S16" i="14"/>
  <c r="BK22" i="14"/>
  <c r="T24" i="14"/>
  <c r="BQ16" i="14"/>
  <c r="BL21" i="14"/>
  <c r="M22" i="14"/>
  <c r="AF16" i="14"/>
  <c r="CE15" i="14"/>
  <c r="Q19" i="14"/>
  <c r="BP18" i="14"/>
  <c r="AG24" i="14"/>
  <c r="AD19" i="14"/>
  <c r="CC18" i="14"/>
  <c r="BY21" i="14"/>
  <c r="Z22" i="14"/>
  <c r="BH25" i="14"/>
  <c r="I26" i="14"/>
  <c r="J26" i="14" s="1"/>
  <c r="K26" i="14" s="1"/>
  <c r="L26" i="14" s="1"/>
  <c r="M26" i="14" s="1"/>
  <c r="N26" i="14" s="1"/>
  <c r="O26" i="14" s="1"/>
  <c r="P26" i="14" s="1"/>
  <c r="Q26" i="14" s="1"/>
  <c r="R26" i="14" s="1"/>
  <c r="S26" i="14" s="1"/>
  <c r="V26" i="14"/>
  <c r="W26" i="14" s="1"/>
  <c r="X26" i="14" s="1"/>
  <c r="Y26" i="14" s="1"/>
  <c r="Z26" i="14" s="1"/>
  <c r="AA26" i="14" s="1"/>
  <c r="AB26" i="14" s="1"/>
  <c r="AC26" i="14" s="1"/>
  <c r="AD26" i="14" s="1"/>
  <c r="AE26" i="14" s="1"/>
  <c r="AF26" i="14" s="1"/>
  <c r="AG26" i="14" l="1"/>
  <c r="T26" i="14"/>
  <c r="BI25" i="14"/>
  <c r="CF15" i="14"/>
  <c r="AG16" i="14"/>
  <c r="BZ21" i="14"/>
  <c r="AA22" i="14"/>
  <c r="BL22" i="14"/>
  <c r="BQ18" i="14"/>
  <c r="R19" i="14"/>
  <c r="BS15" i="14"/>
  <c r="T16" i="14"/>
  <c r="BJ24" i="14"/>
  <c r="K25" i="14"/>
  <c r="BP19" i="14"/>
  <c r="CD18" i="14"/>
  <c r="AE19" i="14"/>
  <c r="BM21" i="14"/>
  <c r="N22" i="14"/>
  <c r="BR16" i="14"/>
  <c r="X25" i="14"/>
  <c r="BW24" i="14"/>
  <c r="I27" i="14"/>
  <c r="J27" i="14" s="1"/>
  <c r="K27" i="14" s="1"/>
  <c r="L27" i="14" s="1"/>
  <c r="M27" i="14" s="1"/>
  <c r="N27" i="14" s="1"/>
  <c r="O27" i="14" s="1"/>
  <c r="P27" i="14" s="1"/>
  <c r="Q27" i="14" s="1"/>
  <c r="R27" i="14" s="1"/>
  <c r="S27" i="14" s="1"/>
  <c r="V27" i="14"/>
  <c r="W27" i="14" s="1"/>
  <c r="X27" i="14" s="1"/>
  <c r="Y27" i="14" s="1"/>
  <c r="Z27" i="14" s="1"/>
  <c r="AA27" i="14" s="1"/>
  <c r="AB27" i="14" s="1"/>
  <c r="AC27" i="14" s="1"/>
  <c r="AD27" i="14" s="1"/>
  <c r="AE27" i="14" s="1"/>
  <c r="AF27" i="14" s="1"/>
  <c r="AR589" i="15"/>
  <c r="AR112" i="15"/>
  <c r="AR634" i="15"/>
  <c r="AR178" i="15"/>
  <c r="AR149" i="15"/>
  <c r="AR660" i="15"/>
  <c r="AR319" i="15"/>
  <c r="AR574" i="15"/>
  <c r="AR724" i="15"/>
  <c r="AR134" i="15"/>
  <c r="AR583" i="15"/>
  <c r="AR341" i="15"/>
  <c r="AR576" i="15"/>
  <c r="AR433" i="15"/>
  <c r="AR189" i="15"/>
  <c r="AR94" i="15"/>
  <c r="AR375" i="15"/>
  <c r="AR171" i="15"/>
  <c r="AR420" i="15"/>
  <c r="AR395" i="15"/>
  <c r="AR285" i="15"/>
  <c r="AR581" i="15"/>
  <c r="AR217" i="15"/>
  <c r="AR707" i="15"/>
  <c r="AR150" i="15"/>
  <c r="AR230" i="15"/>
  <c r="AR133" i="15"/>
  <c r="AR504" i="15"/>
  <c r="AR226" i="15"/>
  <c r="AR302" i="15"/>
  <c r="AR685" i="15"/>
  <c r="AR503" i="15"/>
  <c r="AR649" i="15"/>
  <c r="AR562" i="15"/>
  <c r="AR474" i="15"/>
  <c r="AR572" i="15"/>
  <c r="AR496" i="15"/>
  <c r="AR692" i="15"/>
  <c r="AR499" i="15"/>
  <c r="AR557" i="15"/>
  <c r="AR385" i="15"/>
  <c r="AR335" i="15"/>
  <c r="AR219" i="15"/>
  <c r="AR273" i="15"/>
  <c r="AR529" i="15"/>
  <c r="AR290" i="15"/>
  <c r="AR515" i="15"/>
  <c r="AR640" i="15"/>
  <c r="AR459" i="15"/>
  <c r="AR595" i="15"/>
  <c r="AR139" i="15"/>
  <c r="AR437" i="15"/>
  <c r="AR218" i="15"/>
  <c r="AR596" i="15"/>
  <c r="AR524" i="15"/>
  <c r="AR345" i="15"/>
  <c r="AR243" i="15"/>
  <c r="AR386" i="15"/>
  <c r="AR100" i="15"/>
  <c r="AR678" i="15"/>
  <c r="AR130" i="15"/>
  <c r="AR148" i="15"/>
  <c r="AR297" i="15"/>
  <c r="AR612" i="15"/>
  <c r="AR191" i="15"/>
  <c r="AR472" i="15"/>
  <c r="AR159" i="15"/>
  <c r="AR517" i="15"/>
  <c r="AR90" i="15"/>
  <c r="AR102" i="15"/>
  <c r="AR615" i="15"/>
  <c r="AR78" i="15"/>
  <c r="AR487" i="15"/>
  <c r="AR246" i="15"/>
  <c r="AR215" i="15"/>
  <c r="AR278" i="15"/>
  <c r="AR411" i="15"/>
  <c r="AR488" i="15"/>
  <c r="AR556" i="15"/>
  <c r="AT7" i="14"/>
  <c r="AR689" i="15"/>
  <c r="AR265" i="15"/>
  <c r="AR212" i="15"/>
  <c r="AR401" i="15"/>
  <c r="AR552" i="15"/>
  <c r="AR210" i="15"/>
  <c r="AR153" i="15"/>
  <c r="AR365" i="15"/>
  <c r="AR93" i="15"/>
  <c r="AR547" i="15"/>
  <c r="AR105" i="15"/>
  <c r="AR512" i="15"/>
  <c r="AR715" i="15"/>
  <c r="AR703" i="15"/>
  <c r="AR193" i="15"/>
  <c r="AR481" i="15"/>
  <c r="AR316" i="15"/>
  <c r="AR200" i="15"/>
  <c r="AT9" i="14"/>
  <c r="AR412" i="15"/>
  <c r="AR439" i="15"/>
  <c r="AR209" i="15"/>
  <c r="AR281" i="15"/>
  <c r="AR710" i="15"/>
  <c r="AR248" i="15"/>
  <c r="AR379" i="15"/>
  <c r="AR485" i="15"/>
  <c r="AR283" i="15"/>
  <c r="AR364" i="15"/>
  <c r="AR579" i="15"/>
  <c r="AR429" i="15"/>
  <c r="AR594" i="15"/>
  <c r="AR531" i="15"/>
  <c r="AR166" i="15"/>
  <c r="AR117" i="15"/>
  <c r="AR417" i="15"/>
  <c r="AR304" i="15"/>
  <c r="AR201" i="15"/>
  <c r="AR438" i="15"/>
  <c r="AR141" i="15"/>
  <c r="AR637" i="15"/>
  <c r="AR257" i="15"/>
  <c r="AR717" i="15"/>
  <c r="AR414" i="15"/>
  <c r="AR666" i="15"/>
  <c r="AR77" i="15"/>
  <c r="AR92" i="15"/>
  <c r="AR426" i="15"/>
  <c r="AR554" i="15"/>
  <c r="AR132" i="15"/>
  <c r="AR625" i="15"/>
  <c r="AR167" i="15"/>
  <c r="AR292" i="15"/>
  <c r="AR282" i="15"/>
  <c r="AR320" i="15"/>
  <c r="AR107" i="15"/>
  <c r="AR223" i="15"/>
  <c r="AR584" i="15"/>
  <c r="AR194" i="15"/>
  <c r="AR231" i="15"/>
  <c r="AR421" i="15"/>
  <c r="AR371" i="15"/>
  <c r="AR368" i="15"/>
  <c r="AR647" i="15"/>
  <c r="AR614" i="15"/>
  <c r="AR388" i="15"/>
  <c r="AR661" i="15"/>
  <c r="AR422" i="15"/>
  <c r="AR465" i="15"/>
  <c r="AR350" i="15"/>
  <c r="AR611" i="15"/>
  <c r="AR466" i="15"/>
  <c r="AR161" i="15"/>
  <c r="AR477" i="15"/>
  <c r="AR276" i="15"/>
  <c r="AR679" i="15"/>
  <c r="AR214" i="15"/>
  <c r="AR351" i="15"/>
  <c r="AR656" i="15"/>
  <c r="AR346" i="15"/>
  <c r="AR180" i="15"/>
  <c r="AR268" i="15"/>
  <c r="AR79" i="15"/>
  <c r="AR275" i="15"/>
  <c r="AR470" i="15"/>
  <c r="AR539" i="15"/>
  <c r="AR242" i="15"/>
  <c r="AR313" i="15"/>
  <c r="AR681" i="15"/>
  <c r="AR262" i="15"/>
  <c r="AR207" i="15"/>
  <c r="AR669" i="15"/>
  <c r="AR382" i="15"/>
  <c r="AR613" i="15"/>
  <c r="AR423" i="15"/>
  <c r="AR356" i="15"/>
  <c r="AR483" i="15"/>
  <c r="AR168" i="15"/>
  <c r="AR723" i="15"/>
  <c r="AR455" i="15"/>
  <c r="AR696" i="15"/>
  <c r="AR648" i="15"/>
  <c r="AR714" i="15"/>
  <c r="AR442" i="15"/>
  <c r="AR630" i="15"/>
  <c r="AR406" i="15"/>
  <c r="AR464" i="15"/>
  <c r="AR197" i="15"/>
  <c r="AR532" i="15"/>
  <c r="AR142" i="15"/>
  <c r="AR179" i="15"/>
  <c r="AR507" i="15"/>
  <c r="AR228" i="15"/>
  <c r="AR693" i="15"/>
  <c r="AR471" i="15"/>
  <c r="AR566" i="15"/>
  <c r="AR324" i="15"/>
  <c r="AR266" i="15"/>
  <c r="AR301" i="15"/>
  <c r="AR314" i="15"/>
  <c r="AR525" i="15"/>
  <c r="AR225" i="15"/>
  <c r="AR682" i="15"/>
  <c r="AR233" i="15"/>
  <c r="AR424" i="15"/>
  <c r="AR328" i="15"/>
  <c r="AR317" i="15"/>
  <c r="AR370" i="15"/>
  <c r="AR468" i="15"/>
  <c r="AR108" i="15"/>
  <c r="AR551" i="15"/>
  <c r="AR489" i="15"/>
  <c r="AR152" i="15"/>
  <c r="AR718" i="15"/>
  <c r="AR296" i="15"/>
  <c r="AR491" i="15"/>
  <c r="AR603" i="15"/>
  <c r="AR372" i="15"/>
  <c r="AR523" i="15"/>
  <c r="AR244" i="15"/>
  <c r="AR691" i="15"/>
  <c r="AR81" i="15"/>
  <c r="AR680" i="15"/>
  <c r="AR606" i="15"/>
  <c r="AR169" i="15"/>
  <c r="AR187" i="15"/>
  <c r="AR458" i="15"/>
  <c r="AR221" i="15"/>
  <c r="AR274" i="15"/>
  <c r="AR299" i="15"/>
  <c r="AR530" i="15"/>
  <c r="AR555" i="15"/>
  <c r="AR204" i="15"/>
  <c r="AR147" i="15"/>
  <c r="AR271" i="15"/>
  <c r="AR172" i="15"/>
  <c r="AR312" i="15"/>
  <c r="AR667" i="15"/>
  <c r="AR506" i="15"/>
  <c r="AR652" i="15"/>
  <c r="AR673" i="15"/>
  <c r="AR185" i="15"/>
  <c r="AR113" i="15"/>
  <c r="AR564" i="15"/>
  <c r="AR119" i="15"/>
  <c r="AR295" i="15"/>
  <c r="AR597" i="15"/>
  <c r="AR369" i="15"/>
  <c r="AR618" i="15"/>
  <c r="AS75" i="15"/>
  <c r="AR235" i="15"/>
  <c r="AR359" i="15"/>
  <c r="AR447" i="15"/>
  <c r="AR508" i="15"/>
  <c r="AR533" i="15"/>
  <c r="AR162" i="15"/>
  <c r="AR705" i="15"/>
  <c r="AR260" i="15"/>
  <c r="AT6" i="14"/>
  <c r="AR220" i="15"/>
  <c r="AR446" i="15"/>
  <c r="AR720" i="15"/>
  <c r="AR188" i="15"/>
  <c r="AR546" i="15"/>
  <c r="AR354" i="15"/>
  <c r="AR500" i="15"/>
  <c r="AR103" i="15"/>
  <c r="AR642" i="15"/>
  <c r="AR670" i="15"/>
  <c r="AR145" i="15"/>
  <c r="AR668" i="15"/>
  <c r="AR436" i="15"/>
  <c r="AR598" i="15"/>
  <c r="AR383" i="15"/>
  <c r="AR140" i="15"/>
  <c r="AR116" i="15"/>
  <c r="AR456" i="15"/>
  <c r="AR80" i="15"/>
  <c r="AR561" i="15"/>
  <c r="AR240" i="15"/>
  <c r="AR404" i="15"/>
  <c r="AR287" i="15"/>
  <c r="AR665" i="15"/>
  <c r="AR157" i="15"/>
  <c r="AR638" i="15"/>
  <c r="AR259" i="15"/>
  <c r="AR585" i="15"/>
  <c r="AR398" i="15"/>
  <c r="AR83" i="15"/>
  <c r="AR121" i="15"/>
  <c r="AR702" i="15"/>
  <c r="AR306" i="15"/>
  <c r="AR476" i="15"/>
  <c r="AR181" i="15"/>
  <c r="AR450" i="15"/>
  <c r="AR376" i="15"/>
  <c r="AR252" i="15"/>
  <c r="AR109" i="15"/>
  <c r="AR550" i="15"/>
  <c r="AR332" i="15"/>
  <c r="AR494" i="15"/>
  <c r="AR651" i="15"/>
  <c r="AR545" i="15"/>
  <c r="AR573" i="15"/>
  <c r="AR493" i="15"/>
  <c r="AR607" i="15"/>
  <c r="AR124" i="15"/>
  <c r="AR115" i="15"/>
  <c r="AR349" i="15"/>
  <c r="AR123" i="15"/>
  <c r="AR419" i="15"/>
  <c r="AR82" i="15"/>
  <c r="AR216" i="15"/>
  <c r="AR449" i="15"/>
  <c r="AR535" i="15"/>
  <c r="AR96" i="15"/>
  <c r="AR402" i="15"/>
  <c r="AR222" i="15"/>
  <c r="AR381" i="15"/>
  <c r="AR697" i="15"/>
  <c r="AR300" i="15"/>
  <c r="AR509" i="15"/>
  <c r="AR128" i="15"/>
  <c r="AR577" i="15"/>
  <c r="AR591" i="15"/>
  <c r="AR373" i="15"/>
  <c r="AR497" i="15"/>
  <c r="AR205" i="15"/>
  <c r="AR582" i="15"/>
  <c r="AR270" i="15"/>
  <c r="AR635" i="15"/>
  <c r="AR186" i="15"/>
  <c r="AR658" i="15"/>
  <c r="AR353" i="15"/>
  <c r="AR394" i="15"/>
  <c r="AR522" i="15"/>
  <c r="AR334" i="15"/>
  <c r="AR380" i="15"/>
  <c r="AR156" i="15"/>
  <c r="AR196" i="15"/>
  <c r="AR360" i="15"/>
  <c r="AR277" i="15"/>
  <c r="AR706" i="15"/>
  <c r="AR347" i="15"/>
  <c r="AR251" i="15"/>
  <c r="AR626" i="15"/>
  <c r="AR534" i="15"/>
  <c r="AR457" i="15"/>
  <c r="AR137" i="15"/>
  <c r="AR237" i="15"/>
  <c r="AR580" i="15"/>
  <c r="AR305" i="15"/>
  <c r="AR599" i="15"/>
  <c r="AR337" i="15"/>
  <c r="AR608" i="15"/>
  <c r="AR146" i="15"/>
  <c r="AR125" i="15"/>
  <c r="AR284" i="15"/>
  <c r="AR384" i="15"/>
  <c r="AR174" i="15"/>
  <c r="AR463" i="15"/>
  <c r="AR672" i="15"/>
  <c r="AR224" i="15"/>
  <c r="AR340" i="15"/>
  <c r="AR104" i="15"/>
  <c r="AR294" i="15"/>
  <c r="AR543" i="15"/>
  <c r="AR410" i="15"/>
  <c r="AR537" i="15"/>
  <c r="AR677" i="15"/>
  <c r="AR676" i="15"/>
  <c r="AR559" i="15"/>
  <c r="AR396" i="15"/>
  <c r="AR264" i="15"/>
  <c r="AR389" i="15"/>
  <c r="AR361" i="15"/>
  <c r="AR342" i="15"/>
  <c r="AR330" i="15"/>
  <c r="AR163" i="15"/>
  <c r="AR495" i="15"/>
  <c r="AR344" i="15"/>
  <c r="AR269" i="15"/>
  <c r="AR288" i="15"/>
  <c r="AR175" i="15"/>
  <c r="AR203" i="15"/>
  <c r="AR279" i="15"/>
  <c r="AR708" i="15"/>
  <c r="AR338" i="15"/>
  <c r="AR593" i="15"/>
  <c r="AR253" i="15"/>
  <c r="AR569" i="15"/>
  <c r="AR427" i="15"/>
  <c r="AR238" i="15"/>
  <c r="AR511" i="15"/>
  <c r="AR671" i="15"/>
  <c r="AR636" i="15"/>
  <c r="AR659" i="15"/>
  <c r="AR267" i="15"/>
  <c r="AR390" i="15"/>
  <c r="AR704" i="15"/>
  <c r="AR322" i="15"/>
  <c r="AR91" i="15"/>
  <c r="AR183" i="15"/>
  <c r="AR588" i="15"/>
  <c r="AR254" i="15"/>
  <c r="AR711" i="15"/>
  <c r="AR683" i="15"/>
  <c r="AR454" i="15"/>
  <c r="AR76" i="15"/>
  <c r="AR329" i="15"/>
  <c r="AR374" i="15"/>
  <c r="AR326" i="15"/>
  <c r="AR498" i="15"/>
  <c r="AR336" i="15"/>
  <c r="AR136" i="15"/>
  <c r="AR391" i="15"/>
  <c r="AR519" i="15"/>
  <c r="AR600" i="15"/>
  <c r="AR400" i="15"/>
  <c r="AR291" i="15"/>
  <c r="AR664" i="15"/>
  <c r="AR722" i="15"/>
  <c r="AR98" i="15"/>
  <c r="AR549" i="15"/>
  <c r="AR418" i="15"/>
  <c r="AR536" i="15"/>
  <c r="AR236" i="15"/>
  <c r="AR725" i="15"/>
  <c r="AR358" i="15"/>
  <c r="AR684" i="15"/>
  <c r="AR239" i="15"/>
  <c r="AR192" i="15"/>
  <c r="AR195" i="15"/>
  <c r="AR331" i="15"/>
  <c r="AR645" i="15"/>
  <c r="AR644" i="15"/>
  <c r="AR101" i="15"/>
  <c r="AR514" i="15"/>
  <c r="AR482" i="15"/>
  <c r="AR462" i="15"/>
  <c r="AR428" i="15"/>
  <c r="AR700" i="15"/>
  <c r="AR184" i="15"/>
  <c r="AR164" i="15"/>
  <c r="AR138" i="15"/>
  <c r="AR451" i="15"/>
  <c r="AR263" i="15"/>
  <c r="AR431" i="15"/>
  <c r="AR441" i="15"/>
  <c r="AR357" i="15"/>
  <c r="AR250" i="15"/>
  <c r="AR355" i="15"/>
  <c r="AR619" i="15"/>
  <c r="AR144" i="15"/>
  <c r="AR405" i="15"/>
  <c r="AR639" i="15"/>
  <c r="AR111" i="15"/>
  <c r="AR443" i="15"/>
  <c r="AR480" i="15"/>
  <c r="AR280" i="15"/>
  <c r="AR87" i="15"/>
  <c r="AR650" i="15"/>
  <c r="AR118" i="15"/>
  <c r="AR452" i="15"/>
  <c r="AR657" i="15"/>
  <c r="AR425" i="15"/>
  <c r="AR321" i="15"/>
  <c r="AR315" i="15"/>
  <c r="AR311" i="15"/>
  <c r="AR541" i="15"/>
  <c r="AR478" i="15"/>
  <c r="AR289" i="15"/>
  <c r="AR430" i="15"/>
  <c r="AR213" i="15"/>
  <c r="AR473" i="15"/>
  <c r="AR688" i="15"/>
  <c r="AR211" i="15"/>
  <c r="AR567" i="15"/>
  <c r="AR89" i="15"/>
  <c r="AR575" i="15"/>
  <c r="AR628" i="15"/>
  <c r="AR176" i="15"/>
  <c r="AR663" i="15"/>
  <c r="AR686" i="15"/>
  <c r="AR392" i="15"/>
  <c r="AR542" i="15"/>
  <c r="AR135" i="15"/>
  <c r="AR393" i="15"/>
  <c r="AR604" i="15"/>
  <c r="AR570" i="15"/>
  <c r="AR122" i="15"/>
  <c r="AR484" i="15"/>
  <c r="AR490" i="15"/>
  <c r="AR620" i="15"/>
  <c r="AR415" i="15"/>
  <c r="AR701" i="15"/>
  <c r="AR687" i="15"/>
  <c r="AR721" i="15"/>
  <c r="AR540" i="15"/>
  <c r="AR712" i="15"/>
  <c r="AR6" i="14"/>
  <c r="AR170" i="15"/>
  <c r="AR367" i="15"/>
  <c r="AR256" i="15"/>
  <c r="AR378" i="15"/>
  <c r="AR643" i="15"/>
  <c r="AR272" i="15"/>
  <c r="AR352" i="15"/>
  <c r="AR527" i="15"/>
  <c r="AR84" i="15"/>
  <c r="AR362" i="15"/>
  <c r="AR366" i="15"/>
  <c r="AR713" i="15"/>
  <c r="AR9" i="14"/>
  <c r="AR571" i="15"/>
  <c r="AR413" i="15"/>
  <c r="AR408" i="15"/>
  <c r="AR177" i="15"/>
  <c r="AR97" i="15"/>
  <c r="AR486" i="15"/>
  <c r="AR7" i="14"/>
  <c r="AT10" i="14"/>
  <c r="AR560" i="15"/>
  <c r="AR624" i="15"/>
  <c r="AR627" i="15"/>
  <c r="AR469" i="15"/>
  <c r="AR699" i="15"/>
  <c r="AR590" i="15"/>
  <c r="AR646" i="15"/>
  <c r="AR520" i="15"/>
  <c r="AT8" i="14"/>
  <c r="AR234" i="15"/>
  <c r="AR592" i="15"/>
  <c r="AR416" i="15"/>
  <c r="AR631" i="15"/>
  <c r="AR208" i="15"/>
  <c r="AR641" i="15"/>
  <c r="AR653" i="15"/>
  <c r="AR397" i="15"/>
  <c r="AR448" i="15"/>
  <c r="AR516" i="15"/>
  <c r="AR249" i="15"/>
  <c r="AR617" i="15"/>
  <c r="AR435" i="15"/>
  <c r="AR154" i="15"/>
  <c r="AR190" i="15"/>
  <c r="AR610" i="15"/>
  <c r="AR343" i="15"/>
  <c r="AR475" i="15"/>
  <c r="AR363" i="15"/>
  <c r="AR310" i="15"/>
  <c r="AR621" i="15"/>
  <c r="AR565" i="15"/>
  <c r="AR675" i="15"/>
  <c r="AR432" i="15"/>
  <c r="AR333" i="15"/>
  <c r="AR199" i="15"/>
  <c r="AR662" i="15"/>
  <c r="AR173" i="15"/>
  <c r="AR10" i="14"/>
  <c r="AR716" i="15"/>
  <c r="AR307" i="15"/>
  <c r="AR623" i="15"/>
  <c r="AR160" i="15"/>
  <c r="AR578" i="15"/>
  <c r="AR602" i="15"/>
  <c r="AR632" i="15"/>
  <c r="AR158" i="15"/>
  <c r="AR563" i="15"/>
  <c r="AR232" i="15"/>
  <c r="AR227" i="15"/>
  <c r="AR586" i="15"/>
  <c r="AR709" i="15"/>
  <c r="AR377" i="15"/>
  <c r="AR95" i="15"/>
  <c r="AR327" i="15"/>
  <c r="AR198" i="15"/>
  <c r="AR85" i="15"/>
  <c r="AR513" i="15"/>
  <c r="AR293" i="15"/>
  <c r="AR510" i="15"/>
  <c r="AR467" i="15"/>
  <c r="AR518" i="15"/>
  <c r="AR526" i="15"/>
  <c r="AR453" i="15"/>
  <c r="AR298" i="15"/>
  <c r="AR629" i="15"/>
  <c r="AR674" i="15"/>
  <c r="AR440" i="15"/>
  <c r="AR303" i="15"/>
  <c r="AR120" i="15"/>
  <c r="AR538" i="15"/>
  <c r="AR544" i="15"/>
  <c r="AR325" i="15"/>
  <c r="AR587" i="15"/>
  <c r="AR461" i="15"/>
  <c r="AR165" i="15"/>
  <c r="AR182" i="15"/>
  <c r="AR106" i="15"/>
  <c r="AR339" i="15"/>
  <c r="AR655" i="15"/>
  <c r="AR8" i="14"/>
  <c r="AR308" i="15"/>
  <c r="AR318" i="15"/>
  <c r="AR309" i="15"/>
  <c r="AR605" i="15"/>
  <c r="AR633" i="15"/>
  <c r="AR258" i="15"/>
  <c r="AR399" i="15"/>
  <c r="AR409" i="15"/>
  <c r="AR261" i="15"/>
  <c r="AR609" i="15"/>
  <c r="AR444" i="15"/>
  <c r="AR206" i="15"/>
  <c r="AR616" i="15"/>
  <c r="AR548" i="15"/>
  <c r="AR127" i="15"/>
  <c r="AR528" i="15"/>
  <c r="AR403" i="15"/>
  <c r="AR126" i="15"/>
  <c r="AR247" i="15"/>
  <c r="AR698" i="15"/>
  <c r="AR434" i="15"/>
  <c r="AR286" i="15"/>
  <c r="AR348" i="15"/>
  <c r="AR114" i="15"/>
  <c r="AR86" i="15"/>
  <c r="AR241" i="15"/>
  <c r="AR155" i="15"/>
  <c r="AR151" i="15"/>
  <c r="AR553" i="15"/>
  <c r="AR719" i="15"/>
  <c r="AR99" i="15"/>
  <c r="AR129" i="15"/>
  <c r="AR479" i="15"/>
  <c r="AR323" i="15"/>
  <c r="AR622" i="15"/>
  <c r="AR501" i="15"/>
  <c r="AR521" i="15"/>
  <c r="AR245" i="15"/>
  <c r="AR407" i="15"/>
  <c r="AR229" i="15"/>
  <c r="AR558" i="15"/>
  <c r="AR255" i="15"/>
  <c r="AR505" i="15"/>
  <c r="AR202" i="15"/>
  <c r="AR694" i="15"/>
  <c r="AR695" i="15"/>
  <c r="AR460" i="15"/>
  <c r="AR690" i="15"/>
  <c r="AR143" i="15"/>
  <c r="AR568" i="15"/>
  <c r="AR445" i="15"/>
  <c r="AR110" i="15"/>
  <c r="AR502" i="15"/>
  <c r="AR654" i="15"/>
  <c r="AR601" i="15"/>
  <c r="AR492" i="15"/>
  <c r="AR387" i="15"/>
  <c r="AR131" i="15"/>
  <c r="AR88" i="15"/>
  <c r="AV75" i="15" l="1"/>
  <c r="T27" i="14"/>
  <c r="AG27" i="14"/>
  <c r="BR18" i="14"/>
  <c r="S19" i="14"/>
  <c r="BJ25" i="14"/>
  <c r="BQ19" i="14"/>
  <c r="AB22" i="14"/>
  <c r="CA21" i="14"/>
  <c r="BK24" i="14"/>
  <c r="L25" i="14"/>
  <c r="BX24" i="14"/>
  <c r="Y25" i="14"/>
  <c r="BM22" i="14"/>
  <c r="BN21" i="14"/>
  <c r="O22" i="14"/>
  <c r="CE18" i="14"/>
  <c r="AF19" i="14"/>
  <c r="BS16" i="14"/>
  <c r="BH27" i="14"/>
  <c r="BU27" i="14"/>
  <c r="I28" i="14"/>
  <c r="V28" i="14"/>
  <c r="M25" i="14" l="1"/>
  <c r="BL24" i="14"/>
  <c r="BS18" i="14"/>
  <c r="T19" i="14"/>
  <c r="W28" i="14"/>
  <c r="J28" i="14"/>
  <c r="BV27" i="14"/>
  <c r="BI27" i="14"/>
  <c r="BK25" i="14"/>
  <c r="BR19" i="14"/>
  <c r="BO21" i="14"/>
  <c r="P22" i="14"/>
  <c r="Z25" i="14"/>
  <c r="BY24" i="14"/>
  <c r="CF18" i="14"/>
  <c r="AG19" i="14"/>
  <c r="BN22" i="14"/>
  <c r="AC22" i="14"/>
  <c r="CB21" i="14"/>
  <c r="BH28" i="14"/>
  <c r="I29" i="14"/>
  <c r="V29" i="14"/>
  <c r="BI28" i="14" l="1"/>
  <c r="BJ27" i="14"/>
  <c r="K28" i="14"/>
  <c r="BL25" i="14"/>
  <c r="W29" i="14"/>
  <c r="X29" i="14" s="1"/>
  <c r="Y29" i="14" s="1"/>
  <c r="Z29" i="14" s="1"/>
  <c r="AA29" i="14" s="1"/>
  <c r="AB29" i="14" s="1"/>
  <c r="AC29" i="14" s="1"/>
  <c r="AD29" i="14" s="1"/>
  <c r="AE29" i="14" s="1"/>
  <c r="AF29" i="14" s="1"/>
  <c r="J29" i="14"/>
  <c r="K29" i="14" s="1"/>
  <c r="L29" i="14" s="1"/>
  <c r="M29" i="14" s="1"/>
  <c r="N29" i="14" s="1"/>
  <c r="O29" i="14" s="1"/>
  <c r="P29" i="14" s="1"/>
  <c r="Q29" i="14" s="1"/>
  <c r="R29" i="14" s="1"/>
  <c r="S29" i="14" s="1"/>
  <c r="BZ24" i="14"/>
  <c r="AA25" i="14"/>
  <c r="X28" i="14"/>
  <c r="BW27" i="14"/>
  <c r="BM24" i="14"/>
  <c r="N25" i="14"/>
  <c r="CC21" i="14"/>
  <c r="AD22" i="14"/>
  <c r="BP21" i="14"/>
  <c r="Q22" i="14"/>
  <c r="BO22" i="14"/>
  <c r="BS19" i="14"/>
  <c r="I30" i="14"/>
  <c r="J30" i="14" s="1"/>
  <c r="K30" i="14" s="1"/>
  <c r="L30" i="14" s="1"/>
  <c r="M30" i="14" s="1"/>
  <c r="V30" i="14"/>
  <c r="W30" i="14" s="1"/>
  <c r="X30" i="14" s="1"/>
  <c r="Y30" i="14" s="1"/>
  <c r="Z30" i="14" s="1"/>
  <c r="AA30" i="14" l="1"/>
  <c r="AB30" i="14" s="1"/>
  <c r="AC30" i="14" s="1"/>
  <c r="AD30" i="14" s="1"/>
  <c r="AE30" i="14" s="1"/>
  <c r="AF30" i="14" s="1"/>
  <c r="N30" i="14"/>
  <c r="O30" i="14" s="1"/>
  <c r="P30" i="14" s="1"/>
  <c r="Q30" i="14" s="1"/>
  <c r="R30" i="14" s="1"/>
  <c r="S30" i="14" s="1"/>
  <c r="BX27" i="14"/>
  <c r="Y28" i="14"/>
  <c r="BJ28" i="14"/>
  <c r="CD21" i="14"/>
  <c r="AE22" i="14"/>
  <c r="BN24" i="14"/>
  <c r="O25" i="14"/>
  <c r="T29" i="14"/>
  <c r="BK27" i="14"/>
  <c r="L28" i="14"/>
  <c r="BQ21" i="14"/>
  <c r="R22" i="14"/>
  <c r="CA24" i="14"/>
  <c r="AB25" i="14"/>
  <c r="BP22" i="14"/>
  <c r="BM25" i="14"/>
  <c r="AG29" i="14"/>
  <c r="BH30" i="14"/>
  <c r="BU30" i="14"/>
  <c r="I31" i="14"/>
  <c r="BI30" i="14" s="1"/>
  <c r="V31" i="14"/>
  <c r="BV30" i="14" s="1"/>
  <c r="CB24" i="14" l="1"/>
  <c r="AC25" i="14"/>
  <c r="M28" i="14"/>
  <c r="BL27" i="14"/>
  <c r="BN25" i="14"/>
  <c r="T30" i="14"/>
  <c r="BK28" i="14"/>
  <c r="S22" i="14"/>
  <c r="BS21" i="14" s="1"/>
  <c r="BR21" i="14"/>
  <c r="CE21" i="14"/>
  <c r="AF22" i="14"/>
  <c r="BY27" i="14"/>
  <c r="Z28" i="14"/>
  <c r="AG30" i="14"/>
  <c r="W31" i="14"/>
  <c r="J31" i="14"/>
  <c r="BQ22" i="14"/>
  <c r="BO24" i="14"/>
  <c r="P25" i="14"/>
  <c r="BH31" i="14"/>
  <c r="BI31" i="14"/>
  <c r="I32" i="14"/>
  <c r="V32" i="14"/>
  <c r="AS721" i="15"/>
  <c r="AS308" i="15"/>
  <c r="AR22" i="14"/>
  <c r="AT11" i="14"/>
  <c r="AS434" i="15"/>
  <c r="AS590" i="15"/>
  <c r="AS492" i="15"/>
  <c r="AS95" i="15"/>
  <c r="AS350" i="15"/>
  <c r="AS611" i="15"/>
  <c r="AS413" i="15"/>
  <c r="AS179" i="15"/>
  <c r="AS569" i="15"/>
  <c r="AS414" i="15"/>
  <c r="AS632" i="15"/>
  <c r="AS358" i="15"/>
  <c r="AS682" i="15"/>
  <c r="AS544" i="15"/>
  <c r="AS377" i="15"/>
  <c r="AT21" i="14"/>
  <c r="AS657" i="15"/>
  <c r="AS90" i="15"/>
  <c r="AS415" i="15"/>
  <c r="AR11" i="14"/>
  <c r="AS139" i="15"/>
  <c r="AS326" i="15"/>
  <c r="AS408" i="15"/>
  <c r="AS635" i="15"/>
  <c r="AS585" i="15"/>
  <c r="AS127" i="15"/>
  <c r="AS345" i="15"/>
  <c r="AS576" i="15"/>
  <c r="AS561" i="15"/>
  <c r="AS205" i="15"/>
  <c r="AS669" i="15"/>
  <c r="AS153" i="15"/>
  <c r="AS332" i="15"/>
  <c r="AS307" i="15"/>
  <c r="AS469" i="15"/>
  <c r="AS172" i="15"/>
  <c r="AS93" i="15"/>
  <c r="AS247" i="15"/>
  <c r="AS214" i="15"/>
  <c r="AT19" i="14"/>
  <c r="AU9" i="14"/>
  <c r="AS323" i="15"/>
  <c r="AS715" i="15"/>
  <c r="AS507" i="15"/>
  <c r="AS251" i="15"/>
  <c r="AS661" i="15"/>
  <c r="AS589" i="15"/>
  <c r="AS91" i="15"/>
  <c r="AS371" i="15"/>
  <c r="AS154" i="15"/>
  <c r="AS626" i="15"/>
  <c r="AS254" i="15"/>
  <c r="AS716" i="15"/>
  <c r="AS110" i="15"/>
  <c r="AS198" i="15"/>
  <c r="AR24" i="14"/>
  <c r="AS565" i="15"/>
  <c r="AS649" i="15"/>
  <c r="AS629" i="15"/>
  <c r="AS403" i="15"/>
  <c r="AS378" i="15"/>
  <c r="AS136" i="15"/>
  <c r="AS349" i="15"/>
  <c r="AS498" i="15"/>
  <c r="AS171" i="15"/>
  <c r="AS399" i="15"/>
  <c r="AS500" i="15"/>
  <c r="AS336" i="15"/>
  <c r="AS168" i="15"/>
  <c r="AS224" i="15"/>
  <c r="AS147" i="15"/>
  <c r="AS268" i="15"/>
  <c r="AS290" i="15"/>
  <c r="AS204" i="15"/>
  <c r="AS620" i="15"/>
  <c r="AS121" i="15"/>
  <c r="AS482" i="15"/>
  <c r="AS244" i="15"/>
  <c r="AS194" i="15"/>
  <c r="AS369" i="15"/>
  <c r="AS547" i="15"/>
  <c r="AS404" i="15"/>
  <c r="AS364" i="15"/>
  <c r="AS144" i="15"/>
  <c r="AS723" i="15"/>
  <c r="AS343" i="15"/>
  <c r="AS99" i="15"/>
  <c r="AS651" i="15"/>
  <c r="AS362" i="15"/>
  <c r="AS573" i="15"/>
  <c r="AS394" i="15"/>
  <c r="AS170" i="15"/>
  <c r="AS351" i="15"/>
  <c r="AS248" i="15"/>
  <c r="AS344" i="15"/>
  <c r="AS101" i="15"/>
  <c r="AS574" i="15"/>
  <c r="AS406" i="15"/>
  <c r="AS691" i="15"/>
  <c r="AS541" i="15"/>
  <c r="AS243" i="15"/>
  <c r="AS648" i="15"/>
  <c r="AS278" i="15"/>
  <c r="AS189" i="15"/>
  <c r="AS301" i="15"/>
  <c r="AR16" i="14"/>
  <c r="AS477" i="15"/>
  <c r="AS159" i="15"/>
  <c r="AS125" i="15"/>
  <c r="AS212" i="15"/>
  <c r="AS710" i="15"/>
  <c r="AS577" i="15"/>
  <c r="AS180" i="15"/>
  <c r="AS373" i="15"/>
  <c r="AS82" i="15"/>
  <c r="AS380" i="15"/>
  <c r="AS346" i="15"/>
  <c r="AS627" i="15"/>
  <c r="AS85" i="15"/>
  <c r="AS474" i="15"/>
  <c r="AS161" i="15"/>
  <c r="AS185" i="15"/>
  <c r="AS510" i="15"/>
  <c r="AS396" i="15"/>
  <c r="AS365" i="15"/>
  <c r="AS166" i="15"/>
  <c r="AS499" i="15"/>
  <c r="AR32" i="14"/>
  <c r="AS610" i="15"/>
  <c r="AS225" i="15"/>
  <c r="AS232" i="15"/>
  <c r="AS461" i="15"/>
  <c r="AS279" i="15"/>
  <c r="AS211" i="15"/>
  <c r="AS679" i="15"/>
  <c r="AT30" i="14"/>
  <c r="AS104" i="15"/>
  <c r="AS667" i="15"/>
  <c r="AS602" i="15"/>
  <c r="AS366" i="15"/>
  <c r="AS277" i="15"/>
  <c r="AS236" i="15"/>
  <c r="AS271" i="15"/>
  <c r="AS479" i="15"/>
  <c r="AS137" i="15"/>
  <c r="AS699" i="15"/>
  <c r="AS409" i="15"/>
  <c r="AS664" i="15"/>
  <c r="AS456" i="15"/>
  <c r="AS354" i="15"/>
  <c r="AS280" i="15"/>
  <c r="AS614" i="15"/>
  <c r="AS208" i="15"/>
  <c r="AS310" i="15"/>
  <c r="AS184" i="15"/>
  <c r="AS594" i="15"/>
  <c r="AS407" i="15"/>
  <c r="AS493" i="15"/>
  <c r="AS260" i="15"/>
  <c r="AS593" i="15"/>
  <c r="AS697" i="15"/>
  <c r="AU7" i="14"/>
  <c r="AS234" i="15"/>
  <c r="AS174" i="15"/>
  <c r="AS118" i="15"/>
  <c r="AS718" i="15"/>
  <c r="AS402" i="15"/>
  <c r="AS192" i="15"/>
  <c r="AS151" i="15"/>
  <c r="AS130" i="15"/>
  <c r="AS481" i="15"/>
  <c r="AS158" i="15"/>
  <c r="AS673" i="15"/>
  <c r="AS702" i="15"/>
  <c r="AS372" i="15"/>
  <c r="AS440" i="15"/>
  <c r="AS647" i="15"/>
  <c r="AT16" i="14"/>
  <c r="AS524" i="15"/>
  <c r="AS538" i="15"/>
  <c r="AS374" i="15"/>
  <c r="AS267" i="15"/>
  <c r="AS674" i="15"/>
  <c r="AS287" i="15"/>
  <c r="AS315" i="15"/>
  <c r="AS540" i="15"/>
  <c r="AS300" i="15"/>
  <c r="AS152" i="15"/>
  <c r="AS181" i="15"/>
  <c r="AS285" i="15"/>
  <c r="AS466" i="15"/>
  <c r="AS521" i="15"/>
  <c r="AS246" i="15"/>
  <c r="AS182" i="15"/>
  <c r="AS242" i="15"/>
  <c r="AS526" i="15"/>
  <c r="AS478" i="15"/>
  <c r="AS379" i="15"/>
  <c r="AS190" i="15"/>
  <c r="AS133" i="15"/>
  <c r="AS587" i="15"/>
  <c r="AS436" i="15"/>
  <c r="AS416" i="15"/>
  <c r="AS9" i="14"/>
  <c r="AS124" i="15"/>
  <c r="AS485" i="15"/>
  <c r="AS676" i="15"/>
  <c r="AS672" i="15"/>
  <c r="AS575" i="15"/>
  <c r="AS360" i="15"/>
  <c r="AS584" i="15"/>
  <c r="AS641" i="15"/>
  <c r="AS719" i="15"/>
  <c r="AS187" i="15"/>
  <c r="AS439" i="15"/>
  <c r="AS467" i="15"/>
  <c r="AS405" i="15"/>
  <c r="AS613" i="15"/>
  <c r="AS270" i="15"/>
  <c r="AS570" i="15"/>
  <c r="AS256" i="15"/>
  <c r="AS226" i="15"/>
  <c r="AS329" i="15"/>
  <c r="AS397" i="15"/>
  <c r="AS681" i="15"/>
  <c r="AS100" i="15"/>
  <c r="AS670" i="15"/>
  <c r="AS514" i="15"/>
  <c r="AS132" i="15"/>
  <c r="AS122" i="15"/>
  <c r="AS600" i="15"/>
  <c r="AS412" i="15"/>
  <c r="AS713" i="15"/>
  <c r="AS586" i="15"/>
  <c r="AS516" i="15"/>
  <c r="AT12" i="14"/>
  <c r="AS220" i="15"/>
  <c r="AR25" i="14"/>
  <c r="AS567" i="15"/>
  <c r="AS275" i="15"/>
  <c r="AS219" i="15"/>
  <c r="AT18" i="14"/>
  <c r="AS77" i="15"/>
  <c r="AS259" i="15"/>
  <c r="AS398" i="15"/>
  <c r="AS253" i="15"/>
  <c r="AS642" i="15"/>
  <c r="AS653" i="15"/>
  <c r="AS658" i="15"/>
  <c r="AS698" i="15"/>
  <c r="AS665" i="15"/>
  <c r="AS480" i="15"/>
  <c r="AS668" i="15"/>
  <c r="AS258" i="15"/>
  <c r="AS420" i="15"/>
  <c r="AS163" i="15"/>
  <c r="AS146" i="15"/>
  <c r="AS452" i="15"/>
  <c r="AS447" i="15"/>
  <c r="AS724" i="15"/>
  <c r="AS250" i="15"/>
  <c r="AS417" i="15"/>
  <c r="AS294" i="15"/>
  <c r="AS311" i="15"/>
  <c r="AR27" i="14"/>
  <c r="AS618" i="15"/>
  <c r="AS707" i="15"/>
  <c r="AU10" i="14"/>
  <c r="AS437" i="15"/>
  <c r="AS484" i="15"/>
  <c r="AS701" i="15"/>
  <c r="AT29" i="14"/>
  <c r="AS131" i="15"/>
  <c r="AS548" i="15"/>
  <c r="AS637" i="15"/>
  <c r="AS149" i="15"/>
  <c r="AS229" i="15"/>
  <c r="AS111" i="15"/>
  <c r="AS703" i="15"/>
  <c r="AR20" i="14"/>
  <c r="AS339" i="15"/>
  <c r="AS201" i="15"/>
  <c r="AS638" i="15"/>
  <c r="AU6" i="14"/>
  <c r="AS293" i="15"/>
  <c r="AS273" i="15"/>
  <c r="AS619" i="15"/>
  <c r="AS530" i="15"/>
  <c r="AS694" i="15"/>
  <c r="AS106" i="15"/>
  <c r="AS112" i="15"/>
  <c r="AS506" i="15"/>
  <c r="AS438" i="15"/>
  <c r="AS266" i="15"/>
  <c r="AS80" i="15"/>
  <c r="AS568" i="15"/>
  <c r="AS422" i="15"/>
  <c r="AS401" i="15"/>
  <c r="AS341" i="15"/>
  <c r="AS542" i="15"/>
  <c r="AS233" i="15"/>
  <c r="AS400" i="15"/>
  <c r="AS717" i="15"/>
  <c r="AS622" i="15"/>
  <c r="AS284" i="15"/>
  <c r="AS368" i="15"/>
  <c r="AS558" i="15"/>
  <c r="AS645" i="15"/>
  <c r="AS265" i="15"/>
  <c r="AS141" i="15"/>
  <c r="AS140" i="15"/>
  <c r="AS302" i="15"/>
  <c r="AS240" i="15"/>
  <c r="AS616" i="15"/>
  <c r="AS659" i="15"/>
  <c r="AS563" i="15"/>
  <c r="AS686" i="15"/>
  <c r="AS457" i="15"/>
  <c r="AS494" i="15"/>
  <c r="AS348" i="15"/>
  <c r="AS128" i="15"/>
  <c r="AS389" i="15"/>
  <c r="AS391" i="15"/>
  <c r="AS367" i="15"/>
  <c r="AS114" i="15"/>
  <c r="AS410" i="15"/>
  <c r="AS486" i="15"/>
  <c r="AS292" i="15"/>
  <c r="AS418" i="15"/>
  <c r="AT17" i="14"/>
  <c r="AS525" i="15"/>
  <c r="AS328" i="15"/>
  <c r="AS197" i="15"/>
  <c r="AS88" i="15"/>
  <c r="AS470" i="15"/>
  <c r="AS324" i="15"/>
  <c r="AS623" i="15"/>
  <c r="AS465" i="15"/>
  <c r="AS334" i="15"/>
  <c r="AS150" i="15"/>
  <c r="AS621" i="15"/>
  <c r="AS353" i="15"/>
  <c r="AS235" i="15"/>
  <c r="AS522" i="15"/>
  <c r="AS217" i="15"/>
  <c r="AS468" i="15"/>
  <c r="AS663" i="15"/>
  <c r="AS685" i="15"/>
  <c r="AS554" i="15"/>
  <c r="AS678" i="15"/>
  <c r="AS640" i="15"/>
  <c r="AS643" i="15"/>
  <c r="AS603" i="15"/>
  <c r="AS183" i="15"/>
  <c r="AS252" i="15"/>
  <c r="AS624" i="15"/>
  <c r="AS711" i="15"/>
  <c r="AS511" i="15"/>
  <c r="AS327" i="15"/>
  <c r="AT20" i="14"/>
  <c r="AS601" i="15"/>
  <c r="AS288" i="15"/>
  <c r="AS654" i="15"/>
  <c r="AS395" i="15"/>
  <c r="AS357" i="15"/>
  <c r="AS464" i="15"/>
  <c r="AS502" i="15"/>
  <c r="AS263" i="15"/>
  <c r="AS662" i="15"/>
  <c r="AS628" i="15"/>
  <c r="AT15" i="14"/>
  <c r="AR15" i="14"/>
  <c r="AS580" i="15"/>
  <c r="AS157" i="15"/>
  <c r="AS191" i="15"/>
  <c r="AS291" i="15"/>
  <c r="AT31" i="14"/>
  <c r="AS527" i="15"/>
  <c r="AT24" i="14"/>
  <c r="AS631" i="15"/>
  <c r="AS633" i="15"/>
  <c r="AS155" i="15"/>
  <c r="AS688" i="15"/>
  <c r="AS705" i="15"/>
  <c r="AS450" i="15"/>
  <c r="AS298" i="15"/>
  <c r="AS693" i="15"/>
  <c r="AS581" i="15"/>
  <c r="AS419" i="15"/>
  <c r="AR19" i="14"/>
  <c r="AS375" i="15"/>
  <c r="AS167" i="15"/>
  <c r="AS451" i="15"/>
  <c r="AS421" i="15"/>
  <c r="AS571" i="15"/>
  <c r="AS488" i="15"/>
  <c r="AR28" i="14"/>
  <c r="AS720" i="15"/>
  <c r="AS535" i="15"/>
  <c r="AS116" i="15"/>
  <c r="AS523" i="15"/>
  <c r="AS173" i="15"/>
  <c r="AS318" i="15"/>
  <c r="AS536" i="15"/>
  <c r="AS517" i="15"/>
  <c r="AS463" i="15"/>
  <c r="AS79" i="15"/>
  <c r="AS675" i="15"/>
  <c r="AS306" i="15"/>
  <c r="AS427" i="15"/>
  <c r="AS347" i="15"/>
  <c r="AS543" i="15"/>
  <c r="AS695" i="15"/>
  <c r="AT28" i="14"/>
  <c r="AS305" i="15"/>
  <c r="AS340" i="15"/>
  <c r="AS505" i="15"/>
  <c r="AS529" i="15"/>
  <c r="AS237" i="15"/>
  <c r="AS255" i="15"/>
  <c r="AS109" i="15"/>
  <c r="AS304" i="15"/>
  <c r="AS453" i="15"/>
  <c r="AS210" i="15"/>
  <c r="AS446" i="15"/>
  <c r="AS592" i="15"/>
  <c r="AS725" i="15"/>
  <c r="AT32" i="14"/>
  <c r="AS552" i="15"/>
  <c r="AS495" i="15"/>
  <c r="AU8" i="14"/>
  <c r="AS714" i="15"/>
  <c r="AS539" i="15"/>
  <c r="AS299" i="15"/>
  <c r="AS342" i="15"/>
  <c r="AS317" i="15"/>
  <c r="AS555" i="15"/>
  <c r="AS228" i="15"/>
  <c r="AS388" i="15"/>
  <c r="AS487" i="15"/>
  <c r="AT25" i="14"/>
  <c r="AS10" i="14"/>
  <c r="AS103" i="15"/>
  <c r="AS454" i="15"/>
  <c r="AS102" i="15"/>
  <c r="AS322" i="15"/>
  <c r="AS462" i="15"/>
  <c r="AS617" i="15"/>
  <c r="AS562" i="15"/>
  <c r="AS313" i="15"/>
  <c r="AS92" i="15"/>
  <c r="AS393" i="15"/>
  <c r="AS430" i="15"/>
  <c r="AS81" i="15"/>
  <c r="AS588" i="15"/>
  <c r="AS671" i="15"/>
  <c r="AS195" i="15"/>
  <c r="AS169" i="15"/>
  <c r="AS489" i="15"/>
  <c r="AS221" i="15"/>
  <c r="AS683" i="15"/>
  <c r="AR14" i="14"/>
  <c r="AS129" i="15"/>
  <c r="AS241" i="15"/>
  <c r="AS559" i="15"/>
  <c r="AS384" i="15"/>
  <c r="AS537" i="15"/>
  <c r="AS680" i="15"/>
  <c r="AS579" i="15"/>
  <c r="AS262" i="15"/>
  <c r="AS634" i="15"/>
  <c r="AS164" i="15"/>
  <c r="AS557" i="15"/>
  <c r="AS274" i="15"/>
  <c r="AS135" i="15"/>
  <c r="AS429" i="15"/>
  <c r="AS704" i="15"/>
  <c r="AS359" i="15"/>
  <c r="AS566" i="15"/>
  <c r="AS646" i="15"/>
  <c r="AR12" i="14"/>
  <c r="AS696" i="15"/>
  <c r="AS319" i="15"/>
  <c r="AS656" i="15"/>
  <c r="AS165" i="15"/>
  <c r="AR26" i="14"/>
  <c r="AS162" i="15"/>
  <c r="AS689" i="15"/>
  <c r="AS551" i="15"/>
  <c r="AS531" i="15"/>
  <c r="AS203" i="15"/>
  <c r="AS303" i="15"/>
  <c r="AS218" i="15"/>
  <c r="AS331" i="15"/>
  <c r="AS78" i="15"/>
  <c r="AS655" i="15"/>
  <c r="AS528" i="15"/>
  <c r="AS107" i="15"/>
  <c r="AS333" i="15"/>
  <c r="AS578" i="15"/>
  <c r="AS312" i="15"/>
  <c r="AS560" i="15"/>
  <c r="AS595" i="15"/>
  <c r="AS119" i="15"/>
  <c r="AS508" i="15"/>
  <c r="AS722" i="15"/>
  <c r="AS687" i="15"/>
  <c r="AS227" i="15"/>
  <c r="AS142" i="15"/>
  <c r="AS223" i="15"/>
  <c r="AS519" i="15"/>
  <c r="AS709" i="15"/>
  <c r="AS186" i="15"/>
  <c r="AS282" i="15"/>
  <c r="AS289" i="15"/>
  <c r="AS582" i="15"/>
  <c r="AS321" i="15"/>
  <c r="AS381" i="15"/>
  <c r="AS459" i="15"/>
  <c r="AS86" i="15"/>
  <c r="AS545" i="15"/>
  <c r="AS145" i="15"/>
  <c r="AS330" i="15"/>
  <c r="AR29" i="14"/>
  <c r="AS432" i="15"/>
  <c r="AS6" i="14"/>
  <c r="AS386" i="15"/>
  <c r="AS431" i="15"/>
  <c r="AS609" i="15"/>
  <c r="AS8" i="14"/>
  <c r="AS316" i="15"/>
  <c r="AS94" i="15"/>
  <c r="AS296" i="15"/>
  <c r="AS176" i="15"/>
  <c r="AS449" i="15"/>
  <c r="AS497" i="15"/>
  <c r="AS361" i="15"/>
  <c r="AS706" i="15"/>
  <c r="AS177" i="15"/>
  <c r="AS89" i="15"/>
  <c r="AS583" i="15"/>
  <c r="AS178" i="15"/>
  <c r="AS385" i="15"/>
  <c r="AS230" i="15"/>
  <c r="AS448" i="15"/>
  <c r="AS193" i="15"/>
  <c r="AS458" i="15"/>
  <c r="AS108" i="15"/>
  <c r="AS708" i="15"/>
  <c r="AS352" i="15"/>
  <c r="AS599" i="15"/>
  <c r="AS387" i="15"/>
  <c r="AS115" i="15"/>
  <c r="AT26" i="14"/>
  <c r="AS96" i="15"/>
  <c r="AS383" i="15"/>
  <c r="AR18" i="14"/>
  <c r="AS196" i="15"/>
  <c r="AT27" i="14"/>
  <c r="AR21" i="14"/>
  <c r="AS281" i="15"/>
  <c r="AS533" i="15"/>
  <c r="AS188" i="15"/>
  <c r="AS231" i="15"/>
  <c r="AS286" i="15"/>
  <c r="AS476" i="15"/>
  <c r="AS473" i="15"/>
  <c r="AS612" i="15"/>
  <c r="AS556" i="15"/>
  <c r="AS83" i="15"/>
  <c r="AS572" i="15"/>
  <c r="AS376" i="15"/>
  <c r="AS113" i="15"/>
  <c r="AS471" i="15"/>
  <c r="AS123" i="15"/>
  <c r="AS390" i="15"/>
  <c r="AS596" i="15"/>
  <c r="AS424" i="15"/>
  <c r="AS276" i="15"/>
  <c r="AS309" i="15"/>
  <c r="AS550" i="15"/>
  <c r="AS475" i="15"/>
  <c r="AS272" i="15"/>
  <c r="AS650" i="15"/>
  <c r="AS546" i="15"/>
  <c r="AS76" i="15"/>
  <c r="AS257" i="15"/>
  <c r="AS382" i="15"/>
  <c r="AT13" i="14"/>
  <c r="AS501" i="15"/>
  <c r="AS460" i="15"/>
  <c r="AS209" i="15"/>
  <c r="AS297" i="15"/>
  <c r="AS625" i="15"/>
  <c r="AS591" i="15"/>
  <c r="AS148" i="15"/>
  <c r="AS426" i="15"/>
  <c r="AS690" i="15"/>
  <c r="AS639" i="15"/>
  <c r="AS335" i="15"/>
  <c r="AS269" i="15"/>
  <c r="AS216" i="15"/>
  <c r="AS428" i="15"/>
  <c r="AS503" i="15"/>
  <c r="AS660" i="15"/>
  <c r="AS549" i="15"/>
  <c r="AS120" i="15"/>
  <c r="AS202" i="15"/>
  <c r="AS356" i="15"/>
  <c r="AS98" i="15"/>
  <c r="AS338" i="15"/>
  <c r="AS608" i="15"/>
  <c r="AS692" i="15"/>
  <c r="AS604" i="15"/>
  <c r="AS222" i="15"/>
  <c r="AT14" i="14"/>
  <c r="AS215" i="15"/>
  <c r="AS411" i="15"/>
  <c r="AS509" i="15"/>
  <c r="AS134" i="15"/>
  <c r="AS684" i="15"/>
  <c r="AS534" i="15"/>
  <c r="AS264" i="15"/>
  <c r="AS261" i="15"/>
  <c r="AS490" i="15"/>
  <c r="AR31" i="14"/>
  <c r="AR23" i="14"/>
  <c r="AS126" i="15"/>
  <c r="AS504" i="15"/>
  <c r="AS143" i="15"/>
  <c r="AS496" i="15"/>
  <c r="AS206" i="15"/>
  <c r="AS320" i="15"/>
  <c r="AS138" i="15"/>
  <c r="AS105" i="15"/>
  <c r="AS425" i="15"/>
  <c r="AT22" i="14"/>
  <c r="AS677" i="15"/>
  <c r="AS644" i="15"/>
  <c r="AS607" i="15"/>
  <c r="AS636" i="15"/>
  <c r="AS207" i="15"/>
  <c r="AS392" i="15"/>
  <c r="AS472" i="15"/>
  <c r="AS652" i="15"/>
  <c r="AS615" i="15"/>
  <c r="AS84" i="15"/>
  <c r="AS200" i="15"/>
  <c r="AR13" i="14"/>
  <c r="AR17" i="14"/>
  <c r="AS598" i="15"/>
  <c r="AS513" i="15"/>
  <c r="AS605" i="15"/>
  <c r="AS245" i="15"/>
  <c r="AS337" i="15"/>
  <c r="AS491" i="15"/>
  <c r="AS606" i="15"/>
  <c r="AS445" i="15"/>
  <c r="AS518" i="15"/>
  <c r="AS435" i="15"/>
  <c r="AS444" i="15"/>
  <c r="AS483" i="15"/>
  <c r="AS515" i="15"/>
  <c r="AS363" i="15"/>
  <c r="AS597" i="15"/>
  <c r="AS532" i="15"/>
  <c r="AS442" i="15"/>
  <c r="AS283" i="15"/>
  <c r="AS239" i="15"/>
  <c r="AS325" i="15"/>
  <c r="AS433" i="15"/>
  <c r="AS97" i="15"/>
  <c r="AS666" i="15"/>
  <c r="AS512" i="15"/>
  <c r="AS295" i="15"/>
  <c r="AS370" i="15"/>
  <c r="AS249" i="15"/>
  <c r="AS553" i="15"/>
  <c r="AS564" i="15"/>
  <c r="AS314" i="15"/>
  <c r="AS441" i="15"/>
  <c r="AS712" i="15"/>
  <c r="AR30" i="14"/>
  <c r="AS455" i="15"/>
  <c r="AS700" i="15"/>
  <c r="AS87" i="15"/>
  <c r="AS7" i="14"/>
  <c r="AS117" i="15"/>
  <c r="AS355" i="15"/>
  <c r="AS199" i="15"/>
  <c r="AT23" i="14"/>
  <c r="AS175" i="15"/>
  <c r="AS213" i="15"/>
  <c r="AS238" i="15"/>
  <c r="AS160" i="15"/>
  <c r="AS156" i="15"/>
  <c r="AS630" i="15"/>
  <c r="AS443" i="15"/>
  <c r="AS423" i="15"/>
  <c r="AS520" i="15"/>
  <c r="AV695" i="15" l="1"/>
  <c r="AV700" i="15"/>
  <c r="AV103" i="15"/>
  <c r="AV448" i="15"/>
  <c r="AV138" i="15"/>
  <c r="AV451" i="15"/>
  <c r="AV622" i="15"/>
  <c r="AV225" i="15"/>
  <c r="AV460" i="15"/>
  <c r="AV685" i="15"/>
  <c r="AV364" i="15"/>
  <c r="AV312" i="15"/>
  <c r="AV158" i="15"/>
  <c r="AV499" i="15"/>
  <c r="AV466" i="15"/>
  <c r="AV144" i="15"/>
  <c r="AV678" i="15"/>
  <c r="AV455" i="15"/>
  <c r="AV230" i="15"/>
  <c r="AV724" i="15"/>
  <c r="AV520" i="15"/>
  <c r="AV382" i="15"/>
  <c r="AV717" i="15"/>
  <c r="AV214" i="15"/>
  <c r="AV610" i="15"/>
  <c r="AV663" i="15"/>
  <c r="AV404" i="15"/>
  <c r="AV647" i="15"/>
  <c r="AV320" i="15"/>
  <c r="AV166" i="15"/>
  <c r="AV283" i="15"/>
  <c r="AV578" i="15"/>
  <c r="AV124" i="15"/>
  <c r="AV9" i="14"/>
  <c r="AV385" i="15"/>
  <c r="AV447" i="15"/>
  <c r="AV501" i="15"/>
  <c r="AV257" i="15"/>
  <c r="AV400" i="15"/>
  <c r="AV247" i="15"/>
  <c r="AV167" i="15"/>
  <c r="AV468" i="15"/>
  <c r="AV547" i="15"/>
  <c r="AV605" i="15"/>
  <c r="AV554" i="15"/>
  <c r="AV365" i="15"/>
  <c r="AV725" i="15"/>
  <c r="AV333" i="15"/>
  <c r="AV481" i="15"/>
  <c r="AV178" i="15"/>
  <c r="AV452" i="15"/>
  <c r="AV405" i="15"/>
  <c r="AV76" i="15"/>
  <c r="AV233" i="15"/>
  <c r="AV93" i="15"/>
  <c r="AV206" i="15"/>
  <c r="AV217" i="15"/>
  <c r="AV369" i="15"/>
  <c r="AV543" i="15"/>
  <c r="AV375" i="15"/>
  <c r="AV396" i="15"/>
  <c r="AV285" i="15"/>
  <c r="AV107" i="15"/>
  <c r="AV130" i="15"/>
  <c r="AV10" i="14"/>
  <c r="AV583" i="15"/>
  <c r="AV146" i="15"/>
  <c r="AV169" i="15"/>
  <c r="AV546" i="15"/>
  <c r="AV542" i="15"/>
  <c r="AV172" i="15"/>
  <c r="AV496" i="15"/>
  <c r="AV522" i="15"/>
  <c r="AV194" i="15"/>
  <c r="AV440" i="15"/>
  <c r="AV510" i="15"/>
  <c r="AV592" i="15"/>
  <c r="AV528" i="15"/>
  <c r="AV151" i="15"/>
  <c r="AV89" i="15"/>
  <c r="AV163" i="15"/>
  <c r="AV423" i="15"/>
  <c r="AV650" i="15"/>
  <c r="AV341" i="15"/>
  <c r="AV469" i="15"/>
  <c r="AV143" i="15"/>
  <c r="AV235" i="15"/>
  <c r="AV244" i="15"/>
  <c r="AV513" i="15"/>
  <c r="AV419" i="15"/>
  <c r="AV185" i="15"/>
  <c r="AV442" i="15"/>
  <c r="AV655" i="15"/>
  <c r="AV192" i="15"/>
  <c r="AV712" i="15"/>
  <c r="AV177" i="15"/>
  <c r="AV420" i="15"/>
  <c r="AV195" i="15"/>
  <c r="AV272" i="15"/>
  <c r="AV401" i="15"/>
  <c r="AV307" i="15"/>
  <c r="AV504" i="15"/>
  <c r="AV353" i="15"/>
  <c r="AV482" i="15"/>
  <c r="AV347" i="15"/>
  <c r="AV581" i="15"/>
  <c r="AV161" i="15"/>
  <c r="AV181" i="15"/>
  <c r="AV78" i="15"/>
  <c r="AV402" i="15"/>
  <c r="AV416" i="15"/>
  <c r="AV706" i="15"/>
  <c r="AV258" i="15"/>
  <c r="AV467" i="15"/>
  <c r="AV475" i="15"/>
  <c r="AV422" i="15"/>
  <c r="AV332" i="15"/>
  <c r="AV126" i="15"/>
  <c r="AV621" i="15"/>
  <c r="AV121" i="15"/>
  <c r="AV372" i="15"/>
  <c r="AV693" i="15"/>
  <c r="AV474" i="15"/>
  <c r="AV446" i="15"/>
  <c r="AV331" i="15"/>
  <c r="AV718" i="15"/>
  <c r="AV487" i="15"/>
  <c r="AV361" i="15"/>
  <c r="AV668" i="15"/>
  <c r="AV443" i="15"/>
  <c r="AV550" i="15"/>
  <c r="AV568" i="15"/>
  <c r="AV153" i="15"/>
  <c r="AV150" i="15"/>
  <c r="AV620" i="15"/>
  <c r="AV598" i="15"/>
  <c r="AV298" i="15"/>
  <c r="AV85" i="15"/>
  <c r="AV532" i="15"/>
  <c r="AV218" i="15"/>
  <c r="AV118" i="15"/>
  <c r="AV441" i="15"/>
  <c r="AV497" i="15"/>
  <c r="AV480" i="15"/>
  <c r="AV671" i="15"/>
  <c r="AV309" i="15"/>
  <c r="AV80" i="15"/>
  <c r="AV669" i="15"/>
  <c r="AV334" i="15"/>
  <c r="AV204" i="15"/>
  <c r="AV427" i="15"/>
  <c r="AV450" i="15"/>
  <c r="AV627" i="15"/>
  <c r="AV152" i="15"/>
  <c r="AV303" i="15"/>
  <c r="AV174" i="15"/>
  <c r="AV436" i="15"/>
  <c r="AV449" i="15"/>
  <c r="AV665" i="15"/>
  <c r="AV630" i="15"/>
  <c r="AV276" i="15"/>
  <c r="AV266" i="15"/>
  <c r="AV205" i="15"/>
  <c r="AV490" i="15"/>
  <c r="AV465" i="15"/>
  <c r="AV290" i="15"/>
  <c r="AV702" i="15"/>
  <c r="AV705" i="15"/>
  <c r="AV346" i="15"/>
  <c r="AV210" i="15"/>
  <c r="AV203" i="15"/>
  <c r="AV234" i="15"/>
  <c r="AV388" i="15"/>
  <c r="AV176" i="15"/>
  <c r="AV698" i="15"/>
  <c r="AV439" i="15"/>
  <c r="AV424" i="15"/>
  <c r="AV438" i="15"/>
  <c r="AV561" i="15"/>
  <c r="AV261" i="15"/>
  <c r="AV623" i="15"/>
  <c r="AV268" i="15"/>
  <c r="AV688" i="15"/>
  <c r="AV380" i="15"/>
  <c r="AV597" i="15"/>
  <c r="AV531" i="15"/>
  <c r="AV314" i="15"/>
  <c r="AV296" i="15"/>
  <c r="AV658" i="15"/>
  <c r="AV588" i="15"/>
  <c r="AV596" i="15"/>
  <c r="AV506" i="15"/>
  <c r="AV576" i="15"/>
  <c r="AV264" i="15"/>
  <c r="AV324" i="15"/>
  <c r="AV147" i="15"/>
  <c r="AV306" i="15"/>
  <c r="AV155" i="15"/>
  <c r="AV82" i="15"/>
  <c r="AV300" i="15"/>
  <c r="AV551" i="15"/>
  <c r="AV697" i="15"/>
  <c r="AV587" i="15"/>
  <c r="AV94" i="15"/>
  <c r="AV653" i="15"/>
  <c r="AV156" i="15"/>
  <c r="AV390" i="15"/>
  <c r="AV112" i="15"/>
  <c r="AV345" i="15"/>
  <c r="AV534" i="15"/>
  <c r="AV470" i="15"/>
  <c r="AV224" i="15"/>
  <c r="AV633" i="15"/>
  <c r="AV373" i="15"/>
  <c r="AV453" i="15"/>
  <c r="AV689" i="15"/>
  <c r="AV593" i="15"/>
  <c r="AV228" i="15"/>
  <c r="AV316" i="15"/>
  <c r="AV642" i="15"/>
  <c r="AV187" i="15"/>
  <c r="AV123" i="15"/>
  <c r="AV106" i="15"/>
  <c r="AV127" i="15"/>
  <c r="AV684" i="15"/>
  <c r="AV88" i="15"/>
  <c r="AV168" i="15"/>
  <c r="AV675" i="15"/>
  <c r="AV631" i="15"/>
  <c r="AV180" i="15"/>
  <c r="AV363" i="15"/>
  <c r="AV162" i="15"/>
  <c r="AV260" i="15"/>
  <c r="AV564" i="15"/>
  <c r="AV8" i="14"/>
  <c r="AV253" i="15"/>
  <c r="AV81" i="15"/>
  <c r="AV471" i="15"/>
  <c r="AV694" i="15"/>
  <c r="AV585" i="15"/>
  <c r="AV134" i="15"/>
  <c r="AV197" i="15"/>
  <c r="AV336" i="15"/>
  <c r="AV200" i="15"/>
  <c r="AV577" i="15"/>
  <c r="AV540" i="15"/>
  <c r="AV493" i="15"/>
  <c r="AV133" i="15"/>
  <c r="AV609" i="15"/>
  <c r="AV398" i="15"/>
  <c r="AV160" i="15"/>
  <c r="AV113" i="15"/>
  <c r="AV530" i="15"/>
  <c r="AV635" i="15"/>
  <c r="AV509" i="15"/>
  <c r="AV328" i="15"/>
  <c r="AV500" i="15"/>
  <c r="AV79" i="15"/>
  <c r="AV527" i="15"/>
  <c r="AV710" i="15"/>
  <c r="AV515" i="15"/>
  <c r="AV165" i="15"/>
  <c r="AV407" i="15"/>
  <c r="AV555" i="15"/>
  <c r="AV431" i="15"/>
  <c r="AV259" i="15"/>
  <c r="AV719" i="15"/>
  <c r="AV376" i="15"/>
  <c r="AV619" i="15"/>
  <c r="AV408" i="15"/>
  <c r="AV411" i="15"/>
  <c r="AV525" i="15"/>
  <c r="AV399" i="15"/>
  <c r="AV84" i="15"/>
  <c r="AV212" i="15"/>
  <c r="AV304" i="15"/>
  <c r="AV656" i="15"/>
  <c r="AV594" i="15"/>
  <c r="AV553" i="15"/>
  <c r="AV386" i="15"/>
  <c r="AV77" i="15"/>
  <c r="AV430" i="15"/>
  <c r="AV572" i="15"/>
  <c r="AV273" i="15"/>
  <c r="AV326" i="15"/>
  <c r="AV215" i="15"/>
  <c r="AV171" i="15"/>
  <c r="AV463" i="15"/>
  <c r="AV291" i="15"/>
  <c r="AV125" i="15"/>
  <c r="AV315" i="15"/>
  <c r="AV319" i="15"/>
  <c r="AV184" i="15"/>
  <c r="AV190" i="15"/>
  <c r="AV6" i="14"/>
  <c r="AV238" i="15"/>
  <c r="AV83" i="15"/>
  <c r="AV293" i="15"/>
  <c r="AV139" i="15"/>
  <c r="AV418" i="15"/>
  <c r="AV498" i="15"/>
  <c r="AV615" i="15"/>
  <c r="AV191" i="15"/>
  <c r="AV159" i="15"/>
  <c r="AV483" i="15"/>
  <c r="AV696" i="15"/>
  <c r="AV310" i="15"/>
  <c r="AV317" i="15"/>
  <c r="AV432" i="15"/>
  <c r="AV219" i="15"/>
  <c r="AV641" i="15"/>
  <c r="AV556" i="15"/>
  <c r="AV222" i="15"/>
  <c r="AV292" i="15"/>
  <c r="AV349" i="15"/>
  <c r="AV517" i="15"/>
  <c r="AV157" i="15"/>
  <c r="AV477" i="15"/>
  <c r="AV109" i="15"/>
  <c r="AV208" i="15"/>
  <c r="AV249" i="15"/>
  <c r="AV275" i="15"/>
  <c r="AV393" i="15"/>
  <c r="AV612" i="15"/>
  <c r="AV638" i="15"/>
  <c r="AV415" i="15"/>
  <c r="AV604" i="15"/>
  <c r="AV486" i="15"/>
  <c r="AV136" i="15"/>
  <c r="AV652" i="15"/>
  <c r="AV580" i="15"/>
  <c r="AV287" i="15"/>
  <c r="AV646" i="15"/>
  <c r="AV614" i="15"/>
  <c r="AV379" i="15"/>
  <c r="AV330" i="15"/>
  <c r="AV567" i="15"/>
  <c r="AV213" i="15"/>
  <c r="AV473" i="15"/>
  <c r="AV201" i="15"/>
  <c r="AV90" i="15"/>
  <c r="AV692" i="15"/>
  <c r="AV410" i="15"/>
  <c r="AV378" i="15"/>
  <c r="AV536" i="15"/>
  <c r="AV301" i="15"/>
  <c r="AV255" i="15"/>
  <c r="AV566" i="15"/>
  <c r="AV280" i="15"/>
  <c r="AV342" i="15"/>
  <c r="AV145" i="15"/>
  <c r="AV92" i="15"/>
  <c r="AV476" i="15"/>
  <c r="AV339" i="15"/>
  <c r="AV657" i="15"/>
  <c r="AV608" i="15"/>
  <c r="AV114" i="15"/>
  <c r="AV403" i="15"/>
  <c r="AV472" i="15"/>
  <c r="AV189" i="15"/>
  <c r="AV444" i="15"/>
  <c r="AV359" i="15"/>
  <c r="AV354" i="15"/>
  <c r="AV370" i="15"/>
  <c r="AV545" i="15"/>
  <c r="AV220" i="15"/>
  <c r="AV175" i="15"/>
  <c r="AV286" i="15"/>
  <c r="AV338" i="15"/>
  <c r="AV367" i="15"/>
  <c r="AV629" i="15"/>
  <c r="AV318" i="15"/>
  <c r="AV628" i="15"/>
  <c r="AV278" i="15"/>
  <c r="AV674" i="15"/>
  <c r="AV704" i="15"/>
  <c r="AV456" i="15"/>
  <c r="AV478" i="15"/>
  <c r="AV86" i="15"/>
  <c r="AV584" i="15"/>
  <c r="AV231" i="15"/>
  <c r="AV703" i="15"/>
  <c r="AV377" i="15"/>
  <c r="AV98" i="15"/>
  <c r="AV391" i="15"/>
  <c r="AV649" i="15"/>
  <c r="AV673" i="15"/>
  <c r="AV662" i="15"/>
  <c r="AV648" i="15"/>
  <c r="AV237" i="15"/>
  <c r="AV429" i="15"/>
  <c r="AV664" i="15"/>
  <c r="AV299" i="15"/>
  <c r="AV459" i="15"/>
  <c r="AV516" i="15"/>
  <c r="AV188" i="15"/>
  <c r="AV111" i="15"/>
  <c r="AV544" i="15"/>
  <c r="AV356" i="15"/>
  <c r="AV389" i="15"/>
  <c r="AV565" i="15"/>
  <c r="AV392" i="15"/>
  <c r="AV263" i="15"/>
  <c r="AV243" i="15"/>
  <c r="AV435" i="15"/>
  <c r="AV135" i="15"/>
  <c r="AV409" i="15"/>
  <c r="AV295" i="15"/>
  <c r="AV381" i="15"/>
  <c r="AV586" i="15"/>
  <c r="AV313" i="15"/>
  <c r="AV533" i="15"/>
  <c r="AV229" i="15"/>
  <c r="AV682" i="15"/>
  <c r="AV202" i="15"/>
  <c r="AV128" i="15"/>
  <c r="AV173" i="15"/>
  <c r="AV502" i="15"/>
  <c r="AV541" i="15"/>
  <c r="AV267" i="15"/>
  <c r="AV274" i="15"/>
  <c r="AV699" i="15"/>
  <c r="AV526" i="15"/>
  <c r="AV321" i="15"/>
  <c r="AV713" i="15"/>
  <c r="AV360" i="15"/>
  <c r="AV281" i="15"/>
  <c r="AV149" i="15"/>
  <c r="AV358" i="15"/>
  <c r="AV120" i="15"/>
  <c r="AV348" i="15"/>
  <c r="AV198" i="15"/>
  <c r="AV207" i="15"/>
  <c r="AV464" i="15"/>
  <c r="AV691" i="15"/>
  <c r="AV529" i="15"/>
  <c r="AV557" i="15"/>
  <c r="AV137" i="15"/>
  <c r="AV539" i="15"/>
  <c r="AV582" i="15"/>
  <c r="AV412" i="15"/>
  <c r="AV199" i="15"/>
  <c r="AV637" i="15"/>
  <c r="AV632" i="15"/>
  <c r="AV549" i="15"/>
  <c r="AV494" i="15"/>
  <c r="AV110" i="15"/>
  <c r="AV523" i="15"/>
  <c r="AV357" i="15"/>
  <c r="AV406" i="15"/>
  <c r="AV518" i="15"/>
  <c r="AV164" i="15"/>
  <c r="AV479" i="15"/>
  <c r="AV512" i="15"/>
  <c r="AV289" i="15"/>
  <c r="AV600" i="15"/>
  <c r="AV562" i="15"/>
  <c r="AV548" i="15"/>
  <c r="AV414" i="15"/>
  <c r="AV660" i="15"/>
  <c r="AV457" i="15"/>
  <c r="AV716" i="15"/>
  <c r="AV636" i="15"/>
  <c r="AV395" i="15"/>
  <c r="AV574" i="15"/>
  <c r="AV374" i="15"/>
  <c r="AV634" i="15"/>
  <c r="AV271" i="15"/>
  <c r="AV242" i="15"/>
  <c r="AV282" i="15"/>
  <c r="AV122" i="15"/>
  <c r="AV355" i="15"/>
  <c r="AV196" i="15"/>
  <c r="AV131" i="15"/>
  <c r="AV569" i="15"/>
  <c r="AV503" i="15"/>
  <c r="AV686" i="15"/>
  <c r="AV254" i="15"/>
  <c r="AV116" i="15"/>
  <c r="AV654" i="15"/>
  <c r="AV101" i="15"/>
  <c r="AV505" i="15"/>
  <c r="AV262" i="15"/>
  <c r="AV236" i="15"/>
  <c r="AV714" i="15"/>
  <c r="AV186" i="15"/>
  <c r="AV132" i="15"/>
  <c r="AV617" i="15"/>
  <c r="AV179" i="15"/>
  <c r="AV428" i="15"/>
  <c r="AV563" i="15"/>
  <c r="AV626" i="15"/>
  <c r="AV607" i="15"/>
  <c r="AV288" i="15"/>
  <c r="AV344" i="15"/>
  <c r="AV445" i="15"/>
  <c r="AV579" i="15"/>
  <c r="AV277" i="15"/>
  <c r="AV666" i="15"/>
  <c r="AV709" i="15"/>
  <c r="AV514" i="15"/>
  <c r="AV575" i="15"/>
  <c r="AV383" i="15"/>
  <c r="AV701" i="15"/>
  <c r="AV413" i="15"/>
  <c r="AV216" i="15"/>
  <c r="AV659" i="15"/>
  <c r="AV154" i="15"/>
  <c r="AV535" i="15"/>
  <c r="AV601" i="15"/>
  <c r="AV248" i="15"/>
  <c r="AV538" i="15"/>
  <c r="AV680" i="15"/>
  <c r="AV366" i="15"/>
  <c r="AV182" i="15"/>
  <c r="AV519" i="15"/>
  <c r="AV670" i="15"/>
  <c r="AV117" i="15"/>
  <c r="AV96" i="15"/>
  <c r="AV484" i="15"/>
  <c r="AV611" i="15"/>
  <c r="AV269" i="15"/>
  <c r="AV616" i="15"/>
  <c r="AV371" i="15"/>
  <c r="AV644" i="15"/>
  <c r="AV351" i="15"/>
  <c r="AV606" i="15"/>
  <c r="AV537" i="15"/>
  <c r="AV602" i="15"/>
  <c r="AV223" i="15"/>
  <c r="AV100" i="15"/>
  <c r="AV462" i="15"/>
  <c r="AV437" i="15"/>
  <c r="AV350" i="15"/>
  <c r="AV335" i="15"/>
  <c r="AV240" i="15"/>
  <c r="AV91" i="15"/>
  <c r="AV720" i="15"/>
  <c r="AV327" i="15"/>
  <c r="AV170" i="15"/>
  <c r="AV340" i="15"/>
  <c r="AV384" i="15"/>
  <c r="AV667" i="15"/>
  <c r="AV97" i="15"/>
  <c r="AV142" i="15"/>
  <c r="AV681" i="15"/>
  <c r="AV672" i="15"/>
  <c r="AV115" i="15"/>
  <c r="AV95" i="15"/>
  <c r="AV639" i="15"/>
  <c r="AV302" i="15"/>
  <c r="AV589" i="15"/>
  <c r="AV677" i="15"/>
  <c r="AV511" i="15"/>
  <c r="AV394" i="15"/>
  <c r="AV491" i="15"/>
  <c r="AV559" i="15"/>
  <c r="AV104" i="15"/>
  <c r="AV246" i="15"/>
  <c r="AV227" i="15"/>
  <c r="AV397" i="15"/>
  <c r="AV7" i="14"/>
  <c r="AV387" i="15"/>
  <c r="AV707" i="15"/>
  <c r="AV492" i="15"/>
  <c r="AV690" i="15"/>
  <c r="AV140" i="15"/>
  <c r="AV661" i="15"/>
  <c r="AV711" i="15"/>
  <c r="AV573" i="15"/>
  <c r="AV524" i="15"/>
  <c r="AV241" i="15"/>
  <c r="AV495" i="15"/>
  <c r="AV687" i="15"/>
  <c r="AV329" i="15"/>
  <c r="AV322" i="15"/>
  <c r="AV599" i="15"/>
  <c r="AV618" i="15"/>
  <c r="AV590" i="15"/>
  <c r="AV426" i="15"/>
  <c r="AV141" i="15"/>
  <c r="AV251" i="15"/>
  <c r="AV624" i="15"/>
  <c r="AV362" i="15"/>
  <c r="AV305" i="15"/>
  <c r="AV129" i="15"/>
  <c r="AV679" i="15"/>
  <c r="AV433" i="15"/>
  <c r="AV722" i="15"/>
  <c r="AV226" i="15"/>
  <c r="AV676" i="15"/>
  <c r="AV352" i="15"/>
  <c r="AV434" i="15"/>
  <c r="AV148" i="15"/>
  <c r="AV265" i="15"/>
  <c r="AV507" i="15"/>
  <c r="AV488" i="15"/>
  <c r="AV252" i="15"/>
  <c r="AV651" i="15"/>
  <c r="AV337" i="15"/>
  <c r="AV211" i="15"/>
  <c r="AV552" i="15"/>
  <c r="AV508" i="15"/>
  <c r="AV256" i="15"/>
  <c r="AV102" i="15"/>
  <c r="AV708" i="15"/>
  <c r="AV311" i="15"/>
  <c r="AV591" i="15"/>
  <c r="AV645" i="15"/>
  <c r="AV715" i="15"/>
  <c r="AV425" i="15"/>
  <c r="AV183" i="15"/>
  <c r="AV99" i="15"/>
  <c r="AV683" i="15"/>
  <c r="AV279" i="15"/>
  <c r="AV325" i="15"/>
  <c r="AV119" i="15"/>
  <c r="AV570" i="15"/>
  <c r="AV87" i="15"/>
  <c r="AV108" i="15"/>
  <c r="AV294" i="15"/>
  <c r="AV625" i="15"/>
  <c r="AV558" i="15"/>
  <c r="AV323" i="15"/>
  <c r="AV571" i="15"/>
  <c r="AV603" i="15"/>
  <c r="AV343" i="15"/>
  <c r="AV221" i="15"/>
  <c r="AV461" i="15"/>
  <c r="AV521" i="15"/>
  <c r="AV595" i="15"/>
  <c r="AV270" i="15"/>
  <c r="AV485" i="15"/>
  <c r="AV458" i="15"/>
  <c r="AV417" i="15"/>
  <c r="AV308" i="15"/>
  <c r="AV297" i="15"/>
  <c r="AV368" i="15"/>
  <c r="AV105" i="15"/>
  <c r="AV643" i="15"/>
  <c r="AV723" i="15"/>
  <c r="AV245" i="15"/>
  <c r="AV489" i="15"/>
  <c r="AV232" i="15"/>
  <c r="AV239" i="15"/>
  <c r="AV560" i="15"/>
  <c r="AV613" i="15"/>
  <c r="AV454" i="15"/>
  <c r="AV193" i="15"/>
  <c r="AV250" i="15"/>
  <c r="AV721" i="15"/>
  <c r="AV209" i="15"/>
  <c r="AV284" i="15"/>
  <c r="AV421" i="15"/>
  <c r="AV640" i="15"/>
  <c r="G90" i="8"/>
  <c r="J89" i="8"/>
  <c r="W32" i="14"/>
  <c r="X32" i="14" s="1"/>
  <c r="Y32" i="14" s="1"/>
  <c r="Z32" i="14" s="1"/>
  <c r="AA32" i="14" s="1"/>
  <c r="AB32" i="14" s="1"/>
  <c r="AC32" i="14" s="1"/>
  <c r="AD32" i="14" s="1"/>
  <c r="AE32" i="14" s="1"/>
  <c r="AF32" i="14" s="1"/>
  <c r="J32" i="14"/>
  <c r="K32" i="14" s="1"/>
  <c r="L32" i="14" s="1"/>
  <c r="M32" i="14" s="1"/>
  <c r="N32" i="14" s="1"/>
  <c r="O32" i="14" s="1"/>
  <c r="P32" i="14" s="1"/>
  <c r="Q32" i="14" s="1"/>
  <c r="R32" i="14" s="1"/>
  <c r="S32" i="14" s="1"/>
  <c r="BO25" i="14"/>
  <c r="BJ30" i="14"/>
  <c r="K31" i="14"/>
  <c r="CC24" i="14"/>
  <c r="AD25" i="14"/>
  <c r="BZ27" i="14"/>
  <c r="AA28" i="14"/>
  <c r="T22" i="14"/>
  <c r="BW30" i="14"/>
  <c r="X31" i="14"/>
  <c r="BR22" i="14"/>
  <c r="BL28" i="14"/>
  <c r="BP24" i="14"/>
  <c r="Q25" i="14"/>
  <c r="CF21" i="14"/>
  <c r="BS22" i="14" s="1"/>
  <c r="AG22" i="14"/>
  <c r="BM27" i="14"/>
  <c r="N28" i="14"/>
  <c r="I33" i="14"/>
  <c r="J33" i="14" s="1"/>
  <c r="K33" i="14" s="1"/>
  <c r="L33" i="14" s="1"/>
  <c r="M33" i="14" s="1"/>
  <c r="N33" i="14" s="1"/>
  <c r="O33" i="14" s="1"/>
  <c r="P33" i="14" s="1"/>
  <c r="Q33" i="14" s="1"/>
  <c r="R33" i="14" s="1"/>
  <c r="S33" i="14" s="1"/>
  <c r="V33" i="14"/>
  <c r="W33" i="14" s="1"/>
  <c r="X33" i="14" s="1"/>
  <c r="Y33" i="14" s="1"/>
  <c r="Z33" i="14" s="1"/>
  <c r="AA33" i="14" s="1"/>
  <c r="AB33" i="14" s="1"/>
  <c r="AC33" i="14" s="1"/>
  <c r="AD33" i="14" s="1"/>
  <c r="AE33" i="14" s="1"/>
  <c r="AF33" i="14" s="1"/>
  <c r="AU24" i="14"/>
  <c r="AS31" i="14"/>
  <c r="AS13" i="14"/>
  <c r="AU14" i="14"/>
  <c r="AS29" i="14"/>
  <c r="AU31" i="14"/>
  <c r="AU17" i="14"/>
  <c r="AS26" i="14"/>
  <c r="AU20" i="14"/>
  <c r="AS28" i="14"/>
  <c r="AU13" i="14"/>
  <c r="AU26" i="14"/>
  <c r="AS21" i="14"/>
  <c r="AS24" i="14"/>
  <c r="AU15" i="14"/>
  <c r="AS18" i="14"/>
  <c r="AS11" i="14"/>
  <c r="AU27" i="14"/>
  <c r="AU29" i="14"/>
  <c r="AU23" i="14"/>
  <c r="AU30" i="14"/>
  <c r="AS22" i="14"/>
  <c r="AS12" i="14"/>
  <c r="AT33" i="14"/>
  <c r="AU21" i="14"/>
  <c r="AS20" i="14"/>
  <c r="AU22" i="14"/>
  <c r="AS30" i="14"/>
  <c r="AS27" i="14"/>
  <c r="AU11" i="14"/>
  <c r="AU18" i="14"/>
  <c r="AS14" i="14"/>
  <c r="AU25" i="14"/>
  <c r="AU28" i="14"/>
  <c r="AS17" i="14"/>
  <c r="AS23" i="14"/>
  <c r="AU19" i="14"/>
  <c r="AR33" i="14"/>
  <c r="AS25" i="14"/>
  <c r="AU32" i="14"/>
  <c r="AS19" i="14"/>
  <c r="AU16" i="14"/>
  <c r="AS32" i="14"/>
  <c r="AU12" i="14"/>
  <c r="AS15" i="14"/>
  <c r="AS16" i="14"/>
  <c r="J104" i="8" l="1"/>
  <c r="B86" i="8"/>
  <c r="B83" i="8"/>
  <c r="K103" i="8"/>
  <c r="G91" i="8"/>
  <c r="K84" i="8"/>
  <c r="J90" i="8"/>
  <c r="K97" i="8"/>
  <c r="O78" i="8"/>
  <c r="G89" i="8"/>
  <c r="T84" i="8"/>
  <c r="J78" i="8"/>
  <c r="K82" i="8"/>
  <c r="O100" i="8"/>
  <c r="T97" i="8"/>
  <c r="B98" i="8"/>
  <c r="B79" i="8"/>
  <c r="O81" i="8"/>
  <c r="G97" i="8"/>
  <c r="J84" i="8"/>
  <c r="T103" i="8"/>
  <c r="O91" i="8"/>
  <c r="K92" i="8"/>
  <c r="T93" i="8"/>
  <c r="O95" i="8"/>
  <c r="T94" i="8"/>
  <c r="O106" i="8"/>
  <c r="G100" i="8"/>
  <c r="B85" i="8"/>
  <c r="J81" i="8"/>
  <c r="J87" i="8"/>
  <c r="G86" i="8"/>
  <c r="J99" i="8"/>
  <c r="B101" i="8"/>
  <c r="G102" i="8"/>
  <c r="J103" i="8"/>
  <c r="O105" i="8"/>
  <c r="J88" i="8"/>
  <c r="J100" i="8"/>
  <c r="J101" i="8"/>
  <c r="T95" i="8"/>
  <c r="G85" i="8"/>
  <c r="J82" i="8"/>
  <c r="K99" i="8"/>
  <c r="B84" i="8"/>
  <c r="T96" i="8"/>
  <c r="B81" i="8"/>
  <c r="J97" i="8"/>
  <c r="T106" i="8"/>
  <c r="T80" i="8"/>
  <c r="G83" i="8"/>
  <c r="O96" i="8"/>
  <c r="K102" i="8"/>
  <c r="T81" i="8"/>
  <c r="Z81" i="8" s="1"/>
  <c r="B89" i="8"/>
  <c r="O98" i="8"/>
  <c r="G103" i="8"/>
  <c r="J86" i="8"/>
  <c r="O93" i="8"/>
  <c r="Z93" i="8" s="1"/>
  <c r="O89" i="8"/>
  <c r="G82" i="8"/>
  <c r="K90" i="8"/>
  <c r="K98" i="8"/>
  <c r="J94" i="8"/>
  <c r="O85" i="8"/>
  <c r="J96" i="8"/>
  <c r="G101" i="8"/>
  <c r="O82" i="8"/>
  <c r="K93" i="8"/>
  <c r="B103" i="8"/>
  <c r="T100" i="8"/>
  <c r="Z100" i="8" s="1"/>
  <c r="T90" i="8"/>
  <c r="O99" i="8"/>
  <c r="O101" i="8"/>
  <c r="J80" i="8"/>
  <c r="T88" i="8"/>
  <c r="J95" i="8"/>
  <c r="T87" i="8"/>
  <c r="B95" i="8"/>
  <c r="O90" i="8"/>
  <c r="Z90" i="8" s="1"/>
  <c r="T105" i="8"/>
  <c r="Z105" i="8" s="1"/>
  <c r="B93" i="8"/>
  <c r="T78" i="8"/>
  <c r="O102" i="8"/>
  <c r="T92" i="8"/>
  <c r="B78" i="8"/>
  <c r="T91" i="8"/>
  <c r="Z91" i="8" s="1"/>
  <c r="T101" i="8"/>
  <c r="K88" i="8"/>
  <c r="T102" i="8"/>
  <c r="G94" i="8"/>
  <c r="K79" i="8"/>
  <c r="B107" i="8"/>
  <c r="J106" i="8"/>
  <c r="K80" i="8"/>
  <c r="K85" i="8"/>
  <c r="B97" i="8"/>
  <c r="J91" i="8"/>
  <c r="T98" i="8"/>
  <c r="G106" i="8"/>
  <c r="G98" i="8"/>
  <c r="G78" i="8"/>
  <c r="B80" i="8"/>
  <c r="J92" i="8"/>
  <c r="K100" i="8"/>
  <c r="J85" i="8"/>
  <c r="T107" i="8"/>
  <c r="K104" i="8"/>
  <c r="G84" i="8"/>
  <c r="G104" i="8"/>
  <c r="O86" i="8"/>
  <c r="K91" i="8"/>
  <c r="J102" i="8"/>
  <c r="T104" i="8"/>
  <c r="G93" i="8"/>
  <c r="B92" i="8"/>
  <c r="K78" i="8"/>
  <c r="K86" i="8"/>
  <c r="T85" i="8"/>
  <c r="Z85" i="8" s="1"/>
  <c r="K101" i="8"/>
  <c r="G79" i="8"/>
  <c r="K87" i="8"/>
  <c r="J83" i="8"/>
  <c r="O88" i="8"/>
  <c r="Z88" i="8" s="1"/>
  <c r="J79" i="8"/>
  <c r="K106" i="8"/>
  <c r="J107" i="8"/>
  <c r="O103" i="8"/>
  <c r="B99" i="8"/>
  <c r="B96" i="8"/>
  <c r="K81" i="8"/>
  <c r="G81" i="8"/>
  <c r="G95" i="8"/>
  <c r="O84" i="8"/>
  <c r="G99" i="8"/>
  <c r="G87" i="8"/>
  <c r="G92" i="8"/>
  <c r="T83" i="8"/>
  <c r="J98" i="8"/>
  <c r="B94" i="8"/>
  <c r="T99" i="8"/>
  <c r="J93" i="8"/>
  <c r="T82" i="8"/>
  <c r="B106" i="8"/>
  <c r="O104" i="8"/>
  <c r="K96" i="8"/>
  <c r="B88" i="8"/>
  <c r="K89" i="8"/>
  <c r="Z104" i="8"/>
  <c r="O97" i="8"/>
  <c r="O79" i="8"/>
  <c r="O83" i="8"/>
  <c r="K95" i="8"/>
  <c r="B102" i="8"/>
  <c r="B82" i="8"/>
  <c r="T86" i="8"/>
  <c r="Z86" i="8" s="1"/>
  <c r="J105" i="8"/>
  <c r="O92" i="8"/>
  <c r="Z92" i="8" s="1"/>
  <c r="O94" i="8"/>
  <c r="Z94" i="8" s="1"/>
  <c r="G105" i="8"/>
  <c r="G107" i="8"/>
  <c r="K83" i="8"/>
  <c r="O87" i="8"/>
  <c r="Z87" i="8" s="1"/>
  <c r="B105" i="8"/>
  <c r="K107" i="8"/>
  <c r="AV27" i="14"/>
  <c r="AV15" i="14"/>
  <c r="AV26" i="14"/>
  <c r="AV13" i="14"/>
  <c r="AV25" i="14"/>
  <c r="AV12" i="14"/>
  <c r="AV11" i="14"/>
  <c r="AV30" i="14"/>
  <c r="AV24" i="14"/>
  <c r="AV20" i="14"/>
  <c r="AV29" i="14"/>
  <c r="AV31" i="14"/>
  <c r="AV23" i="14"/>
  <c r="AV19" i="14"/>
  <c r="AV22" i="14"/>
  <c r="AV14" i="14"/>
  <c r="AV28" i="14"/>
  <c r="AV21" i="14"/>
  <c r="AV16" i="14"/>
  <c r="AV18" i="14" s="1"/>
  <c r="AV17" i="14"/>
  <c r="B91" i="8"/>
  <c r="G80" i="8"/>
  <c r="B90" i="8"/>
  <c r="O107" i="8"/>
  <c r="Z107" i="8" s="1"/>
  <c r="T89" i="8"/>
  <c r="G88" i="8"/>
  <c r="K94" i="8"/>
  <c r="B104" i="8"/>
  <c r="B100" i="8"/>
  <c r="O80" i="8"/>
  <c r="Z80" i="8" s="1"/>
  <c r="B87" i="8"/>
  <c r="T79" i="8"/>
  <c r="Z79" i="8" s="1"/>
  <c r="K105" i="8"/>
  <c r="G96" i="8"/>
  <c r="Z97" i="8"/>
  <c r="Z82" i="8"/>
  <c r="Z78" i="8"/>
  <c r="Z103" i="8"/>
  <c r="Z98" i="8"/>
  <c r="Z106" i="8"/>
  <c r="Z95" i="8"/>
  <c r="Z101" i="8"/>
  <c r="AV32" i="14"/>
  <c r="AG33" i="14"/>
  <c r="T33" i="14"/>
  <c r="BM28" i="14"/>
  <c r="BQ24" i="14"/>
  <c r="R25" i="14"/>
  <c r="CD24" i="14"/>
  <c r="AE25" i="14"/>
  <c r="BP25" i="14"/>
  <c r="BJ31" i="14"/>
  <c r="O28" i="14"/>
  <c r="BN27" i="14"/>
  <c r="CA27" i="14"/>
  <c r="AB28" i="14"/>
  <c r="T32" i="14"/>
  <c r="BX30" i="14"/>
  <c r="Y31" i="14"/>
  <c r="BK30" i="14"/>
  <c r="L31" i="14"/>
  <c r="AG32" i="14"/>
  <c r="BH33" i="14"/>
  <c r="BU33" i="14"/>
  <c r="I34" i="14"/>
  <c r="V34" i="14"/>
  <c r="AR34" i="14"/>
  <c r="AU33" i="14"/>
  <c r="AT34" i="14"/>
  <c r="AS33" i="14"/>
  <c r="Z84" i="8" l="1"/>
  <c r="Z89" i="8"/>
  <c r="Z102" i="8"/>
  <c r="Z83" i="8"/>
  <c r="Z96" i="8"/>
  <c r="Z99" i="8"/>
  <c r="AV33" i="14"/>
  <c r="BR24" i="14"/>
  <c r="S25" i="14"/>
  <c r="W34" i="14"/>
  <c r="J34" i="14"/>
  <c r="BV33" i="14"/>
  <c r="BI33" i="14"/>
  <c r="M31" i="14"/>
  <c r="BL30" i="14"/>
  <c r="BO27" i="14"/>
  <c r="P28" i="14"/>
  <c r="BQ25" i="14"/>
  <c r="BK31" i="14"/>
  <c r="CB27" i="14"/>
  <c r="AC28" i="14"/>
  <c r="CE24" i="14"/>
  <c r="AF25" i="14"/>
  <c r="BN28" i="14"/>
  <c r="Z31" i="14"/>
  <c r="BY30" i="14"/>
  <c r="BH34" i="14"/>
  <c r="I35" i="14"/>
  <c r="J35" i="14" s="1"/>
  <c r="K35" i="14" s="1"/>
  <c r="L35" i="14" s="1"/>
  <c r="M35" i="14" s="1"/>
  <c r="N35" i="14" s="1"/>
  <c r="O35" i="14" s="1"/>
  <c r="P35" i="14" s="1"/>
  <c r="Q35" i="14" s="1"/>
  <c r="R35" i="14" s="1"/>
  <c r="S35" i="14" s="1"/>
  <c r="V35" i="14"/>
  <c r="W35" i="14" s="1"/>
  <c r="X35" i="14" s="1"/>
  <c r="Y35" i="14" s="1"/>
  <c r="Z35" i="14" s="1"/>
  <c r="AA35" i="14" s="1"/>
  <c r="AB35" i="14" s="1"/>
  <c r="AC35" i="14" s="1"/>
  <c r="AD35" i="14" s="1"/>
  <c r="AE35" i="14" s="1"/>
  <c r="AF35" i="14" s="1"/>
  <c r="AU34" i="14"/>
  <c r="AR35" i="14"/>
  <c r="AS34" i="14"/>
  <c r="AT35" i="14"/>
  <c r="BI34" i="14" l="1"/>
  <c r="AV34" i="14"/>
  <c r="CC27" i="14"/>
  <c r="AD28" i="14"/>
  <c r="BO28" i="14"/>
  <c r="BR25" i="14"/>
  <c r="AG35" i="14"/>
  <c r="T35" i="14"/>
  <c r="BL31" i="14"/>
  <c r="BJ33" i="14"/>
  <c r="K34" i="14"/>
  <c r="CF24" i="14"/>
  <c r="AG25" i="14"/>
  <c r="BM30" i="14"/>
  <c r="N31" i="14"/>
  <c r="BW33" i="14"/>
  <c r="X34" i="14"/>
  <c r="BZ30" i="14"/>
  <c r="AA31" i="14"/>
  <c r="Q28" i="14"/>
  <c r="BP27" i="14"/>
  <c r="BS24" i="14"/>
  <c r="T25" i="14"/>
  <c r="I36" i="14"/>
  <c r="V36" i="14"/>
  <c r="AR36" i="14"/>
  <c r="AT36" i="14"/>
  <c r="AU35" i="14"/>
  <c r="AS35" i="14"/>
  <c r="AV35" i="14" l="1"/>
  <c r="BX33" i="14"/>
  <c r="Y34" i="14"/>
  <c r="BM31" i="14"/>
  <c r="BS25" i="14"/>
  <c r="BP28" i="14"/>
  <c r="BK33" i="14"/>
  <c r="L34" i="14"/>
  <c r="W36" i="14"/>
  <c r="X36" i="14" s="1"/>
  <c r="Y36" i="14" s="1"/>
  <c r="Z36" i="14" s="1"/>
  <c r="AA36" i="14" s="1"/>
  <c r="AB36" i="14" s="1"/>
  <c r="AC36" i="14" s="1"/>
  <c r="AD36" i="14" s="1"/>
  <c r="AE36" i="14" s="1"/>
  <c r="AF36" i="14" s="1"/>
  <c r="J36" i="14"/>
  <c r="K36" i="14" s="1"/>
  <c r="L36" i="14" s="1"/>
  <c r="M36" i="14" s="1"/>
  <c r="N36" i="14" s="1"/>
  <c r="O36" i="14" s="1"/>
  <c r="P36" i="14" s="1"/>
  <c r="Q36" i="14" s="1"/>
  <c r="R36" i="14" s="1"/>
  <c r="S36" i="14" s="1"/>
  <c r="BQ27" i="14"/>
  <c r="R28" i="14"/>
  <c r="BJ34" i="14"/>
  <c r="CD27" i="14"/>
  <c r="AE28" i="14"/>
  <c r="CA30" i="14"/>
  <c r="AB31" i="14"/>
  <c r="BN30" i="14"/>
  <c r="O31" i="14"/>
  <c r="BH36" i="14"/>
  <c r="BI36" i="14"/>
  <c r="BU36" i="14"/>
  <c r="I37" i="14"/>
  <c r="J37" i="14" s="1"/>
  <c r="V37" i="14"/>
  <c r="W37" i="14" s="1"/>
  <c r="AU36" i="14"/>
  <c r="AR37" i="14"/>
  <c r="AS36" i="14"/>
  <c r="AT37" i="14"/>
  <c r="X37" i="14" l="1"/>
  <c r="Y37" i="14" s="1"/>
  <c r="Z37" i="14" s="1"/>
  <c r="AA37" i="14" s="1"/>
  <c r="AB37" i="14" s="1"/>
  <c r="BW36" i="14"/>
  <c r="BJ36" i="14"/>
  <c r="K37" i="14"/>
  <c r="L37" i="14" s="1"/>
  <c r="BV36" i="14"/>
  <c r="BI37" i="14" s="1"/>
  <c r="AV36" i="14"/>
  <c r="T36" i="14"/>
  <c r="AF28" i="14"/>
  <c r="CE27" i="14"/>
  <c r="BL33" i="14"/>
  <c r="M34" i="14"/>
  <c r="AG36" i="14"/>
  <c r="BN31" i="14"/>
  <c r="BQ28" i="14"/>
  <c r="BK34" i="14"/>
  <c r="BY33" i="14"/>
  <c r="Z34" i="14"/>
  <c r="BO30" i="14"/>
  <c r="P31" i="14"/>
  <c r="BR27" i="14"/>
  <c r="S28" i="14"/>
  <c r="BX36" i="14"/>
  <c r="CB30" i="14"/>
  <c r="AC31" i="14"/>
  <c r="BH37" i="14"/>
  <c r="I38" i="14"/>
  <c r="J38" i="14" s="1"/>
  <c r="K38" i="14" s="1"/>
  <c r="L38" i="14" s="1"/>
  <c r="M38" i="14" s="1"/>
  <c r="N38" i="14" s="1"/>
  <c r="O38" i="14" s="1"/>
  <c r="P38" i="14" s="1"/>
  <c r="Q38" i="14" s="1"/>
  <c r="R38" i="14" s="1"/>
  <c r="S38" i="14" s="1"/>
  <c r="V38" i="14"/>
  <c r="W38" i="14" s="1"/>
  <c r="X38" i="14" s="1"/>
  <c r="Y38" i="14" s="1"/>
  <c r="Z38" i="14" s="1"/>
  <c r="AA38" i="14" s="1"/>
  <c r="AB38" i="14" s="1"/>
  <c r="AC38" i="14" s="1"/>
  <c r="AD38" i="14" s="1"/>
  <c r="AE38" i="14" s="1"/>
  <c r="AF38" i="14" s="1"/>
  <c r="AR38" i="14"/>
  <c r="AS37" i="14"/>
  <c r="AU37" i="14"/>
  <c r="AT38" i="14"/>
  <c r="BJ37" i="14" l="1"/>
  <c r="BZ36" i="14"/>
  <c r="CA36" i="14"/>
  <c r="BY36" i="14"/>
  <c r="AC37" i="14"/>
  <c r="CB36" i="14"/>
  <c r="BK36" i="14"/>
  <c r="BK37" i="14" s="1"/>
  <c r="AV37" i="14"/>
  <c r="CF27" i="14"/>
  <c r="AG28" i="14"/>
  <c r="BR28" i="14"/>
  <c r="AG38" i="14"/>
  <c r="Q31" i="14"/>
  <c r="BP30" i="14"/>
  <c r="BL36" i="14"/>
  <c r="M37" i="14"/>
  <c r="BZ33" i="14"/>
  <c r="AA34" i="14"/>
  <c r="BM33" i="14"/>
  <c r="N34" i="14"/>
  <c r="T38" i="14"/>
  <c r="AD31" i="14"/>
  <c r="CC30" i="14"/>
  <c r="BO31" i="14"/>
  <c r="BS27" i="14"/>
  <c r="T28" i="14"/>
  <c r="BL34" i="14"/>
  <c r="I39" i="14"/>
  <c r="J39" i="14" s="1"/>
  <c r="K39" i="14" s="1"/>
  <c r="L39" i="14" s="1"/>
  <c r="M39" i="14" s="1"/>
  <c r="V39" i="14"/>
  <c r="W39" i="14" s="1"/>
  <c r="X39" i="14" s="1"/>
  <c r="Y39" i="14" s="1"/>
  <c r="Z39" i="14" s="1"/>
  <c r="AT39" i="14"/>
  <c r="AS38" i="14"/>
  <c r="AR39" i="14"/>
  <c r="AU38" i="14"/>
  <c r="BL37" i="14" l="1"/>
  <c r="AD37" i="14"/>
  <c r="CC36" i="14"/>
  <c r="AV38" i="14"/>
  <c r="AA39" i="14"/>
  <c r="AB39" i="14" s="1"/>
  <c r="AC39" i="14" s="1"/>
  <c r="AD39" i="14" s="1"/>
  <c r="AE39" i="14" s="1"/>
  <c r="AF39" i="14" s="1"/>
  <c r="N39" i="14"/>
  <c r="O39" i="14" s="1"/>
  <c r="P39" i="14" s="1"/>
  <c r="Q39" i="14" s="1"/>
  <c r="R39" i="14" s="1"/>
  <c r="S39" i="14" s="1"/>
  <c r="O34" i="14"/>
  <c r="BN33" i="14"/>
  <c r="BS28" i="14"/>
  <c r="BM36" i="14"/>
  <c r="BM37" i="14" s="1"/>
  <c r="N37" i="14"/>
  <c r="BQ30" i="14"/>
  <c r="R31" i="14"/>
  <c r="CD30" i="14"/>
  <c r="AE31" i="14"/>
  <c r="BM34" i="14"/>
  <c r="CA33" i="14"/>
  <c r="AB34" i="14"/>
  <c r="BP31" i="14"/>
  <c r="BH39" i="14"/>
  <c r="BU39" i="14"/>
  <c r="I40" i="14"/>
  <c r="J40" i="14" s="1"/>
  <c r="BJ39" i="14" s="1"/>
  <c r="V40" i="14"/>
  <c r="BV39" i="14" s="1"/>
  <c r="AR40" i="14"/>
  <c r="AT40" i="14"/>
  <c r="AS39" i="14"/>
  <c r="AU39" i="14"/>
  <c r="BI39" i="14" l="1"/>
  <c r="W40" i="14"/>
  <c r="BW39" i="14" s="1"/>
  <c r="BJ40" i="14" s="1"/>
  <c r="AE37" i="14"/>
  <c r="CD36" i="14"/>
  <c r="AV39" i="14"/>
  <c r="CB33" i="14"/>
  <c r="AC34" i="14"/>
  <c r="CE30" i="14"/>
  <c r="AF31" i="14"/>
  <c r="T39" i="14"/>
  <c r="BN36" i="14"/>
  <c r="BN37" i="14" s="1"/>
  <c r="O37" i="14"/>
  <c r="BN34" i="14"/>
  <c r="AG39" i="14"/>
  <c r="BQ31" i="14"/>
  <c r="K40" i="14"/>
  <c r="BR30" i="14"/>
  <c r="S31" i="14"/>
  <c r="BO33" i="14"/>
  <c r="P34" i="14"/>
  <c r="BH40" i="14"/>
  <c r="BI40" i="14"/>
  <c r="I41" i="14"/>
  <c r="J41" i="14" s="1"/>
  <c r="K41" i="14" s="1"/>
  <c r="L41" i="14" s="1"/>
  <c r="M41" i="14" s="1"/>
  <c r="N41" i="14" s="1"/>
  <c r="O41" i="14" s="1"/>
  <c r="P41" i="14" s="1"/>
  <c r="Q41" i="14" s="1"/>
  <c r="R41" i="14" s="1"/>
  <c r="S41" i="14" s="1"/>
  <c r="V41" i="14"/>
  <c r="W41" i="14" s="1"/>
  <c r="X41" i="14" s="1"/>
  <c r="Y41" i="14" s="1"/>
  <c r="Z41" i="14" s="1"/>
  <c r="AA41" i="14" s="1"/>
  <c r="AB41" i="14" s="1"/>
  <c r="AC41" i="14" s="1"/>
  <c r="AD41" i="14" s="1"/>
  <c r="AE41" i="14" s="1"/>
  <c r="AF41" i="14" s="1"/>
  <c r="AU40" i="14"/>
  <c r="AT41" i="14"/>
  <c r="AS40" i="14"/>
  <c r="AR41" i="14"/>
  <c r="X40" i="14" l="1"/>
  <c r="BX39" i="14" s="1"/>
  <c r="AF37" i="14"/>
  <c r="CE36" i="14"/>
  <c r="AV40" i="14"/>
  <c r="AG41" i="14"/>
  <c r="T41" i="14"/>
  <c r="BK39" i="14"/>
  <c r="L40" i="14"/>
  <c r="BO36" i="14"/>
  <c r="BO37" i="14" s="1"/>
  <c r="P37" i="14"/>
  <c r="CF30" i="14"/>
  <c r="AG31" i="14"/>
  <c r="BR31" i="14"/>
  <c r="BO34" i="14"/>
  <c r="BS30" i="14"/>
  <c r="T31" i="14"/>
  <c r="BP33" i="14"/>
  <c r="Q34" i="14"/>
  <c r="CC33" i="14"/>
  <c r="AD34" i="14"/>
  <c r="I42" i="14"/>
  <c r="J42" i="14" s="1"/>
  <c r="K42" i="14" s="1"/>
  <c r="L42" i="14" s="1"/>
  <c r="M42" i="14" s="1"/>
  <c r="N42" i="14" s="1"/>
  <c r="O42" i="14" s="1"/>
  <c r="P42" i="14" s="1"/>
  <c r="Q42" i="14" s="1"/>
  <c r="R42" i="14" s="1"/>
  <c r="S42" i="14" s="1"/>
  <c r="V42" i="14"/>
  <c r="W42" i="14" s="1"/>
  <c r="X42" i="14" s="1"/>
  <c r="Y42" i="14" s="1"/>
  <c r="Z42" i="14" s="1"/>
  <c r="AA42" i="14" s="1"/>
  <c r="AB42" i="14" s="1"/>
  <c r="AC42" i="14" s="1"/>
  <c r="AD42" i="14" s="1"/>
  <c r="AE42" i="14" s="1"/>
  <c r="AF42" i="14" s="1"/>
  <c r="AR42" i="14"/>
  <c r="AT42" i="14"/>
  <c r="AU41" i="14"/>
  <c r="AS41" i="14"/>
  <c r="Y40" i="14" l="1"/>
  <c r="BY39" i="14" s="1"/>
  <c r="CF36" i="14"/>
  <c r="AG37" i="14"/>
  <c r="AV41" i="14"/>
  <c r="T42" i="14"/>
  <c r="AG42" i="14"/>
  <c r="BP34" i="14"/>
  <c r="BP36" i="14"/>
  <c r="BP37" i="14" s="1"/>
  <c r="Q37" i="14"/>
  <c r="BS31" i="14"/>
  <c r="M40" i="14"/>
  <c r="BL39" i="14"/>
  <c r="CD33" i="14"/>
  <c r="AE34" i="14"/>
  <c r="BQ33" i="14"/>
  <c r="R34" i="14"/>
  <c r="BK40" i="14"/>
  <c r="BH42" i="14"/>
  <c r="BU42" i="14"/>
  <c r="I43" i="14"/>
  <c r="J43" i="14" s="1"/>
  <c r="BJ42" i="14" s="1"/>
  <c r="V43" i="14"/>
  <c r="BV42" i="14" s="1"/>
  <c r="AU42" i="14"/>
  <c r="AR43" i="14"/>
  <c r="AS42" i="14"/>
  <c r="AT43" i="14"/>
  <c r="BI42" i="14" l="1"/>
  <c r="Z40" i="14"/>
  <c r="AA40" i="14" s="1"/>
  <c r="W43" i="14"/>
  <c r="BW42" i="14" s="1"/>
  <c r="BJ43" i="14" s="1"/>
  <c r="AV42" i="14"/>
  <c r="BR33" i="14"/>
  <c r="S34" i="14"/>
  <c r="BL40" i="14"/>
  <c r="CE33" i="14"/>
  <c r="AF34" i="14"/>
  <c r="BQ36" i="14"/>
  <c r="BQ37" i="14" s="1"/>
  <c r="R37" i="14"/>
  <c r="K43" i="14"/>
  <c r="BQ34" i="14"/>
  <c r="BM39" i="14"/>
  <c r="N40" i="14"/>
  <c r="BH43" i="14"/>
  <c r="BI43" i="14"/>
  <c r="I44" i="14"/>
  <c r="J44" i="14" s="1"/>
  <c r="V44" i="14"/>
  <c r="W44" i="14" s="1"/>
  <c r="X44" i="14" s="1"/>
  <c r="Y44" i="14" s="1"/>
  <c r="Z44" i="14" s="1"/>
  <c r="AA44" i="14" s="1"/>
  <c r="AB44" i="14" s="1"/>
  <c r="AC44" i="14" s="1"/>
  <c r="AD44" i="14" s="1"/>
  <c r="AE44" i="14" s="1"/>
  <c r="AF44" i="14" s="1"/>
  <c r="AS43" i="14"/>
  <c r="AT44" i="14"/>
  <c r="AU43" i="14"/>
  <c r="AR44" i="14"/>
  <c r="BZ39" i="14" l="1"/>
  <c r="BM40" i="14" s="1"/>
  <c r="X43" i="14"/>
  <c r="BX42" i="14" s="1"/>
  <c r="K44" i="14"/>
  <c r="L44" i="14" s="1"/>
  <c r="M44" i="14" s="1"/>
  <c r="N44" i="14" s="1"/>
  <c r="O44" i="14" s="1"/>
  <c r="P44" i="14" s="1"/>
  <c r="Q44" i="14" s="1"/>
  <c r="R44" i="14" s="1"/>
  <c r="S44" i="14" s="1"/>
  <c r="AV43" i="14"/>
  <c r="AG44" i="14"/>
  <c r="O40" i="14"/>
  <c r="BN39" i="14"/>
  <c r="CA39" i="14"/>
  <c r="AB40" i="14"/>
  <c r="BK42" i="14"/>
  <c r="L43" i="14"/>
  <c r="BR34" i="14"/>
  <c r="CF33" i="14"/>
  <c r="AG34" i="14"/>
  <c r="BR36" i="14"/>
  <c r="BR37" i="14" s="1"/>
  <c r="S37" i="14"/>
  <c r="BS33" i="14"/>
  <c r="T34" i="14"/>
  <c r="I45" i="14"/>
  <c r="J45" i="14" s="1"/>
  <c r="K45" i="14" s="1"/>
  <c r="L45" i="14" s="1"/>
  <c r="M45" i="14" s="1"/>
  <c r="N45" i="14" s="1"/>
  <c r="O45" i="14" s="1"/>
  <c r="P45" i="14" s="1"/>
  <c r="Q45" i="14" s="1"/>
  <c r="R45" i="14" s="1"/>
  <c r="S45" i="14" s="1"/>
  <c r="V45" i="14"/>
  <c r="W45" i="14" s="1"/>
  <c r="X45" i="14" s="1"/>
  <c r="Y45" i="14" s="1"/>
  <c r="Z45" i="14" s="1"/>
  <c r="AA45" i="14" s="1"/>
  <c r="AB45" i="14" s="1"/>
  <c r="AC45" i="14" s="1"/>
  <c r="AD45" i="14" s="1"/>
  <c r="AE45" i="14" s="1"/>
  <c r="AF45" i="14" s="1"/>
  <c r="AR45" i="14"/>
  <c r="AS44" i="14"/>
  <c r="AU44" i="14"/>
  <c r="AT45" i="14"/>
  <c r="Y43" i="14" l="1"/>
  <c r="BY42" i="14" s="1"/>
  <c r="T44" i="14"/>
  <c r="AV44" i="14"/>
  <c r="T45" i="14"/>
  <c r="AG45" i="14"/>
  <c r="BK43" i="14"/>
  <c r="BS34" i="14"/>
  <c r="CB39" i="14"/>
  <c r="AC40" i="14"/>
  <c r="BS36" i="14"/>
  <c r="BS37" i="14" s="1"/>
  <c r="T37" i="14"/>
  <c r="P40" i="14"/>
  <c r="BO39" i="14"/>
  <c r="BL42" i="14"/>
  <c r="M43" i="14"/>
  <c r="BN40" i="14"/>
  <c r="BH45" i="14"/>
  <c r="BU45" i="14"/>
  <c r="I46" i="14"/>
  <c r="BI45" i="14" s="1"/>
  <c r="V46" i="14"/>
  <c r="BV45" i="14" s="1"/>
  <c r="AT46" i="14"/>
  <c r="AU45" i="14"/>
  <c r="AS45" i="14"/>
  <c r="AR46" i="14"/>
  <c r="Z43" i="14" l="1"/>
  <c r="BZ42" i="14" s="1"/>
  <c r="J46" i="14"/>
  <c r="BJ45" i="14" s="1"/>
  <c r="W46" i="14"/>
  <c r="BW45" i="14" s="1"/>
  <c r="AV45" i="14"/>
  <c r="BL43" i="14"/>
  <c r="K46" i="14"/>
  <c r="BO40" i="14"/>
  <c r="CC39" i="14"/>
  <c r="AD40" i="14"/>
  <c r="Q40" i="14"/>
  <c r="BP39" i="14"/>
  <c r="BM42" i="14"/>
  <c r="N43" i="14"/>
  <c r="BH46" i="14"/>
  <c r="BI46" i="14"/>
  <c r="I47" i="14"/>
  <c r="J47" i="14"/>
  <c r="K47" i="14" s="1"/>
  <c r="L47" i="14" s="1"/>
  <c r="M47" i="14" s="1"/>
  <c r="N47" i="14" s="1"/>
  <c r="O47" i="14" s="1"/>
  <c r="P47" i="14" s="1"/>
  <c r="Q47" i="14" s="1"/>
  <c r="R47" i="14" s="1"/>
  <c r="S47" i="14" s="1"/>
  <c r="V47" i="14"/>
  <c r="W47" i="14" s="1"/>
  <c r="X47" i="14" s="1"/>
  <c r="Y47" i="14" s="1"/>
  <c r="Z47" i="14" s="1"/>
  <c r="AA47" i="14" s="1"/>
  <c r="AB47" i="14" s="1"/>
  <c r="AC47" i="14" s="1"/>
  <c r="AD47" i="14" s="1"/>
  <c r="AE47" i="14" s="1"/>
  <c r="AF47" i="14" s="1"/>
  <c r="AT47" i="14"/>
  <c r="AU46" i="14"/>
  <c r="AR47" i="14"/>
  <c r="AS46" i="14"/>
  <c r="BJ46" i="14" l="1"/>
  <c r="AA43" i="14"/>
  <c r="X46" i="14"/>
  <c r="BX45" i="14" s="1"/>
  <c r="AG47" i="14"/>
  <c r="AV46" i="14"/>
  <c r="T47" i="14"/>
  <c r="BP40" i="14"/>
  <c r="BN42" i="14"/>
  <c r="O43" i="14"/>
  <c r="BQ39" i="14"/>
  <c r="R40" i="14"/>
  <c r="BK45" i="14"/>
  <c r="L46" i="14"/>
  <c r="BM43" i="14"/>
  <c r="AE40" i="14"/>
  <c r="CD39" i="14"/>
  <c r="CA42" i="14"/>
  <c r="AB43" i="14"/>
  <c r="I48" i="14"/>
  <c r="J48" i="14" s="1"/>
  <c r="K48" i="14" s="1"/>
  <c r="V48" i="14"/>
  <c r="W48" i="14" s="1"/>
  <c r="X48" i="14" s="1"/>
  <c r="AT48" i="14"/>
  <c r="AU47" i="14"/>
  <c r="AR48" i="14"/>
  <c r="AS47" i="14"/>
  <c r="Y46" i="14" l="1"/>
  <c r="AV47" i="14"/>
  <c r="Y48" i="14"/>
  <c r="Z48" i="14" s="1"/>
  <c r="AA48" i="14" s="1"/>
  <c r="AB48" i="14" s="1"/>
  <c r="AC48" i="14" s="1"/>
  <c r="AD48" i="14" s="1"/>
  <c r="AE48" i="14" s="1"/>
  <c r="AF48" i="14" s="1"/>
  <c r="L48" i="14"/>
  <c r="M48" i="14" s="1"/>
  <c r="N48" i="14" s="1"/>
  <c r="O48" i="14" s="1"/>
  <c r="P48" i="14" s="1"/>
  <c r="Q48" i="14" s="1"/>
  <c r="R48" i="14" s="1"/>
  <c r="S48" i="14" s="1"/>
  <c r="BK46" i="14"/>
  <c r="BN43" i="14"/>
  <c r="AC43" i="14"/>
  <c r="CB42" i="14"/>
  <c r="S40" i="14"/>
  <c r="BR39" i="14"/>
  <c r="BY45" i="14"/>
  <c r="Z46" i="14"/>
  <c r="BQ40" i="14"/>
  <c r="CE39" i="14"/>
  <c r="AF40" i="14"/>
  <c r="BL45" i="14"/>
  <c r="M46" i="14"/>
  <c r="P43" i="14"/>
  <c r="BO42" i="14"/>
  <c r="BH48" i="14"/>
  <c r="BU48" i="14"/>
  <c r="I49" i="14"/>
  <c r="BI48" i="14" s="1"/>
  <c r="V49" i="14"/>
  <c r="W49" i="14" s="1"/>
  <c r="BW48" i="14" s="1"/>
  <c r="AT49" i="14"/>
  <c r="AS48" i="14"/>
  <c r="AU48" i="14"/>
  <c r="AR49" i="14"/>
  <c r="BV48" i="14" l="1"/>
  <c r="J49" i="14"/>
  <c r="BJ48" i="14" s="1"/>
  <c r="BJ49" i="14" s="1"/>
  <c r="AV48" i="14"/>
  <c r="T48" i="14"/>
  <c r="BM45" i="14"/>
  <c r="N46" i="14"/>
  <c r="X49" i="14"/>
  <c r="BL46" i="14"/>
  <c r="BR40" i="14"/>
  <c r="BO43" i="14"/>
  <c r="CF39" i="14"/>
  <c r="AG40" i="14"/>
  <c r="BS39" i="14"/>
  <c r="T40" i="14"/>
  <c r="BP42" i="14"/>
  <c r="Q43" i="14"/>
  <c r="BZ45" i="14"/>
  <c r="AA46" i="14"/>
  <c r="AG48" i="14"/>
  <c r="CC42" i="14"/>
  <c r="AD43" i="14"/>
  <c r="BH49" i="14"/>
  <c r="BI49" i="14"/>
  <c r="I50" i="14"/>
  <c r="V50" i="14"/>
  <c r="AT50" i="14"/>
  <c r="AU49" i="14"/>
  <c r="AS49" i="14"/>
  <c r="AR50" i="14"/>
  <c r="K49" i="14" l="1"/>
  <c r="BK48" i="14" s="1"/>
  <c r="AV49" i="14"/>
  <c r="W50" i="14"/>
  <c r="X50" i="14" s="1"/>
  <c r="Y50" i="14" s="1"/>
  <c r="Z50" i="14" s="1"/>
  <c r="AA50" i="14" s="1"/>
  <c r="AB50" i="14" s="1"/>
  <c r="AC50" i="14" s="1"/>
  <c r="AD50" i="14" s="1"/>
  <c r="AE50" i="14" s="1"/>
  <c r="AF50" i="14" s="1"/>
  <c r="J50" i="14"/>
  <c r="K50" i="14" s="1"/>
  <c r="L50" i="14" s="1"/>
  <c r="M50" i="14" s="1"/>
  <c r="N50" i="14" s="1"/>
  <c r="O50" i="14" s="1"/>
  <c r="P50" i="14" s="1"/>
  <c r="Q50" i="14" s="1"/>
  <c r="R50" i="14" s="1"/>
  <c r="S50" i="14" s="1"/>
  <c r="BQ42" i="14"/>
  <c r="R43" i="14"/>
  <c r="CD42" i="14"/>
  <c r="AE43" i="14"/>
  <c r="BP43" i="14"/>
  <c r="BN45" i="14"/>
  <c r="O46" i="14"/>
  <c r="CA45" i="14"/>
  <c r="AB46" i="14"/>
  <c r="BS40" i="14"/>
  <c r="BM46" i="14"/>
  <c r="BX48" i="14"/>
  <c r="Y49" i="14"/>
  <c r="I51" i="14"/>
  <c r="J51" i="14" s="1"/>
  <c r="K51" i="14" s="1"/>
  <c r="L51" i="14" s="1"/>
  <c r="M51" i="14" s="1"/>
  <c r="N51" i="14" s="1"/>
  <c r="O51" i="14" s="1"/>
  <c r="P51" i="14" s="1"/>
  <c r="Q51" i="14" s="1"/>
  <c r="R51" i="14" s="1"/>
  <c r="S51" i="14" s="1"/>
  <c r="V51" i="14"/>
  <c r="W51" i="14" s="1"/>
  <c r="X51" i="14" s="1"/>
  <c r="Y51" i="14" s="1"/>
  <c r="Z51" i="14" s="1"/>
  <c r="AA51" i="14" s="1"/>
  <c r="AB51" i="14" s="1"/>
  <c r="AC51" i="14" s="1"/>
  <c r="AD51" i="14" s="1"/>
  <c r="AE51" i="14" s="1"/>
  <c r="AF51" i="14" s="1"/>
  <c r="AT51" i="14"/>
  <c r="AR51" i="14"/>
  <c r="AU50" i="14"/>
  <c r="AS50" i="14"/>
  <c r="L49" i="14" l="1"/>
  <c r="BL48" i="14" s="1"/>
  <c r="T50" i="14"/>
  <c r="AV50" i="14"/>
  <c r="AG51" i="14"/>
  <c r="T51" i="14"/>
  <c r="BQ43" i="14"/>
  <c r="AG50" i="14"/>
  <c r="BN46" i="14"/>
  <c r="BK49" i="14"/>
  <c r="CB45" i="14"/>
  <c r="AC46" i="14"/>
  <c r="BR42" i="14"/>
  <c r="S43" i="14"/>
  <c r="Z49" i="14"/>
  <c r="BY48" i="14"/>
  <c r="BO45" i="14"/>
  <c r="P46" i="14"/>
  <c r="CE42" i="14"/>
  <c r="AF43" i="14"/>
  <c r="BH51" i="14"/>
  <c r="BU51" i="14"/>
  <c r="I52" i="14"/>
  <c r="BI51" i="14" s="1"/>
  <c r="V52" i="14"/>
  <c r="W52" i="14" s="1"/>
  <c r="BW51" i="14" s="1"/>
  <c r="AT52" i="14"/>
  <c r="AS51" i="14"/>
  <c r="AR52" i="14"/>
  <c r="AU51" i="14"/>
  <c r="M49" i="14" l="1"/>
  <c r="BM48" i="14" s="1"/>
  <c r="BV51" i="14"/>
  <c r="BI52" i="14" s="1"/>
  <c r="J52" i="14"/>
  <c r="BJ51" i="14" s="1"/>
  <c r="BJ52" i="14" s="1"/>
  <c r="AV51" i="14"/>
  <c r="BP45" i="14"/>
  <c r="Q46" i="14"/>
  <c r="BZ48" i="14"/>
  <c r="AA49" i="14"/>
  <c r="BO46" i="14"/>
  <c r="BS42" i="14"/>
  <c r="T43" i="14"/>
  <c r="N49" i="14"/>
  <c r="X52" i="14"/>
  <c r="K52" i="14"/>
  <c r="CF42" i="14"/>
  <c r="AG43" i="14"/>
  <c r="BR43" i="14"/>
  <c r="BL49" i="14"/>
  <c r="CC45" i="14"/>
  <c r="AD46" i="14"/>
  <c r="BH52" i="14"/>
  <c r="I53" i="14"/>
  <c r="V53" i="14"/>
  <c r="AS52" i="14"/>
  <c r="AR53" i="14"/>
  <c r="AT53" i="14"/>
  <c r="AU52" i="14"/>
  <c r="AV52" i="14" l="1"/>
  <c r="BS43" i="14"/>
  <c r="AB49" i="14"/>
  <c r="CA48" i="14"/>
  <c r="BP46" i="14"/>
  <c r="W53" i="14"/>
  <c r="X53" i="14" s="1"/>
  <c r="Y53" i="14" s="1"/>
  <c r="Z53" i="14" s="1"/>
  <c r="AA53" i="14" s="1"/>
  <c r="AB53" i="14" s="1"/>
  <c r="AC53" i="14" s="1"/>
  <c r="AD53" i="14" s="1"/>
  <c r="AE53" i="14" s="1"/>
  <c r="AF53" i="14" s="1"/>
  <c r="J53" i="14"/>
  <c r="K53" i="14" s="1"/>
  <c r="L53" i="14" s="1"/>
  <c r="M53" i="14" s="1"/>
  <c r="N53" i="14" s="1"/>
  <c r="O53" i="14" s="1"/>
  <c r="P53" i="14" s="1"/>
  <c r="Q53" i="14" s="1"/>
  <c r="R53" i="14" s="1"/>
  <c r="S53" i="14" s="1"/>
  <c r="AE46" i="14"/>
  <c r="CD45" i="14"/>
  <c r="BN48" i="14"/>
  <c r="O49" i="14"/>
  <c r="BX51" i="14"/>
  <c r="Y52" i="14"/>
  <c r="BM49" i="14"/>
  <c r="BK51" i="14"/>
  <c r="L52" i="14"/>
  <c r="BQ45" i="14"/>
  <c r="R46" i="14"/>
  <c r="I54" i="14"/>
  <c r="V54" i="14"/>
  <c r="AU53" i="14"/>
  <c r="AS53" i="14"/>
  <c r="AR54" i="14"/>
  <c r="AT54" i="14"/>
  <c r="AG53" i="14" l="1"/>
  <c r="AV53" i="14"/>
  <c r="BQ46" i="14"/>
  <c r="BO48" i="14"/>
  <c r="P49" i="14"/>
  <c r="BL51" i="14"/>
  <c r="M52" i="14"/>
  <c r="BY51" i="14"/>
  <c r="Z52" i="14"/>
  <c r="W54" i="14"/>
  <c r="X54" i="14" s="1"/>
  <c r="Y54" i="14" s="1"/>
  <c r="Z54" i="14" s="1"/>
  <c r="AA54" i="14" s="1"/>
  <c r="AB54" i="14" s="1"/>
  <c r="AC54" i="14" s="1"/>
  <c r="AD54" i="14" s="1"/>
  <c r="AE54" i="14" s="1"/>
  <c r="AF54" i="14" s="1"/>
  <c r="J54" i="14"/>
  <c r="K54" i="14" s="1"/>
  <c r="L54" i="14" s="1"/>
  <c r="M54" i="14" s="1"/>
  <c r="N54" i="14" s="1"/>
  <c r="O54" i="14" s="1"/>
  <c r="P54" i="14" s="1"/>
  <c r="Q54" i="14" s="1"/>
  <c r="R54" i="14" s="1"/>
  <c r="S54" i="14" s="1"/>
  <c r="BR45" i="14"/>
  <c r="S46" i="14"/>
  <c r="BK52" i="14"/>
  <c r="CE45" i="14"/>
  <c r="AF46" i="14"/>
  <c r="BN49" i="14"/>
  <c r="AC49" i="14"/>
  <c r="CB48" i="14"/>
  <c r="T53" i="14"/>
  <c r="BH54" i="14"/>
  <c r="BU54" i="14"/>
  <c r="I55" i="14"/>
  <c r="J55" i="14" s="1"/>
  <c r="V55" i="14"/>
  <c r="BV54" i="14" s="1"/>
  <c r="AU54" i="14"/>
  <c r="AS54" i="14"/>
  <c r="AT55" i="14"/>
  <c r="AR55" i="14"/>
  <c r="BI54" i="14" l="1"/>
  <c r="W55" i="14"/>
  <c r="X55" i="14" s="1"/>
  <c r="Y55" i="14" s="1"/>
  <c r="Z55" i="14" s="1"/>
  <c r="AA55" i="14" s="1"/>
  <c r="AB55" i="14" s="1"/>
  <c r="AC55" i="14" s="1"/>
  <c r="AD55" i="14" s="1"/>
  <c r="AV54" i="14"/>
  <c r="BJ54" i="14"/>
  <c r="AD49" i="14"/>
  <c r="CC48" i="14"/>
  <c r="CF45" i="14"/>
  <c r="AG46" i="14"/>
  <c r="BS45" i="14"/>
  <c r="T46" i="14"/>
  <c r="BZ51" i="14"/>
  <c r="AA52" i="14"/>
  <c r="BR46" i="14"/>
  <c r="BP48" i="14"/>
  <c r="Q49" i="14"/>
  <c r="T54" i="14"/>
  <c r="BL52" i="14"/>
  <c r="BY54" i="14"/>
  <c r="BX54" i="14"/>
  <c r="K55" i="14"/>
  <c r="BW54" i="14"/>
  <c r="BM51" i="14"/>
  <c r="N52" i="14"/>
  <c r="BO49" i="14"/>
  <c r="AG54" i="14"/>
  <c r="BH55" i="14"/>
  <c r="BI55" i="14"/>
  <c r="I56" i="14"/>
  <c r="J56" i="14" s="1"/>
  <c r="K56" i="14" s="1"/>
  <c r="L56" i="14" s="1"/>
  <c r="M56" i="14" s="1"/>
  <c r="N56" i="14" s="1"/>
  <c r="O56" i="14" s="1"/>
  <c r="P56" i="14" s="1"/>
  <c r="Q56" i="14" s="1"/>
  <c r="R56" i="14" s="1"/>
  <c r="S56" i="14" s="1"/>
  <c r="V56" i="14"/>
  <c r="W56" i="14" s="1"/>
  <c r="X56" i="14" s="1"/>
  <c r="Y56" i="14" s="1"/>
  <c r="Z56" i="14" s="1"/>
  <c r="AA56" i="14" s="1"/>
  <c r="AB56" i="14" s="1"/>
  <c r="AC56" i="14" s="1"/>
  <c r="AD56" i="14" s="1"/>
  <c r="AE56" i="14" s="1"/>
  <c r="AF56" i="14" s="1"/>
  <c r="AS55" i="14"/>
  <c r="AU55" i="14"/>
  <c r="AT56" i="14"/>
  <c r="AR56" i="14"/>
  <c r="BZ54" i="14" l="1"/>
  <c r="CA54" i="14"/>
  <c r="CC54" i="14"/>
  <c r="AV55" i="14"/>
  <c r="BJ55" i="14"/>
  <c r="AE55" i="14"/>
  <c r="CD54" i="14"/>
  <c r="BN51" i="14"/>
  <c r="O52" i="14"/>
  <c r="BQ48" i="14"/>
  <c r="R49" i="14"/>
  <c r="CB54" i="14"/>
  <c r="BS46" i="14"/>
  <c r="AG56" i="14"/>
  <c r="T56" i="14"/>
  <c r="BM52" i="14"/>
  <c r="BK54" i="14"/>
  <c r="L55" i="14"/>
  <c r="BP49" i="14"/>
  <c r="CA51" i="14"/>
  <c r="AB52" i="14"/>
  <c r="CD48" i="14"/>
  <c r="AE49" i="14"/>
  <c r="I57" i="14"/>
  <c r="J57" i="14" s="1"/>
  <c r="K57" i="14" s="1"/>
  <c r="L57" i="14" s="1"/>
  <c r="M57" i="14" s="1"/>
  <c r="V57" i="14"/>
  <c r="W57" i="14" s="1"/>
  <c r="X57" i="14" s="1"/>
  <c r="Y57" i="14" s="1"/>
  <c r="Z57" i="14" s="1"/>
  <c r="AR57" i="14"/>
  <c r="AT57" i="14"/>
  <c r="AS56" i="14"/>
  <c r="AU56" i="14"/>
  <c r="AV56" i="14" l="1"/>
  <c r="AA57" i="14"/>
  <c r="AB57" i="14" s="1"/>
  <c r="AC57" i="14" s="1"/>
  <c r="AD57" i="14" s="1"/>
  <c r="AE57" i="14" s="1"/>
  <c r="AF57" i="14" s="1"/>
  <c r="N57" i="14"/>
  <c r="O57" i="14" s="1"/>
  <c r="P57" i="14" s="1"/>
  <c r="Q57" i="14" s="1"/>
  <c r="R57" i="14" s="1"/>
  <c r="S57" i="14" s="1"/>
  <c r="BO51" i="14"/>
  <c r="P52" i="14"/>
  <c r="CB51" i="14"/>
  <c r="AC52" i="14"/>
  <c r="M55" i="14"/>
  <c r="BL54" i="14"/>
  <c r="BK55" i="14"/>
  <c r="BN52" i="14"/>
  <c r="AF49" i="14"/>
  <c r="CF48" i="14" s="1"/>
  <c r="CE48" i="14"/>
  <c r="BR48" i="14"/>
  <c r="S49" i="14"/>
  <c r="BQ49" i="14"/>
  <c r="AF55" i="14"/>
  <c r="CF54" i="14" s="1"/>
  <c r="CE54" i="14"/>
  <c r="BH57" i="14"/>
  <c r="BU57" i="14"/>
  <c r="I58" i="14"/>
  <c r="BI57" i="14" s="1"/>
  <c r="V58" i="14"/>
  <c r="BV57" i="14" s="1"/>
  <c r="AU57" i="14"/>
  <c r="AT58" i="14"/>
  <c r="AS57" i="14"/>
  <c r="AR58" i="14"/>
  <c r="W58" i="14" l="1"/>
  <c r="BW57" i="14" s="1"/>
  <c r="J58" i="14"/>
  <c r="BJ57" i="14" s="1"/>
  <c r="BJ58" i="14" s="1"/>
  <c r="AV57" i="14"/>
  <c r="BR49" i="14"/>
  <c r="AG49" i="14"/>
  <c r="N55" i="14"/>
  <c r="BM54" i="14"/>
  <c r="BP51" i="14"/>
  <c r="Q52" i="14"/>
  <c r="T57" i="14"/>
  <c r="CC51" i="14"/>
  <c r="AD52" i="14"/>
  <c r="BO52" i="14"/>
  <c r="AG57" i="14"/>
  <c r="BL55" i="14"/>
  <c r="BS48" i="14"/>
  <c r="T49" i="14"/>
  <c r="AG55" i="14"/>
  <c r="BH58" i="14"/>
  <c r="BI58" i="14"/>
  <c r="I59" i="14"/>
  <c r="J59" i="14" s="1"/>
  <c r="K59" i="14" s="1"/>
  <c r="L59" i="14" s="1"/>
  <c r="M59" i="14" s="1"/>
  <c r="N59" i="14" s="1"/>
  <c r="O59" i="14" s="1"/>
  <c r="P59" i="14" s="1"/>
  <c r="Q59" i="14" s="1"/>
  <c r="R59" i="14" s="1"/>
  <c r="S59" i="14" s="1"/>
  <c r="V59" i="14"/>
  <c r="W59" i="14" s="1"/>
  <c r="X59" i="14" s="1"/>
  <c r="Y59" i="14" s="1"/>
  <c r="Z59" i="14" s="1"/>
  <c r="AA59" i="14" s="1"/>
  <c r="AB59" i="14" s="1"/>
  <c r="AC59" i="14" s="1"/>
  <c r="AD59" i="14" s="1"/>
  <c r="AE59" i="14" s="1"/>
  <c r="AF59" i="14" s="1"/>
  <c r="AT59" i="14"/>
  <c r="AU58" i="14"/>
  <c r="AR59" i="14"/>
  <c r="AS58" i="14"/>
  <c r="X58" i="14" l="1"/>
  <c r="K58" i="14"/>
  <c r="BK57" i="14" s="1"/>
  <c r="AV58" i="14"/>
  <c r="BP52" i="14"/>
  <c r="AG59" i="14"/>
  <c r="T59" i="14"/>
  <c r="CD51" i="14"/>
  <c r="AE52" i="14"/>
  <c r="BM55" i="14"/>
  <c r="BS49" i="14"/>
  <c r="BX57" i="14"/>
  <c r="Y58" i="14"/>
  <c r="R52" i="14"/>
  <c r="BQ51" i="14"/>
  <c r="BN54" i="14"/>
  <c r="O55" i="14"/>
  <c r="I60" i="14"/>
  <c r="V60" i="14"/>
  <c r="AU59" i="14"/>
  <c r="AT60" i="14"/>
  <c r="AS59" i="14"/>
  <c r="AR60" i="14"/>
  <c r="L58" i="14" l="1"/>
  <c r="AV59" i="14"/>
  <c r="P55" i="14"/>
  <c r="BO54" i="14"/>
  <c r="BY57" i="14"/>
  <c r="Z58" i="14"/>
  <c r="W60" i="14"/>
  <c r="X60" i="14" s="1"/>
  <c r="Y60" i="14" s="1"/>
  <c r="Z60" i="14" s="1"/>
  <c r="AA60" i="14" s="1"/>
  <c r="AB60" i="14" s="1"/>
  <c r="AC60" i="14" s="1"/>
  <c r="AD60" i="14" s="1"/>
  <c r="AE60" i="14" s="1"/>
  <c r="AF60" i="14" s="1"/>
  <c r="J60" i="14"/>
  <c r="K60" i="14" s="1"/>
  <c r="L60" i="14" s="1"/>
  <c r="M60" i="14" s="1"/>
  <c r="N60" i="14" s="1"/>
  <c r="O60" i="14" s="1"/>
  <c r="P60" i="14" s="1"/>
  <c r="Q60" i="14" s="1"/>
  <c r="R60" i="14" s="1"/>
  <c r="S60" i="14" s="1"/>
  <c r="BN55" i="14"/>
  <c r="BL57" i="14"/>
  <c r="M58" i="14"/>
  <c r="BQ52" i="14"/>
  <c r="BK58" i="14"/>
  <c r="BR51" i="14"/>
  <c r="S52" i="14"/>
  <c r="CE51" i="14"/>
  <c r="AF52" i="14"/>
  <c r="BH60" i="14"/>
  <c r="BU60" i="14"/>
  <c r="I61" i="14"/>
  <c r="BI60" i="14" s="1"/>
  <c r="V61" i="14"/>
  <c r="BV60" i="14" s="1"/>
  <c r="AT61" i="14"/>
  <c r="AS60" i="14"/>
  <c r="AU60" i="14"/>
  <c r="AR61" i="14"/>
  <c r="W61" i="14" l="1"/>
  <c r="X61" i="14" s="1"/>
  <c r="Y61" i="14" s="1"/>
  <c r="Z61" i="14" s="1"/>
  <c r="AA61" i="14" s="1"/>
  <c r="AB61" i="14" s="1"/>
  <c r="AC61" i="14" s="1"/>
  <c r="AD61" i="14" s="1"/>
  <c r="AE61" i="14" s="1"/>
  <c r="AF61" i="14" s="1"/>
  <c r="CF60" i="14" s="1"/>
  <c r="J61" i="14"/>
  <c r="BJ60" i="14" s="1"/>
  <c r="AV60" i="14"/>
  <c r="BO55" i="14"/>
  <c r="BP54" i="14"/>
  <c r="Q55" i="14"/>
  <c r="BL58" i="14"/>
  <c r="BS51" i="14"/>
  <c r="T52" i="14"/>
  <c r="BR52" i="14"/>
  <c r="AA58" i="14"/>
  <c r="BZ57" i="14"/>
  <c r="AG60" i="14"/>
  <c r="K61" i="14"/>
  <c r="BW60" i="14"/>
  <c r="CF51" i="14"/>
  <c r="AG52" i="14"/>
  <c r="BM57" i="14"/>
  <c r="N58" i="14"/>
  <c r="T60" i="14"/>
  <c r="BH61" i="14"/>
  <c r="BI61" i="14"/>
  <c r="I62" i="14"/>
  <c r="J62" i="14" s="1"/>
  <c r="K62" i="14" s="1"/>
  <c r="L62" i="14" s="1"/>
  <c r="M62" i="14" s="1"/>
  <c r="N62" i="14" s="1"/>
  <c r="O62" i="14" s="1"/>
  <c r="P62" i="14" s="1"/>
  <c r="Q62" i="14" s="1"/>
  <c r="R62" i="14" s="1"/>
  <c r="S62" i="14" s="1"/>
  <c r="V62" i="14"/>
  <c r="W62" i="14" s="1"/>
  <c r="X62" i="14" s="1"/>
  <c r="Y62" i="14" s="1"/>
  <c r="Z62" i="14" s="1"/>
  <c r="AA62" i="14" s="1"/>
  <c r="AB62" i="14" s="1"/>
  <c r="AC62" i="14" s="1"/>
  <c r="AD62" i="14" s="1"/>
  <c r="AE62" i="14" s="1"/>
  <c r="AF62" i="14" s="1"/>
  <c r="AS61" i="14"/>
  <c r="AR62" i="14"/>
  <c r="AU61" i="14"/>
  <c r="AT62" i="14"/>
  <c r="CE60" i="14" l="1"/>
  <c r="CD60" i="14"/>
  <c r="CA60" i="14"/>
  <c r="CB60" i="14"/>
  <c r="BZ60" i="14"/>
  <c r="CC60" i="14"/>
  <c r="AG61" i="14"/>
  <c r="BX60" i="14"/>
  <c r="BY60" i="14"/>
  <c r="BJ61" i="14"/>
  <c r="AV61" i="14"/>
  <c r="T62" i="14"/>
  <c r="AG62" i="14"/>
  <c r="BM58" i="14"/>
  <c r="CA57" i="14"/>
  <c r="AB58" i="14"/>
  <c r="R55" i="14"/>
  <c r="BQ54" i="14"/>
  <c r="BP55" i="14"/>
  <c r="BK60" i="14"/>
  <c r="L61" i="14"/>
  <c r="O58" i="14"/>
  <c r="BN57" i="14"/>
  <c r="BS52" i="14"/>
  <c r="I63" i="14"/>
  <c r="J63" i="14" s="1"/>
  <c r="K63" i="14" s="1"/>
  <c r="L63" i="14" s="1"/>
  <c r="M63" i="14" s="1"/>
  <c r="N63" i="14" s="1"/>
  <c r="O63" i="14" s="1"/>
  <c r="P63" i="14" s="1"/>
  <c r="Q63" i="14" s="1"/>
  <c r="R63" i="14" s="1"/>
  <c r="S63" i="14" s="1"/>
  <c r="V63" i="14"/>
  <c r="W63" i="14" s="1"/>
  <c r="X63" i="14" s="1"/>
  <c r="Y63" i="14" s="1"/>
  <c r="Z63" i="14" s="1"/>
  <c r="AA63" i="14" s="1"/>
  <c r="AB63" i="14" s="1"/>
  <c r="AC63" i="14" s="1"/>
  <c r="AD63" i="14" s="1"/>
  <c r="AE63" i="14" s="1"/>
  <c r="AF63" i="14" s="1"/>
  <c r="AR63" i="14"/>
  <c r="AS62" i="14"/>
  <c r="AU62" i="14"/>
  <c r="AT63" i="14"/>
  <c r="AV62" i="14" l="1"/>
  <c r="T63" i="14"/>
  <c r="AG63" i="14"/>
  <c r="BR54" i="14"/>
  <c r="S55" i="14"/>
  <c r="M61" i="14"/>
  <c r="BL60" i="14"/>
  <c r="BQ55" i="14"/>
  <c r="BK61" i="14"/>
  <c r="BN58" i="14"/>
  <c r="CB57" i="14"/>
  <c r="AC58" i="14"/>
  <c r="P58" i="14"/>
  <c r="BO57" i="14"/>
  <c r="BH63" i="14"/>
  <c r="BU63" i="14"/>
  <c r="I64" i="14"/>
  <c r="BI63" i="14" s="1"/>
  <c r="V64" i="14"/>
  <c r="BV63" i="14" s="1"/>
  <c r="AT64" i="14"/>
  <c r="AU63" i="14"/>
  <c r="AS63" i="14"/>
  <c r="AR64" i="14"/>
  <c r="AV63" i="14" l="1"/>
  <c r="Q58" i="14"/>
  <c r="BP57" i="14"/>
  <c r="BS54" i="14"/>
  <c r="T55" i="14"/>
  <c r="BR55" i="14"/>
  <c r="CC57" i="14"/>
  <c r="AD58" i="14"/>
  <c r="BL61" i="14"/>
  <c r="W64" i="14"/>
  <c r="J64" i="14"/>
  <c r="BO58" i="14"/>
  <c r="BM60" i="14"/>
  <c r="N61" i="14"/>
  <c r="BH64" i="14"/>
  <c r="BI64" i="14"/>
  <c r="I65" i="14"/>
  <c r="J65" i="14" s="1"/>
  <c r="K65" i="14" s="1"/>
  <c r="L65" i="14" s="1"/>
  <c r="M65" i="14" s="1"/>
  <c r="N65" i="14" s="1"/>
  <c r="O65" i="14" s="1"/>
  <c r="P65" i="14" s="1"/>
  <c r="Q65" i="14" s="1"/>
  <c r="R65" i="14" s="1"/>
  <c r="S65" i="14" s="1"/>
  <c r="V65" i="14"/>
  <c r="W65" i="14" s="1"/>
  <c r="X65" i="14" s="1"/>
  <c r="Y65" i="14" s="1"/>
  <c r="Z65" i="14" s="1"/>
  <c r="AA65" i="14" s="1"/>
  <c r="AB65" i="14" s="1"/>
  <c r="AC65" i="14" s="1"/>
  <c r="AD65" i="14" s="1"/>
  <c r="AE65" i="14" s="1"/>
  <c r="AF65" i="14" s="1"/>
  <c r="AT65" i="14"/>
  <c r="AU64" i="14"/>
  <c r="AS64" i="14"/>
  <c r="AR65" i="14"/>
  <c r="AV64" i="14" l="1"/>
  <c r="AG65" i="14"/>
  <c r="T65" i="14"/>
  <c r="BS55" i="14"/>
  <c r="BN60" i="14"/>
  <c r="O61" i="14"/>
  <c r="BJ63" i="14"/>
  <c r="K64" i="14"/>
  <c r="BP58" i="14"/>
  <c r="BM61" i="14"/>
  <c r="BW63" i="14"/>
  <c r="X64" i="14"/>
  <c r="BQ57" i="14"/>
  <c r="R58" i="14"/>
  <c r="AE58" i="14"/>
  <c r="CD57" i="14"/>
  <c r="I66" i="14"/>
  <c r="J66" i="14" s="1"/>
  <c r="K66" i="14" s="1"/>
  <c r="L66" i="14" s="1"/>
  <c r="V66" i="14"/>
  <c r="W66" i="14" s="1"/>
  <c r="X66" i="14" s="1"/>
  <c r="Y66" i="14" s="1"/>
  <c r="Z66" i="14" s="1"/>
  <c r="AS65" i="14"/>
  <c r="AR66" i="14"/>
  <c r="AU65" i="14"/>
  <c r="AT66" i="14"/>
  <c r="AV65" i="14" l="1"/>
  <c r="AA66" i="14"/>
  <c r="AB66" i="14" s="1"/>
  <c r="AC66" i="14" s="1"/>
  <c r="AD66" i="14" s="1"/>
  <c r="AE66" i="14" s="1"/>
  <c r="AF66" i="14" s="1"/>
  <c r="M66" i="14"/>
  <c r="N66" i="14" s="1"/>
  <c r="O66" i="14" s="1"/>
  <c r="P66" i="14" s="1"/>
  <c r="Q66" i="14" s="1"/>
  <c r="R66" i="14" s="1"/>
  <c r="S66" i="14" s="1"/>
  <c r="BQ58" i="14"/>
  <c r="CE57" i="14"/>
  <c r="AF58" i="14"/>
  <c r="BO60" i="14"/>
  <c r="P61" i="14"/>
  <c r="BJ64" i="14"/>
  <c r="BX63" i="14"/>
  <c r="Y64" i="14"/>
  <c r="BN61" i="14"/>
  <c r="S58" i="14"/>
  <c r="BR57" i="14"/>
  <c r="L64" i="14"/>
  <c r="BK63" i="14"/>
  <c r="BH66" i="14"/>
  <c r="BU66" i="14"/>
  <c r="I67" i="14"/>
  <c r="BI66" i="14" s="1"/>
  <c r="V67" i="14"/>
  <c r="BV66" i="14" s="1"/>
  <c r="AU66" i="14"/>
  <c r="AS66" i="14"/>
  <c r="AR67" i="14"/>
  <c r="AT67" i="14"/>
  <c r="AV66" i="14" l="1"/>
  <c r="BL63" i="14"/>
  <c r="M64" i="14"/>
  <c r="T66" i="14"/>
  <c r="BY63" i="14"/>
  <c r="Z64" i="14"/>
  <c r="BP60" i="14"/>
  <c r="Q61" i="14"/>
  <c r="BR58" i="14"/>
  <c r="BS57" i="14"/>
  <c r="T58" i="14"/>
  <c r="BO61" i="14"/>
  <c r="W67" i="14"/>
  <c r="J67" i="14"/>
  <c r="BK64" i="14"/>
  <c r="CF57" i="14"/>
  <c r="AG58" i="14"/>
  <c r="AG66" i="14"/>
  <c r="BH67" i="14"/>
  <c r="BI67" i="14"/>
  <c r="I68" i="14"/>
  <c r="J68" i="14" s="1"/>
  <c r="K68" i="14" s="1"/>
  <c r="L68" i="14" s="1"/>
  <c r="M68" i="14" s="1"/>
  <c r="N68" i="14" s="1"/>
  <c r="O68" i="14" s="1"/>
  <c r="P68" i="14" s="1"/>
  <c r="Q68" i="14" s="1"/>
  <c r="R68" i="14" s="1"/>
  <c r="S68" i="14" s="1"/>
  <c r="V68" i="14"/>
  <c r="W68" i="14" s="1"/>
  <c r="X68" i="14" s="1"/>
  <c r="Y68" i="14" s="1"/>
  <c r="Z68" i="14" s="1"/>
  <c r="AA68" i="14" s="1"/>
  <c r="AB68" i="14" s="1"/>
  <c r="AC68" i="14" s="1"/>
  <c r="AD68" i="14" s="1"/>
  <c r="AE68" i="14" s="1"/>
  <c r="AF68" i="14" s="1"/>
  <c r="AU67" i="14"/>
  <c r="AS67" i="14"/>
  <c r="AT68" i="14"/>
  <c r="AR68" i="14"/>
  <c r="AV67" i="14" l="1"/>
  <c r="AG68" i="14"/>
  <c r="T68" i="14"/>
  <c r="BQ60" i="14"/>
  <c r="R61" i="14"/>
  <c r="BP61" i="14"/>
  <c r="BJ66" i="14"/>
  <c r="K67" i="14"/>
  <c r="BZ63" i="14"/>
  <c r="AA64" i="14"/>
  <c r="BM63" i="14"/>
  <c r="N64" i="14"/>
  <c r="X67" i="14"/>
  <c r="BW66" i="14"/>
  <c r="BS58" i="14"/>
  <c r="BL64" i="14"/>
  <c r="I69" i="14"/>
  <c r="J69" i="14" s="1"/>
  <c r="K69" i="14" s="1"/>
  <c r="L69" i="14" s="1"/>
  <c r="M69" i="14" s="1"/>
  <c r="N69" i="14" s="1"/>
  <c r="O69" i="14" s="1"/>
  <c r="P69" i="14" s="1"/>
  <c r="Q69" i="14" s="1"/>
  <c r="R69" i="14" s="1"/>
  <c r="S69" i="14" s="1"/>
  <c r="V69" i="14"/>
  <c r="W69" i="14" s="1"/>
  <c r="X69" i="14" s="1"/>
  <c r="Y69" i="14" s="1"/>
  <c r="Z69" i="14" s="1"/>
  <c r="AA69" i="14" s="1"/>
  <c r="AB69" i="14" s="1"/>
  <c r="AC69" i="14" s="1"/>
  <c r="AD69" i="14" s="1"/>
  <c r="AE69" i="14" s="1"/>
  <c r="AF69" i="14" s="1"/>
  <c r="AU68" i="14"/>
  <c r="AS68" i="14"/>
  <c r="AR69" i="14"/>
  <c r="AT69" i="14"/>
  <c r="AV68" i="14" l="1"/>
  <c r="T69" i="14"/>
  <c r="AG69" i="14"/>
  <c r="CA63" i="14"/>
  <c r="AB64" i="14"/>
  <c r="Y67" i="14"/>
  <c r="BX66" i="14"/>
  <c r="BN63" i="14"/>
  <c r="O64" i="14"/>
  <c r="L67" i="14"/>
  <c r="BK66" i="14"/>
  <c r="BR60" i="14"/>
  <c r="S61" i="14"/>
  <c r="BM64" i="14"/>
  <c r="BJ67" i="14"/>
  <c r="BQ61" i="14"/>
  <c r="BH69" i="14"/>
  <c r="BU69" i="14"/>
  <c r="I70" i="14"/>
  <c r="BI69" i="14" s="1"/>
  <c r="V70" i="14"/>
  <c r="BV69" i="14" s="1"/>
  <c r="AU69" i="14"/>
  <c r="AS69" i="14"/>
  <c r="AR70" i="14"/>
  <c r="AT70" i="14"/>
  <c r="J70" i="14" l="1"/>
  <c r="K70" i="14" s="1"/>
  <c r="BK69" i="14" s="1"/>
  <c r="W70" i="14"/>
  <c r="AV69" i="14"/>
  <c r="P64" i="14"/>
  <c r="BO63" i="14"/>
  <c r="BN64" i="14"/>
  <c r="BK67" i="14"/>
  <c r="BR61" i="14"/>
  <c r="CB63" i="14"/>
  <c r="AC64" i="14"/>
  <c r="BS60" i="14"/>
  <c r="T61" i="14"/>
  <c r="M67" i="14"/>
  <c r="BL66" i="14"/>
  <c r="Z67" i="14"/>
  <c r="BY66" i="14"/>
  <c r="BH70" i="14"/>
  <c r="BI70" i="14"/>
  <c r="I71" i="14"/>
  <c r="J71" i="14" s="1"/>
  <c r="K71" i="14" s="1"/>
  <c r="L71" i="14" s="1"/>
  <c r="M71" i="14" s="1"/>
  <c r="N71" i="14" s="1"/>
  <c r="O71" i="14" s="1"/>
  <c r="P71" i="14" s="1"/>
  <c r="Q71" i="14" s="1"/>
  <c r="R71" i="14" s="1"/>
  <c r="S71" i="14" s="1"/>
  <c r="V71" i="14"/>
  <c r="W71" i="14" s="1"/>
  <c r="X71" i="14" s="1"/>
  <c r="Y71" i="14" s="1"/>
  <c r="Z71" i="14" s="1"/>
  <c r="AA71" i="14" s="1"/>
  <c r="AB71" i="14" s="1"/>
  <c r="AC71" i="14" s="1"/>
  <c r="AD71" i="14" s="1"/>
  <c r="AE71" i="14" s="1"/>
  <c r="AF71" i="14" s="1"/>
  <c r="AT71" i="14"/>
  <c r="AS70" i="14"/>
  <c r="AU70" i="14"/>
  <c r="AR71" i="14"/>
  <c r="L70" i="14" l="1"/>
  <c r="M70" i="14" s="1"/>
  <c r="BJ69" i="14"/>
  <c r="T71" i="14"/>
  <c r="AG71" i="14"/>
  <c r="BW69" i="14"/>
  <c r="X70" i="14"/>
  <c r="AV70" i="14"/>
  <c r="BM66" i="14"/>
  <c r="N67" i="14"/>
  <c r="BP63" i="14"/>
  <c r="Q64" i="14"/>
  <c r="BZ66" i="14"/>
  <c r="AA67" i="14"/>
  <c r="BS61" i="14"/>
  <c r="CC63" i="14"/>
  <c r="AD64" i="14"/>
  <c r="BL67" i="14"/>
  <c r="BL69" i="14"/>
  <c r="BO64" i="14"/>
  <c r="I72" i="14"/>
  <c r="J72" i="14" s="1"/>
  <c r="K72" i="14" s="1"/>
  <c r="L72" i="14" s="1"/>
  <c r="M72" i="14" s="1"/>
  <c r="N72" i="14" s="1"/>
  <c r="O72" i="14" s="1"/>
  <c r="P72" i="14" s="1"/>
  <c r="Q72" i="14" s="1"/>
  <c r="R72" i="14" s="1"/>
  <c r="S72" i="14" s="1"/>
  <c r="V72" i="14"/>
  <c r="W72" i="14" s="1"/>
  <c r="X72" i="14" s="1"/>
  <c r="Y72" i="14" s="1"/>
  <c r="Z72" i="14" s="1"/>
  <c r="AA72" i="14" s="1"/>
  <c r="AB72" i="14" s="1"/>
  <c r="AC72" i="14" s="1"/>
  <c r="AD72" i="14" s="1"/>
  <c r="AE72" i="14" s="1"/>
  <c r="AF72" i="14" s="1"/>
  <c r="AS71" i="14"/>
  <c r="AT72" i="14"/>
  <c r="AU71" i="14"/>
  <c r="AR72" i="14"/>
  <c r="BJ70" i="14" l="1"/>
  <c r="BX69" i="14"/>
  <c r="BK70" i="14" s="1"/>
  <c r="Y70" i="14"/>
  <c r="AV71" i="14"/>
  <c r="AG72" i="14"/>
  <c r="T72" i="14"/>
  <c r="BQ63" i="14"/>
  <c r="R64" i="14"/>
  <c r="N70" i="14"/>
  <c r="BM69" i="14"/>
  <c r="BP64" i="14"/>
  <c r="BN66" i="14"/>
  <c r="O67" i="14"/>
  <c r="CD63" i="14"/>
  <c r="AE64" i="14"/>
  <c r="CA66" i="14"/>
  <c r="AB67" i="14"/>
  <c r="BM67" i="14"/>
  <c r="BH72" i="14"/>
  <c r="BU72" i="14"/>
  <c r="I73" i="14"/>
  <c r="BI72" i="14" s="1"/>
  <c r="V73" i="14"/>
  <c r="BV72" i="14" s="1"/>
  <c r="AT73" i="14"/>
  <c r="AR73" i="14"/>
  <c r="AS72" i="14"/>
  <c r="AU72" i="14"/>
  <c r="Z70" i="14" l="1"/>
  <c r="BY69" i="14"/>
  <c r="BL70" i="14" s="1"/>
  <c r="AV72" i="14"/>
  <c r="BQ64" i="14"/>
  <c r="P67" i="14"/>
  <c r="BO66" i="14"/>
  <c r="BN67" i="14"/>
  <c r="BN69" i="14"/>
  <c r="O70" i="14"/>
  <c r="W73" i="14"/>
  <c r="J73" i="14"/>
  <c r="AC67" i="14"/>
  <c r="CB66" i="14"/>
  <c r="CE63" i="14"/>
  <c r="AF64" i="14"/>
  <c r="BR63" i="14"/>
  <c r="S64" i="14"/>
  <c r="BH73" i="14"/>
  <c r="BI73" i="14"/>
  <c r="I74" i="14"/>
  <c r="J74" i="14" s="1"/>
  <c r="K74" i="14" s="1"/>
  <c r="L74" i="14" s="1"/>
  <c r="M74" i="14" s="1"/>
  <c r="N74" i="14" s="1"/>
  <c r="O74" i="14" s="1"/>
  <c r="P74" i="14" s="1"/>
  <c r="Q74" i="14" s="1"/>
  <c r="R74" i="14" s="1"/>
  <c r="S74" i="14" s="1"/>
  <c r="V74" i="14"/>
  <c r="W74" i="14" s="1"/>
  <c r="X74" i="14" s="1"/>
  <c r="Y74" i="14" s="1"/>
  <c r="Z74" i="14" s="1"/>
  <c r="AA74" i="14" s="1"/>
  <c r="AB74" i="14" s="1"/>
  <c r="AC74" i="14" s="1"/>
  <c r="AD74" i="14" s="1"/>
  <c r="AE74" i="14" s="1"/>
  <c r="AF74" i="14" s="1"/>
  <c r="AT74" i="14"/>
  <c r="AS73" i="14"/>
  <c r="AU73" i="14"/>
  <c r="AR74" i="14"/>
  <c r="AA70" i="14" l="1"/>
  <c r="BZ69" i="14"/>
  <c r="BM70" i="14" s="1"/>
  <c r="AV73" i="14"/>
  <c r="AG74" i="14"/>
  <c r="T74" i="14"/>
  <c r="Q67" i="14"/>
  <c r="BP66" i="14"/>
  <c r="BS63" i="14"/>
  <c r="T64" i="14"/>
  <c r="BR64" i="14"/>
  <c r="BO69" i="14"/>
  <c r="P70" i="14"/>
  <c r="CF63" i="14"/>
  <c r="AG64" i="14"/>
  <c r="AD67" i="14"/>
  <c r="CC66" i="14"/>
  <c r="BJ72" i="14"/>
  <c r="K73" i="14"/>
  <c r="BW72" i="14"/>
  <c r="X73" i="14"/>
  <c r="BO67" i="14"/>
  <c r="I75" i="14"/>
  <c r="J75" i="14" s="1"/>
  <c r="K75" i="14" s="1"/>
  <c r="L75" i="14" s="1"/>
  <c r="M75" i="14" s="1"/>
  <c r="N75" i="14" s="1"/>
  <c r="O75" i="14" s="1"/>
  <c r="P75" i="14" s="1"/>
  <c r="Q75" i="14" s="1"/>
  <c r="R75" i="14" s="1"/>
  <c r="S75" i="14" s="1"/>
  <c r="V75" i="14"/>
  <c r="W75" i="14"/>
  <c r="X75" i="14" s="1"/>
  <c r="Y75" i="14" s="1"/>
  <c r="Z75" i="14" s="1"/>
  <c r="AA75" i="14" s="1"/>
  <c r="AB75" i="14" s="1"/>
  <c r="AC75" i="14" s="1"/>
  <c r="AD75" i="14" s="1"/>
  <c r="AE75" i="14" s="1"/>
  <c r="AF75" i="14" s="1"/>
  <c r="AT75" i="14"/>
  <c r="AS74" i="14"/>
  <c r="AR75" i="14"/>
  <c r="AU74" i="14"/>
  <c r="AB70" i="14" l="1"/>
  <c r="CA69" i="14"/>
  <c r="BN70" i="14" s="1"/>
  <c r="AV74" i="14"/>
  <c r="T75" i="14"/>
  <c r="AG75" i="14"/>
  <c r="BK72" i="14"/>
  <c r="L73" i="14"/>
  <c r="BQ66" i="14"/>
  <c r="R67" i="14"/>
  <c r="BP69" i="14"/>
  <c r="Q70" i="14"/>
  <c r="BX72" i="14"/>
  <c r="Y73" i="14"/>
  <c r="BJ73" i="14"/>
  <c r="BS64" i="14"/>
  <c r="CD66" i="14"/>
  <c r="AE67" i="14"/>
  <c r="BP67" i="14"/>
  <c r="BH75" i="14"/>
  <c r="BU75" i="14"/>
  <c r="I76" i="14"/>
  <c r="BI75" i="14" s="1"/>
  <c r="V76" i="14"/>
  <c r="BV75" i="14" s="1"/>
  <c r="AS75" i="14"/>
  <c r="AU75" i="14"/>
  <c r="AR76" i="14"/>
  <c r="AT76" i="14"/>
  <c r="AC70" i="14" l="1"/>
  <c r="CB69" i="14"/>
  <c r="BO70" i="14" s="1"/>
  <c r="AV75" i="14"/>
  <c r="AF67" i="14"/>
  <c r="CE66" i="14"/>
  <c r="Z73" i="14"/>
  <c r="BY72" i="14"/>
  <c r="R70" i="14"/>
  <c r="BQ69" i="14"/>
  <c r="BL72" i="14"/>
  <c r="M73" i="14"/>
  <c r="BR66" i="14"/>
  <c r="S67" i="14"/>
  <c r="BK73" i="14"/>
  <c r="W76" i="14"/>
  <c r="J76" i="14"/>
  <c r="BQ67" i="14"/>
  <c r="BH76" i="14"/>
  <c r="BI76" i="14"/>
  <c r="I77" i="14"/>
  <c r="J77" i="14" s="1"/>
  <c r="K77" i="14" s="1"/>
  <c r="L77" i="14" s="1"/>
  <c r="M77" i="14" s="1"/>
  <c r="N77" i="14" s="1"/>
  <c r="O77" i="14" s="1"/>
  <c r="P77" i="14" s="1"/>
  <c r="Q77" i="14" s="1"/>
  <c r="R77" i="14" s="1"/>
  <c r="S77" i="14" s="1"/>
  <c r="V77" i="14"/>
  <c r="W77" i="14" s="1"/>
  <c r="X77" i="14" s="1"/>
  <c r="Y77" i="14" s="1"/>
  <c r="Z77" i="14" s="1"/>
  <c r="AA77" i="14" s="1"/>
  <c r="AB77" i="14" s="1"/>
  <c r="AC77" i="14" s="1"/>
  <c r="AD77" i="14" s="1"/>
  <c r="AE77" i="14" s="1"/>
  <c r="AF77" i="14" s="1"/>
  <c r="AT77" i="14"/>
  <c r="AU76" i="14"/>
  <c r="AR77" i="14"/>
  <c r="AS76" i="14"/>
  <c r="AD70" i="14" l="1"/>
  <c r="CC69" i="14"/>
  <c r="BP70" i="14" s="1"/>
  <c r="AV76" i="14"/>
  <c r="BZ72" i="14"/>
  <c r="AA73" i="14"/>
  <c r="K76" i="14"/>
  <c r="BJ75" i="14"/>
  <c r="BS66" i="14"/>
  <c r="T67" i="14"/>
  <c r="BM72" i="14"/>
  <c r="N73" i="14"/>
  <c r="AG77" i="14"/>
  <c r="T77" i="14"/>
  <c r="BW75" i="14"/>
  <c r="X76" i="14"/>
  <c r="BR67" i="14"/>
  <c r="BL73" i="14"/>
  <c r="BR69" i="14"/>
  <c r="S70" i="14"/>
  <c r="CF66" i="14"/>
  <c r="AG67" i="14"/>
  <c r="I78" i="14"/>
  <c r="J78" i="14" s="1"/>
  <c r="V78" i="14"/>
  <c r="W78" i="14" s="1"/>
  <c r="AU77" i="14"/>
  <c r="AR78" i="14"/>
  <c r="AT78" i="14"/>
  <c r="AS77" i="14"/>
  <c r="AE70" i="14" l="1"/>
  <c r="CD69" i="14"/>
  <c r="BQ70" i="14" s="1"/>
  <c r="AV77" i="14"/>
  <c r="X78" i="14"/>
  <c r="Y78" i="14" s="1"/>
  <c r="Z78" i="14" s="1"/>
  <c r="AA78" i="14" s="1"/>
  <c r="AB78" i="14" s="1"/>
  <c r="AC78" i="14" s="1"/>
  <c r="AD78" i="14" s="1"/>
  <c r="AE78" i="14" s="1"/>
  <c r="AF78" i="14" s="1"/>
  <c r="K78" i="14"/>
  <c r="L78" i="14" s="1"/>
  <c r="M78" i="14" s="1"/>
  <c r="N78" i="14" s="1"/>
  <c r="O78" i="14" s="1"/>
  <c r="P78" i="14" s="1"/>
  <c r="Q78" i="14" s="1"/>
  <c r="R78" i="14" s="1"/>
  <c r="S78" i="14" s="1"/>
  <c r="BN72" i="14"/>
  <c r="O73" i="14"/>
  <c r="BJ76" i="14"/>
  <c r="BM73" i="14"/>
  <c r="BK75" i="14"/>
  <c r="L76" i="14"/>
  <c r="BS69" i="14"/>
  <c r="T70" i="14"/>
  <c r="BX75" i="14"/>
  <c r="Y76" i="14"/>
  <c r="BS67" i="14"/>
  <c r="CA72" i="14"/>
  <c r="AB73" i="14"/>
  <c r="BH78" i="14"/>
  <c r="BU78" i="14"/>
  <c r="I79" i="14"/>
  <c r="BI78" i="14" s="1"/>
  <c r="V79" i="14"/>
  <c r="BV78" i="14" s="1"/>
  <c r="AR79" i="14"/>
  <c r="AU78" i="14"/>
  <c r="AS78" i="14"/>
  <c r="AT79" i="14"/>
  <c r="CE69" i="14" l="1"/>
  <c r="BR70" i="14" s="1"/>
  <c r="AF70" i="14"/>
  <c r="AV78" i="14"/>
  <c r="BO72" i="14"/>
  <c r="P73" i="14"/>
  <c r="BN73" i="14"/>
  <c r="BL75" i="14"/>
  <c r="M76" i="14"/>
  <c r="AG78" i="14"/>
  <c r="Z76" i="14"/>
  <c r="BY75" i="14"/>
  <c r="W79" i="14"/>
  <c r="J79" i="14"/>
  <c r="CB72" i="14"/>
  <c r="AC73" i="14"/>
  <c r="BK76" i="14"/>
  <c r="T78" i="14"/>
  <c r="BH79" i="14"/>
  <c r="BI79" i="14"/>
  <c r="I80" i="14"/>
  <c r="J80" i="14" s="1"/>
  <c r="K80" i="14" s="1"/>
  <c r="L80" i="14" s="1"/>
  <c r="M80" i="14" s="1"/>
  <c r="N80" i="14" s="1"/>
  <c r="O80" i="14" s="1"/>
  <c r="P80" i="14" s="1"/>
  <c r="Q80" i="14" s="1"/>
  <c r="R80" i="14" s="1"/>
  <c r="S80" i="14" s="1"/>
  <c r="V80" i="14"/>
  <c r="W80" i="14" s="1"/>
  <c r="X80" i="14" s="1"/>
  <c r="Y80" i="14" s="1"/>
  <c r="Z80" i="14" s="1"/>
  <c r="AA80" i="14" s="1"/>
  <c r="AB80" i="14" s="1"/>
  <c r="AC80" i="14" s="1"/>
  <c r="AD80" i="14" s="1"/>
  <c r="AE80" i="14" s="1"/>
  <c r="AF80" i="14" s="1"/>
  <c r="AT80" i="14"/>
  <c r="AU79" i="14"/>
  <c r="AR80" i="14"/>
  <c r="AS79" i="14"/>
  <c r="CF69" i="14" l="1"/>
  <c r="BS70" i="14" s="1"/>
  <c r="AG70" i="14"/>
  <c r="AV79" i="14"/>
  <c r="T80" i="14"/>
  <c r="AG80" i="14"/>
  <c r="BZ75" i="14"/>
  <c r="AA76" i="14"/>
  <c r="BW78" i="14"/>
  <c r="X79" i="14"/>
  <c r="BL76" i="14"/>
  <c r="BP72" i="14"/>
  <c r="Q73" i="14"/>
  <c r="BO73" i="14"/>
  <c r="CC72" i="14"/>
  <c r="AD73" i="14"/>
  <c r="K79" i="14"/>
  <c r="BJ78" i="14"/>
  <c r="BM75" i="14"/>
  <c r="N76" i="14"/>
  <c r="I81" i="14"/>
  <c r="J81" i="14" s="1"/>
  <c r="V81" i="14"/>
  <c r="W81" i="14" s="1"/>
  <c r="X81" i="14" s="1"/>
  <c r="Y81" i="14" s="1"/>
  <c r="Z81" i="14" s="1"/>
  <c r="AA81" i="14" s="1"/>
  <c r="AB81" i="14" s="1"/>
  <c r="AC81" i="14" s="1"/>
  <c r="AD81" i="14" s="1"/>
  <c r="AE81" i="14" s="1"/>
  <c r="AF81" i="14" s="1"/>
  <c r="AU80" i="14"/>
  <c r="AS80" i="14"/>
  <c r="AR81" i="14"/>
  <c r="AT81" i="14"/>
  <c r="AV80" i="14" l="1"/>
  <c r="K81" i="14"/>
  <c r="L81" i="14" s="1"/>
  <c r="M81" i="14" s="1"/>
  <c r="N81" i="14" s="1"/>
  <c r="O81" i="14" s="1"/>
  <c r="P81" i="14" s="1"/>
  <c r="Q81" i="14" s="1"/>
  <c r="R81" i="14" s="1"/>
  <c r="S81" i="14" s="1"/>
  <c r="CA75" i="14"/>
  <c r="AB76" i="14"/>
  <c r="BK78" i="14"/>
  <c r="L79" i="14"/>
  <c r="AG81" i="14"/>
  <c r="BJ79" i="14"/>
  <c r="BN75" i="14"/>
  <c r="O76" i="14"/>
  <c r="CD72" i="14"/>
  <c r="AE73" i="14"/>
  <c r="BQ72" i="14"/>
  <c r="R73" i="14"/>
  <c r="Y79" i="14"/>
  <c r="BX78" i="14"/>
  <c r="BM76" i="14"/>
  <c r="BP73" i="14"/>
  <c r="BH81" i="14"/>
  <c r="BU81" i="14"/>
  <c r="I82" i="14"/>
  <c r="J82" i="14" s="1"/>
  <c r="V82" i="14"/>
  <c r="W82" i="14" s="1"/>
  <c r="AU81" i="14"/>
  <c r="AT82" i="14"/>
  <c r="AS81" i="14"/>
  <c r="AR82" i="14"/>
  <c r="BI81" i="14" l="1"/>
  <c r="BJ81" i="14"/>
  <c r="K82" i="14"/>
  <c r="L82" i="14" s="1"/>
  <c r="M82" i="14" s="1"/>
  <c r="N82" i="14" s="1"/>
  <c r="BN81" i="14" s="1"/>
  <c r="X82" i="14"/>
  <c r="BX81" i="14" s="1"/>
  <c r="BW81" i="14"/>
  <c r="BV81" i="14"/>
  <c r="AV81" i="14"/>
  <c r="CE72" i="14"/>
  <c r="AF73" i="14"/>
  <c r="BN76" i="14"/>
  <c r="S73" i="14"/>
  <c r="BR72" i="14"/>
  <c r="CB75" i="14"/>
  <c r="AC76" i="14"/>
  <c r="BK81" i="14"/>
  <c r="BQ73" i="14"/>
  <c r="BO75" i="14"/>
  <c r="P76" i="14"/>
  <c r="BL78" i="14"/>
  <c r="M79" i="14"/>
  <c r="BY78" i="14"/>
  <c r="Z79" i="14"/>
  <c r="BK79" i="14"/>
  <c r="T81" i="14"/>
  <c r="BH82" i="14"/>
  <c r="I83" i="14"/>
  <c r="J83" i="14" s="1"/>
  <c r="V83" i="14"/>
  <c r="W83" i="14" s="1"/>
  <c r="AT83" i="14"/>
  <c r="AU82" i="14"/>
  <c r="AR83" i="14"/>
  <c r="AS82" i="14"/>
  <c r="BJ82" i="14" l="1"/>
  <c r="BK82" i="14"/>
  <c r="BI82" i="14"/>
  <c r="Y82" i="14"/>
  <c r="BM81" i="14"/>
  <c r="O82" i="14"/>
  <c r="P82" i="14" s="1"/>
  <c r="BL81" i="14"/>
  <c r="AV82" i="14"/>
  <c r="K83" i="14"/>
  <c r="L83" i="14" s="1"/>
  <c r="M83" i="14" s="1"/>
  <c r="N83" i="14" s="1"/>
  <c r="O83" i="14" s="1"/>
  <c r="P83" i="14" s="1"/>
  <c r="Q83" i="14" s="1"/>
  <c r="R83" i="14" s="1"/>
  <c r="S83" i="14" s="1"/>
  <c r="X83" i="14"/>
  <c r="Y83" i="14" s="1"/>
  <c r="Z83" i="14" s="1"/>
  <c r="AA83" i="14" s="1"/>
  <c r="AB83" i="14" s="1"/>
  <c r="AC83" i="14" s="1"/>
  <c r="AD83" i="14" s="1"/>
  <c r="AE83" i="14" s="1"/>
  <c r="AF83" i="14" s="1"/>
  <c r="BP75" i="14"/>
  <c r="Q76" i="14"/>
  <c r="AA79" i="14"/>
  <c r="BZ78" i="14"/>
  <c r="BO76" i="14"/>
  <c r="BR73" i="14"/>
  <c r="CF72" i="14"/>
  <c r="AG73" i="14"/>
  <c r="BM78" i="14"/>
  <c r="N79" i="14"/>
  <c r="BY81" i="14"/>
  <c r="Z82" i="14"/>
  <c r="BS72" i="14"/>
  <c r="T73" i="14"/>
  <c r="BL79" i="14"/>
  <c r="AD76" i="14"/>
  <c r="CC75" i="14"/>
  <c r="I84" i="14"/>
  <c r="J84" i="14" s="1"/>
  <c r="K84" i="14" s="1"/>
  <c r="L84" i="14" s="1"/>
  <c r="M84" i="14" s="1"/>
  <c r="V84" i="14"/>
  <c r="W84" i="14" s="1"/>
  <c r="X84" i="14" s="1"/>
  <c r="Y84" i="14" s="1"/>
  <c r="Z84" i="14" s="1"/>
  <c r="AR84" i="14"/>
  <c r="AT84" i="14"/>
  <c r="AU83" i="14"/>
  <c r="AS83" i="14"/>
  <c r="BO81" i="14" l="1"/>
  <c r="BL82" i="14"/>
  <c r="Q82" i="14"/>
  <c r="BP81" i="14"/>
  <c r="AV83" i="14"/>
  <c r="AA84" i="14"/>
  <c r="AB84" i="14" s="1"/>
  <c r="AC84" i="14" s="1"/>
  <c r="AD84" i="14" s="1"/>
  <c r="AE84" i="14" s="1"/>
  <c r="AF84" i="14" s="1"/>
  <c r="N84" i="14"/>
  <c r="O84" i="14" s="1"/>
  <c r="P84" i="14" s="1"/>
  <c r="Q84" i="14" s="1"/>
  <c r="R84" i="14" s="1"/>
  <c r="S84" i="14" s="1"/>
  <c r="CD75" i="14"/>
  <c r="AE76" i="14"/>
  <c r="BN78" i="14"/>
  <c r="O79" i="14"/>
  <c r="BQ75" i="14"/>
  <c r="R76" i="14"/>
  <c r="BS73" i="14"/>
  <c r="BM79" i="14"/>
  <c r="BP76" i="14"/>
  <c r="T83" i="14"/>
  <c r="BZ81" i="14"/>
  <c r="BM82" i="14" s="1"/>
  <c r="AA82" i="14"/>
  <c r="AB79" i="14"/>
  <c r="CA78" i="14"/>
  <c r="AG83" i="14"/>
  <c r="BH84" i="14"/>
  <c r="BU84" i="14"/>
  <c r="I85" i="14"/>
  <c r="V85" i="14"/>
  <c r="AT85" i="14"/>
  <c r="AR85" i="14"/>
  <c r="AU84" i="14"/>
  <c r="AS84" i="14"/>
  <c r="R82" i="14" l="1"/>
  <c r="BQ81" i="14"/>
  <c r="AV84" i="14"/>
  <c r="AC79" i="14"/>
  <c r="CB78" i="14"/>
  <c r="BO78" i="14"/>
  <c r="P79" i="14"/>
  <c r="T84" i="14"/>
  <c r="W85" i="14"/>
  <c r="J85" i="14"/>
  <c r="BV84" i="14"/>
  <c r="BI84" i="14"/>
  <c r="BR75" i="14"/>
  <c r="S76" i="14"/>
  <c r="BN79" i="14"/>
  <c r="CA81" i="14"/>
  <c r="BN82" i="14" s="1"/>
  <c r="AB82" i="14"/>
  <c r="BQ76" i="14"/>
  <c r="CE75" i="14"/>
  <c r="AF76" i="14"/>
  <c r="AG84" i="14"/>
  <c r="BH85" i="14"/>
  <c r="I86" i="14"/>
  <c r="J86" i="14" s="1"/>
  <c r="K86" i="14" s="1"/>
  <c r="L86" i="14" s="1"/>
  <c r="M86" i="14" s="1"/>
  <c r="N86" i="14" s="1"/>
  <c r="O86" i="14" s="1"/>
  <c r="P86" i="14" s="1"/>
  <c r="Q86" i="14" s="1"/>
  <c r="R86" i="14" s="1"/>
  <c r="S86" i="14" s="1"/>
  <c r="V86" i="14"/>
  <c r="W86" i="14" s="1"/>
  <c r="X86" i="14" s="1"/>
  <c r="Y86" i="14" s="1"/>
  <c r="Z86" i="14" s="1"/>
  <c r="AA86" i="14" s="1"/>
  <c r="AB86" i="14" s="1"/>
  <c r="AC86" i="14" s="1"/>
  <c r="AD86" i="14" s="1"/>
  <c r="AE86" i="14" s="1"/>
  <c r="AF86" i="14" s="1"/>
  <c r="AR86" i="14"/>
  <c r="AT86" i="14"/>
  <c r="AS85" i="14"/>
  <c r="AU85" i="14"/>
  <c r="BR81" i="14" l="1"/>
  <c r="S82" i="14"/>
  <c r="BS81" i="14" s="1"/>
  <c r="BI85" i="14"/>
  <c r="T82" i="14"/>
  <c r="AV85" i="14"/>
  <c r="K85" i="14"/>
  <c r="BJ84" i="14"/>
  <c r="BR76" i="14"/>
  <c r="AD79" i="14"/>
  <c r="CC78" i="14"/>
  <c r="BS75" i="14"/>
  <c r="T76" i="14"/>
  <c r="AG86" i="14"/>
  <c r="T86" i="14"/>
  <c r="BW84" i="14"/>
  <c r="X85" i="14"/>
  <c r="CF75" i="14"/>
  <c r="AG76" i="14"/>
  <c r="CB81" i="14"/>
  <c r="BO82" i="14" s="1"/>
  <c r="AC82" i="14"/>
  <c r="BP78" i="14"/>
  <c r="Q79" i="14"/>
  <c r="BO79" i="14"/>
  <c r="I87" i="14"/>
  <c r="J87" i="14" s="1"/>
  <c r="V87" i="14"/>
  <c r="W87" i="14" s="1"/>
  <c r="AS86" i="14"/>
  <c r="AR87" i="14"/>
  <c r="AU86" i="14"/>
  <c r="AT87" i="14"/>
  <c r="AV86" i="14" l="1"/>
  <c r="K87" i="14"/>
  <c r="L87" i="14" s="1"/>
  <c r="M87" i="14" s="1"/>
  <c r="N87" i="14" s="1"/>
  <c r="O87" i="14" s="1"/>
  <c r="P87" i="14" s="1"/>
  <c r="Q87" i="14" s="1"/>
  <c r="R87" i="14" s="1"/>
  <c r="S87" i="14" s="1"/>
  <c r="X87" i="14"/>
  <c r="Y87" i="14" s="1"/>
  <c r="Z87" i="14" s="1"/>
  <c r="AA87" i="14" s="1"/>
  <c r="AB87" i="14" s="1"/>
  <c r="AC87" i="14" s="1"/>
  <c r="AD87" i="14" s="1"/>
  <c r="AE87" i="14" s="1"/>
  <c r="AF87" i="14" s="1"/>
  <c r="BQ78" i="14"/>
  <c r="R79" i="14"/>
  <c r="BS76" i="14"/>
  <c r="BP79" i="14"/>
  <c r="CC81" i="14"/>
  <c r="BP82" i="14" s="1"/>
  <c r="AD82" i="14"/>
  <c r="BX84" i="14"/>
  <c r="Y85" i="14"/>
  <c r="AE79" i="14"/>
  <c r="CD78" i="14"/>
  <c r="BJ85" i="14"/>
  <c r="BK84" i="14"/>
  <c r="L85" i="14"/>
  <c r="BH87" i="14"/>
  <c r="BU87" i="14"/>
  <c r="I88" i="14"/>
  <c r="BI87" i="14" s="1"/>
  <c r="V88" i="14"/>
  <c r="BV87" i="14" s="1"/>
  <c r="AU87" i="14"/>
  <c r="AS87" i="14"/>
  <c r="AT88" i="14"/>
  <c r="AR88" i="14"/>
  <c r="AV87" i="14" l="1"/>
  <c r="BQ79" i="14"/>
  <c r="T87" i="14"/>
  <c r="BL84" i="14"/>
  <c r="M85" i="14"/>
  <c r="CD81" i="14"/>
  <c r="BQ82" i="14" s="1"/>
  <c r="AE82" i="14"/>
  <c r="BY84" i="14"/>
  <c r="Z85" i="14"/>
  <c r="BR78" i="14"/>
  <c r="S79" i="14"/>
  <c r="W88" i="14"/>
  <c r="J88" i="14"/>
  <c r="BK85" i="14"/>
  <c r="AF79" i="14"/>
  <c r="CE78" i="14"/>
  <c r="AG87" i="14"/>
  <c r="BH88" i="14"/>
  <c r="BI88" i="14"/>
  <c r="I89" i="14"/>
  <c r="J89" i="14" s="1"/>
  <c r="K89" i="14" s="1"/>
  <c r="L89" i="14" s="1"/>
  <c r="M89" i="14" s="1"/>
  <c r="N89" i="14" s="1"/>
  <c r="O89" i="14" s="1"/>
  <c r="P89" i="14" s="1"/>
  <c r="Q89" i="14" s="1"/>
  <c r="R89" i="14" s="1"/>
  <c r="S89" i="14" s="1"/>
  <c r="V89" i="14"/>
  <c r="W89" i="14" s="1"/>
  <c r="X89" i="14" s="1"/>
  <c r="Y89" i="14" s="1"/>
  <c r="Z89" i="14" s="1"/>
  <c r="AA89" i="14" s="1"/>
  <c r="AB89" i="14" s="1"/>
  <c r="AC89" i="14" s="1"/>
  <c r="AD89" i="14" s="1"/>
  <c r="AE89" i="14" s="1"/>
  <c r="AF89" i="14" s="1"/>
  <c r="AS88" i="14"/>
  <c r="AT89" i="14"/>
  <c r="AU88" i="14"/>
  <c r="AR89" i="14"/>
  <c r="AV88" i="14" l="1"/>
  <c r="AG89" i="14"/>
  <c r="BS78" i="14"/>
  <c r="T79" i="14"/>
  <c r="T89" i="14"/>
  <c r="BL85" i="14"/>
  <c r="BJ87" i="14"/>
  <c r="K88" i="14"/>
  <c r="BR79" i="14"/>
  <c r="CE81" i="14"/>
  <c r="BR82" i="14" s="1"/>
  <c r="AF82" i="14"/>
  <c r="BW87" i="14"/>
  <c r="X88" i="14"/>
  <c r="BZ84" i="14"/>
  <c r="AA85" i="14"/>
  <c r="CF78" i="14"/>
  <c r="AG79" i="14"/>
  <c r="BM84" i="14"/>
  <c r="N85" i="14"/>
  <c r="I90" i="14"/>
  <c r="J90" i="14" s="1"/>
  <c r="K90" i="14" s="1"/>
  <c r="V90" i="14"/>
  <c r="W90" i="14" s="1"/>
  <c r="X90" i="14" s="1"/>
  <c r="AS89" i="14"/>
  <c r="AU89" i="14"/>
  <c r="AR90" i="14"/>
  <c r="AT90" i="14"/>
  <c r="AV89" i="14" l="1"/>
  <c r="L90" i="14"/>
  <c r="M90" i="14" s="1"/>
  <c r="N90" i="14" s="1"/>
  <c r="O90" i="14" s="1"/>
  <c r="P90" i="14" s="1"/>
  <c r="Q90" i="14" s="1"/>
  <c r="R90" i="14" s="1"/>
  <c r="S90" i="14" s="1"/>
  <c r="Y90" i="14"/>
  <c r="Z90" i="14" s="1"/>
  <c r="AA90" i="14" s="1"/>
  <c r="AB90" i="14" s="1"/>
  <c r="AC90" i="14" s="1"/>
  <c r="AD90" i="14" s="1"/>
  <c r="AE90" i="14" s="1"/>
  <c r="AF90" i="14" s="1"/>
  <c r="BN84" i="14"/>
  <c r="O85" i="14"/>
  <c r="AB85" i="14"/>
  <c r="CA84" i="14"/>
  <c r="CF81" i="14"/>
  <c r="BS82" i="14" s="1"/>
  <c r="AG82" i="14"/>
  <c r="BK87" i="14"/>
  <c r="L88" i="14"/>
  <c r="BM85" i="14"/>
  <c r="BJ88" i="14"/>
  <c r="Y88" i="14"/>
  <c r="BX87" i="14"/>
  <c r="BS79" i="14"/>
  <c r="BH90" i="14"/>
  <c r="BU90" i="14"/>
  <c r="I91" i="14"/>
  <c r="J91" i="14" s="1"/>
  <c r="BJ90" i="14" s="1"/>
  <c r="V91" i="14"/>
  <c r="BV90" i="14" s="1"/>
  <c r="AT91" i="14"/>
  <c r="AS90" i="14"/>
  <c r="AR91" i="14"/>
  <c r="AU90" i="14"/>
  <c r="BI90" i="14" l="1"/>
  <c r="W91" i="14"/>
  <c r="BW90" i="14" s="1"/>
  <c r="AV90" i="14"/>
  <c r="M88" i="14"/>
  <c r="BL87" i="14"/>
  <c r="AG90" i="14"/>
  <c r="BN85" i="14"/>
  <c r="BK88" i="14"/>
  <c r="CB84" i="14"/>
  <c r="AC85" i="14"/>
  <c r="K91" i="14"/>
  <c r="Z88" i="14"/>
  <c r="BY87" i="14"/>
  <c r="BO84" i="14"/>
  <c r="P85" i="14"/>
  <c r="T90" i="14"/>
  <c r="BH91" i="14"/>
  <c r="BJ91" i="14"/>
  <c r="I92" i="14"/>
  <c r="J92" i="14" s="1"/>
  <c r="K92" i="14" s="1"/>
  <c r="L92" i="14" s="1"/>
  <c r="M92" i="14" s="1"/>
  <c r="N92" i="14" s="1"/>
  <c r="O92" i="14" s="1"/>
  <c r="P92" i="14" s="1"/>
  <c r="Q92" i="14" s="1"/>
  <c r="R92" i="14" s="1"/>
  <c r="S92" i="14" s="1"/>
  <c r="V92" i="14"/>
  <c r="W92" i="14" s="1"/>
  <c r="X92" i="14" s="1"/>
  <c r="Y92" i="14" s="1"/>
  <c r="Z92" i="14" s="1"/>
  <c r="AA92" i="14" s="1"/>
  <c r="AB92" i="14" s="1"/>
  <c r="AC92" i="14" s="1"/>
  <c r="AD92" i="14" s="1"/>
  <c r="AE92" i="14" s="1"/>
  <c r="AF92" i="14" s="1"/>
  <c r="AU91" i="14"/>
  <c r="AS91" i="14"/>
  <c r="AR92" i="14"/>
  <c r="AT92" i="14"/>
  <c r="BI91" i="14" l="1"/>
  <c r="X91" i="14"/>
  <c r="AV91" i="14"/>
  <c r="AG92" i="14"/>
  <c r="T92" i="14"/>
  <c r="BO85" i="14"/>
  <c r="CC84" i="14"/>
  <c r="AD85" i="14"/>
  <c r="AA88" i="14"/>
  <c r="BZ87" i="14"/>
  <c r="BL88" i="14"/>
  <c r="BP84" i="14"/>
  <c r="Q85" i="14"/>
  <c r="BK90" i="14"/>
  <c r="L91" i="14"/>
  <c r="BM87" i="14"/>
  <c r="N88" i="14"/>
  <c r="I93" i="14"/>
  <c r="V93" i="14"/>
  <c r="AS92" i="14"/>
  <c r="AU92" i="14"/>
  <c r="AR93" i="14"/>
  <c r="AT93" i="14"/>
  <c r="BX90" i="14" l="1"/>
  <c r="BK91" i="14" s="1"/>
  <c r="Y91" i="14"/>
  <c r="AV92" i="14"/>
  <c r="CD84" i="14"/>
  <c r="AE85" i="14"/>
  <c r="W93" i="14"/>
  <c r="X93" i="14" s="1"/>
  <c r="Y93" i="14" s="1"/>
  <c r="Z93" i="14" s="1"/>
  <c r="AA93" i="14" s="1"/>
  <c r="AB93" i="14" s="1"/>
  <c r="AC93" i="14" s="1"/>
  <c r="AD93" i="14" s="1"/>
  <c r="AE93" i="14" s="1"/>
  <c r="AF93" i="14" s="1"/>
  <c r="J93" i="14"/>
  <c r="K93" i="14" s="1"/>
  <c r="L93" i="14" s="1"/>
  <c r="M93" i="14" s="1"/>
  <c r="N93" i="14" s="1"/>
  <c r="O93" i="14" s="1"/>
  <c r="P93" i="14" s="1"/>
  <c r="Q93" i="14" s="1"/>
  <c r="R93" i="14" s="1"/>
  <c r="S93" i="14" s="1"/>
  <c r="BN87" i="14"/>
  <c r="O88" i="14"/>
  <c r="BQ84" i="14"/>
  <c r="R85" i="14"/>
  <c r="BM88" i="14"/>
  <c r="BP85" i="14"/>
  <c r="M91" i="14"/>
  <c r="BL90" i="14"/>
  <c r="AB88" i="14"/>
  <c r="CA87" i="14"/>
  <c r="BH93" i="14"/>
  <c r="BU93" i="14"/>
  <c r="I94" i="14"/>
  <c r="V94" i="14"/>
  <c r="AS93" i="14"/>
  <c r="AU93" i="14"/>
  <c r="AT94" i="14"/>
  <c r="AR94" i="14"/>
  <c r="AQ3" i="14" l="1"/>
  <c r="Z2" i="14" s="1"/>
  <c r="BY90" i="14"/>
  <c r="BL91" i="14" s="1"/>
  <c r="Z91" i="14"/>
  <c r="AV93" i="14"/>
  <c r="BO87" i="14"/>
  <c r="P88" i="14"/>
  <c r="W94" i="14"/>
  <c r="J94" i="14"/>
  <c r="BV93" i="14"/>
  <c r="BI93" i="14"/>
  <c r="N91" i="14"/>
  <c r="BM90" i="14"/>
  <c r="BN88" i="14"/>
  <c r="AC88" i="14"/>
  <c r="CB87" i="14"/>
  <c r="S85" i="14"/>
  <c r="BR84" i="14"/>
  <c r="AF85" i="14"/>
  <c r="CE84" i="14"/>
  <c r="T93" i="14"/>
  <c r="BQ85" i="14"/>
  <c r="AG93" i="14"/>
  <c r="BH94" i="14"/>
  <c r="BH5" i="14" s="1"/>
  <c r="I95" i="14"/>
  <c r="J95" i="14" s="1"/>
  <c r="K95" i="14" s="1"/>
  <c r="L95" i="14" s="1"/>
  <c r="M95" i="14" s="1"/>
  <c r="N95" i="14" s="1"/>
  <c r="O95" i="14" s="1"/>
  <c r="P95" i="14" s="1"/>
  <c r="Q95" i="14" s="1"/>
  <c r="R95" i="14" s="1"/>
  <c r="S95" i="14" s="1"/>
  <c r="V95" i="14"/>
  <c r="W95" i="14" s="1"/>
  <c r="X95" i="14" s="1"/>
  <c r="Y95" i="14" s="1"/>
  <c r="Z95" i="14" s="1"/>
  <c r="AA95" i="14" s="1"/>
  <c r="AB95" i="14" s="1"/>
  <c r="AC95" i="14" s="1"/>
  <c r="AD95" i="14" s="1"/>
  <c r="AE95" i="14" s="1"/>
  <c r="AF95" i="14" s="1"/>
  <c r="AT95" i="14"/>
  <c r="AR95" i="14"/>
  <c r="AU94" i="14"/>
  <c r="AS94" i="14"/>
  <c r="AP3" i="14" l="1"/>
  <c r="V2" i="14" s="1"/>
  <c r="BZ90" i="14"/>
  <c r="BM91" i="14" s="1"/>
  <c r="AA91" i="14"/>
  <c r="AV94" i="14"/>
  <c r="BI94" i="14"/>
  <c r="BI5" i="14" s="1"/>
  <c r="AG95" i="14"/>
  <c r="BR85" i="14"/>
  <c r="BN90" i="14"/>
  <c r="O91" i="14"/>
  <c r="BJ93" i="14"/>
  <c r="K94" i="14"/>
  <c r="T95" i="14"/>
  <c r="BS84" i="14"/>
  <c r="T85" i="14"/>
  <c r="BW93" i="14"/>
  <c r="X94" i="14"/>
  <c r="Q88" i="14"/>
  <c r="BP87" i="14"/>
  <c r="CF84" i="14"/>
  <c r="AG85" i="14"/>
  <c r="CC87" i="14"/>
  <c r="AD88" i="14"/>
  <c r="BO88" i="14"/>
  <c r="AT96" i="14"/>
  <c r="AR96" i="14"/>
  <c r="AU95" i="14"/>
  <c r="AS95" i="14"/>
  <c r="CA90" i="14" l="1"/>
  <c r="AB91" i="14"/>
  <c r="AV95" i="14"/>
  <c r="BK93" i="14"/>
  <c r="L94" i="14"/>
  <c r="R88" i="14"/>
  <c r="BQ87" i="14"/>
  <c r="BJ94" i="14"/>
  <c r="BJ5" i="14" s="1"/>
  <c r="BP88" i="14"/>
  <c r="BX93" i="14"/>
  <c r="Y94" i="14"/>
  <c r="BS85" i="14"/>
  <c r="P91" i="14"/>
  <c r="BO90" i="14"/>
  <c r="AE88" i="14"/>
  <c r="CD87" i="14"/>
  <c r="BN91" i="14"/>
  <c r="AS96" i="14"/>
  <c r="AR97" i="14"/>
  <c r="AU96" i="14"/>
  <c r="AT97" i="14"/>
  <c r="AC91" i="14" l="1"/>
  <c r="CB90" i="14"/>
  <c r="BO91" i="14" s="1"/>
  <c r="AV96" i="14"/>
  <c r="Q91" i="14"/>
  <c r="BP90" i="14"/>
  <c r="BR87" i="14"/>
  <c r="S88" i="14"/>
  <c r="BY93" i="14"/>
  <c r="Z94" i="14"/>
  <c r="BK94" i="14"/>
  <c r="BK5" i="14" s="1"/>
  <c r="AF88" i="14"/>
  <c r="CE87" i="14"/>
  <c r="BQ88" i="14"/>
  <c r="BL93" i="14"/>
  <c r="M94" i="14"/>
  <c r="AU97" i="14"/>
  <c r="AR98" i="14"/>
  <c r="AT98" i="14"/>
  <c r="AS97" i="14"/>
  <c r="AD91" i="14" l="1"/>
  <c r="CC90" i="14"/>
  <c r="BP91" i="14" s="1"/>
  <c r="AV97" i="14"/>
  <c r="BL94" i="14"/>
  <c r="BL5" i="14" s="1"/>
  <c r="BZ93" i="14"/>
  <c r="AA94" i="14"/>
  <c r="BM93" i="14"/>
  <c r="N94" i="14"/>
  <c r="R91" i="14"/>
  <c r="BQ90" i="14"/>
  <c r="CF87" i="14"/>
  <c r="AG88" i="14"/>
  <c r="BS87" i="14"/>
  <c r="T88" i="14"/>
  <c r="BR88" i="14"/>
  <c r="AS98" i="14"/>
  <c r="AT99" i="14"/>
  <c r="AR99" i="14"/>
  <c r="AU98" i="14"/>
  <c r="BM5" i="14" l="1"/>
  <c r="AE91" i="14"/>
  <c r="CD90" i="14"/>
  <c r="BQ91" i="14" s="1"/>
  <c r="AV98" i="14"/>
  <c r="BS88" i="14"/>
  <c r="BM94" i="14"/>
  <c r="BR90" i="14"/>
  <c r="S91" i="14"/>
  <c r="CA93" i="14"/>
  <c r="AB94" i="14"/>
  <c r="BN93" i="14"/>
  <c r="O94" i="14"/>
  <c r="AR100" i="14"/>
  <c r="AT100" i="14"/>
  <c r="AS99" i="14"/>
  <c r="AU99" i="14"/>
  <c r="AF91" i="14" l="1"/>
  <c r="CF90" i="14" s="1"/>
  <c r="CE90" i="14"/>
  <c r="AV99" i="14"/>
  <c r="BN94" i="14"/>
  <c r="BN5" i="14" s="1"/>
  <c r="BS90" i="14"/>
  <c r="T91" i="14"/>
  <c r="BR91" i="14"/>
  <c r="CB93" i="14"/>
  <c r="AC94" i="14"/>
  <c r="BO93" i="14"/>
  <c r="P94" i="14"/>
  <c r="AR101" i="14"/>
  <c r="AS100" i="14"/>
  <c r="AU100" i="14"/>
  <c r="AT101" i="14"/>
  <c r="AG91" i="14" l="1"/>
  <c r="AV100" i="14"/>
  <c r="CC93" i="14"/>
  <c r="AD94" i="14"/>
  <c r="BS91" i="14"/>
  <c r="BP93" i="14"/>
  <c r="Q94" i="14"/>
  <c r="BO94" i="14"/>
  <c r="BO5" i="14" s="1"/>
  <c r="AS101" i="14"/>
  <c r="AR102" i="14"/>
  <c r="AU101" i="14"/>
  <c r="AT102" i="14"/>
  <c r="BP5" i="14" l="1"/>
  <c r="AV101" i="14"/>
  <c r="CD93" i="14"/>
  <c r="AE94" i="14"/>
  <c r="R94" i="14"/>
  <c r="BQ93" i="14"/>
  <c r="BP94" i="14"/>
  <c r="AT103" i="14"/>
  <c r="AR103" i="14"/>
  <c r="AS102" i="14"/>
  <c r="AU102" i="14"/>
  <c r="BQ5" i="14" l="1"/>
  <c r="AV102" i="14"/>
  <c r="BQ94" i="14"/>
  <c r="BR93" i="14"/>
  <c r="S94" i="14"/>
  <c r="CE93" i="14"/>
  <c r="AF94" i="14"/>
  <c r="AU103" i="14"/>
  <c r="AT104" i="14"/>
  <c r="AR104" i="14"/>
  <c r="AS103" i="14"/>
  <c r="BR5" i="14" l="1"/>
  <c r="AV103" i="14"/>
  <c r="BR94" i="14"/>
  <c r="BS93" i="14"/>
  <c r="T94" i="14"/>
  <c r="CF93" i="14"/>
  <c r="AG94" i="14"/>
  <c r="AR105" i="14"/>
  <c r="AU104" i="14"/>
  <c r="AS104" i="14"/>
  <c r="AT105" i="14"/>
  <c r="BS5" i="14" l="1"/>
  <c r="AV104" i="14"/>
  <c r="BS94" i="14"/>
  <c r="AA93" i="7" l="1"/>
  <c r="AA32" i="1" l="1"/>
  <c r="Q32" i="1"/>
  <c r="AB46" i="7"/>
  <c r="R46" i="7"/>
  <c r="G12" i="13"/>
  <c r="BK3" i="8"/>
  <c r="AT196" i="14"/>
  <c r="AR170" i="14"/>
  <c r="AR333" i="14"/>
  <c r="AT243" i="14"/>
  <c r="AR353" i="14"/>
  <c r="AR114" i="14"/>
  <c r="AR250" i="14"/>
  <c r="AT348" i="14"/>
  <c r="AT311" i="14"/>
  <c r="AR291" i="14"/>
  <c r="AT178" i="14"/>
  <c r="AR362" i="14"/>
  <c r="AR249" i="14"/>
  <c r="AR341" i="14"/>
  <c r="AR284" i="14"/>
  <c r="AT183" i="14"/>
  <c r="AT220" i="14"/>
  <c r="AT280" i="14"/>
  <c r="AT182" i="14"/>
  <c r="AR215" i="14"/>
  <c r="AT259" i="14"/>
  <c r="AR111" i="14"/>
  <c r="AR262" i="14"/>
  <c r="AR304" i="14"/>
  <c r="AR197" i="14"/>
  <c r="AR328" i="14"/>
  <c r="AR339" i="14"/>
  <c r="AR287" i="14"/>
  <c r="AR229" i="14"/>
  <c r="AT114" i="14"/>
  <c r="AT168" i="14"/>
  <c r="AR110" i="14"/>
  <c r="AT185" i="14"/>
  <c r="AT171" i="14"/>
  <c r="AR213" i="14"/>
  <c r="AR267" i="14"/>
  <c r="AR289" i="14"/>
  <c r="AT225" i="14"/>
  <c r="AR307" i="14"/>
  <c r="AT344" i="14"/>
  <c r="AT156" i="14"/>
  <c r="AR331" i="14"/>
  <c r="AT137" i="14"/>
  <c r="AT157" i="14"/>
  <c r="AR166" i="14"/>
  <c r="AR209" i="14"/>
  <c r="AT342" i="14"/>
  <c r="AR295" i="14"/>
  <c r="AR159" i="14"/>
  <c r="AR335" i="14"/>
  <c r="AR247" i="14"/>
  <c r="AR366" i="14"/>
  <c r="AT117" i="14"/>
  <c r="AR264" i="14"/>
  <c r="AT340" i="14"/>
  <c r="AR305" i="14"/>
  <c r="AR238" i="14"/>
  <c r="AT274" i="14"/>
  <c r="AT251" i="14"/>
  <c r="AT325" i="14"/>
  <c r="AR151" i="14"/>
  <c r="AT159" i="14"/>
  <c r="AT111" i="14"/>
  <c r="AT317" i="14"/>
  <c r="AT268" i="14"/>
  <c r="AR192" i="14"/>
  <c r="AT202" i="14"/>
  <c r="AT270" i="14"/>
  <c r="AR228" i="14"/>
  <c r="AR276" i="14"/>
  <c r="AR364" i="14"/>
  <c r="AT260" i="14"/>
  <c r="AT355" i="14"/>
  <c r="AR158" i="14"/>
  <c r="AR315" i="14"/>
  <c r="AR194" i="14"/>
  <c r="AR216" i="14"/>
  <c r="AT310" i="14"/>
  <c r="AT133" i="14"/>
  <c r="AR201" i="14"/>
  <c r="AR349" i="14"/>
  <c r="AR126" i="14"/>
  <c r="AT341" i="14"/>
  <c r="AT211" i="14"/>
  <c r="AT118" i="14"/>
  <c r="AR271" i="14"/>
  <c r="AT258" i="14"/>
  <c r="AR128" i="14"/>
  <c r="AT356" i="14"/>
  <c r="AR336" i="14"/>
  <c r="AR131" i="14"/>
  <c r="AR148" i="14"/>
  <c r="AR357" i="14"/>
  <c r="AT321" i="14"/>
  <c r="AR350" i="14"/>
  <c r="AT242" i="14"/>
  <c r="AR253" i="14"/>
  <c r="AR234" i="14"/>
  <c r="AR196" i="14"/>
  <c r="AT136" i="14"/>
  <c r="AT307" i="14"/>
  <c r="AT247" i="14"/>
  <c r="AT313" i="14"/>
  <c r="AR227" i="14"/>
  <c r="AR261" i="14"/>
  <c r="AR266" i="14"/>
  <c r="AT165" i="14"/>
  <c r="AT222" i="14"/>
  <c r="AT328" i="14"/>
  <c r="AR127" i="14"/>
  <c r="AR342" i="14"/>
  <c r="AT238" i="14"/>
  <c r="AR240" i="14"/>
  <c r="AR237" i="14"/>
  <c r="AR354" i="14"/>
  <c r="AT347" i="14"/>
  <c r="AT229" i="14"/>
  <c r="AT297" i="14"/>
  <c r="AT264" i="14"/>
  <c r="AR302" i="14"/>
  <c r="AT167" i="14"/>
  <c r="AR204" i="14"/>
  <c r="AR277" i="14"/>
  <c r="AR318" i="14"/>
  <c r="AR312" i="14"/>
  <c r="AR226" i="14"/>
  <c r="AR174" i="14"/>
  <c r="AT214" i="14"/>
  <c r="AR183" i="14"/>
  <c r="AR137" i="14"/>
  <c r="AR351" i="14"/>
  <c r="AT292" i="14"/>
  <c r="AT271" i="14"/>
  <c r="AT191" i="14"/>
  <c r="AR325" i="14"/>
  <c r="AR316" i="14"/>
  <c r="AT201" i="14"/>
  <c r="AT123" i="14"/>
  <c r="AR179" i="14"/>
  <c r="AT116" i="14"/>
  <c r="AT207" i="14"/>
  <c r="AR112" i="14"/>
  <c r="AT154" i="14"/>
  <c r="AR132" i="14"/>
  <c r="AT334" i="14"/>
  <c r="AT106" i="14"/>
  <c r="AT256" i="14"/>
  <c r="AR326" i="14"/>
  <c r="AR178" i="14"/>
  <c r="AT126" i="14"/>
  <c r="AT314" i="14"/>
  <c r="AT279" i="14"/>
  <c r="AT353" i="14"/>
  <c r="AR202" i="14"/>
  <c r="AR298" i="14"/>
  <c r="AT336" i="14"/>
  <c r="AT192" i="14"/>
  <c r="AT237" i="14"/>
  <c r="AT115" i="14"/>
  <c r="AR182" i="14"/>
  <c r="AT169" i="14"/>
  <c r="AR308" i="14"/>
  <c r="AT236" i="14"/>
  <c r="AT359" i="14"/>
  <c r="AR263" i="14"/>
  <c r="AT330" i="14"/>
  <c r="AT357" i="14"/>
  <c r="AR246" i="14"/>
  <c r="AR340" i="14"/>
  <c r="AR224" i="14"/>
  <c r="AR269" i="14"/>
  <c r="AT265" i="14"/>
  <c r="AR129" i="14"/>
  <c r="AR352" i="14"/>
  <c r="AR141" i="14"/>
  <c r="AR145" i="14"/>
  <c r="AT362" i="14"/>
  <c r="AT246" i="14"/>
  <c r="AT327" i="14"/>
  <c r="AR235" i="14"/>
  <c r="AR344" i="14"/>
  <c r="AT194" i="14"/>
  <c r="AR309" i="14"/>
  <c r="AR206" i="14"/>
  <c r="AT318" i="14"/>
  <c r="AT285" i="14"/>
  <c r="AR258" i="14"/>
  <c r="AR292" i="14"/>
  <c r="AR361" i="14"/>
  <c r="AR244" i="14"/>
  <c r="AR181" i="14"/>
  <c r="AT326" i="14"/>
  <c r="AT351" i="14"/>
  <c r="AT365" i="14"/>
  <c r="AR218" i="14"/>
  <c r="AT281" i="14"/>
  <c r="AT278" i="14"/>
  <c r="AS105" i="14"/>
  <c r="AT361" i="14"/>
  <c r="AR176" i="14"/>
  <c r="AR188" i="14"/>
  <c r="AT208" i="14"/>
  <c r="AR225" i="14"/>
  <c r="AU105" i="14"/>
  <c r="AR138" i="14"/>
  <c r="AT224" i="14"/>
  <c r="AT119" i="14"/>
  <c r="AR232" i="14"/>
  <c r="AR290" i="14"/>
  <c r="AR172" i="14"/>
  <c r="AR195" i="14"/>
  <c r="AT294" i="14"/>
  <c r="AT267" i="14"/>
  <c r="AT121" i="14"/>
  <c r="AT343" i="14"/>
  <c r="AT145" i="14"/>
  <c r="AR248" i="14"/>
  <c r="AT323" i="14"/>
  <c r="AT187" i="14"/>
  <c r="AT206" i="14"/>
  <c r="AR217" i="14"/>
  <c r="AT284" i="14"/>
  <c r="AT161" i="14"/>
  <c r="AT358" i="14"/>
  <c r="AT262" i="14"/>
  <c r="AT232" i="14"/>
  <c r="AT245" i="14"/>
  <c r="AT345" i="14"/>
  <c r="AR260" i="14"/>
  <c r="AR236" i="14"/>
  <c r="AR135" i="14"/>
  <c r="AR208" i="14"/>
  <c r="AR281" i="14"/>
  <c r="AT320" i="14"/>
  <c r="AR311" i="14"/>
  <c r="AT148" i="14"/>
  <c r="AT149" i="14"/>
  <c r="AT217" i="14"/>
  <c r="AR210" i="14"/>
  <c r="AT203" i="14"/>
  <c r="AT234" i="14"/>
  <c r="AT139" i="14"/>
  <c r="AT303" i="14"/>
  <c r="AT316" i="14"/>
  <c r="AR136" i="14"/>
  <c r="AT309" i="14"/>
  <c r="AR152" i="14"/>
  <c r="AT200" i="14"/>
  <c r="AR320" i="14"/>
  <c r="AT180" i="14"/>
  <c r="AR306" i="14"/>
  <c r="AT153" i="14"/>
  <c r="AR274" i="14"/>
  <c r="AR180" i="14"/>
  <c r="AT305" i="14"/>
  <c r="AT322" i="14"/>
  <c r="AT109" i="14"/>
  <c r="AR270" i="14"/>
  <c r="AT181" i="14"/>
  <c r="AR273" i="14"/>
  <c r="AR288" i="14"/>
  <c r="AT131" i="14"/>
  <c r="AT164" i="14"/>
  <c r="AR360" i="14"/>
  <c r="AT151" i="14"/>
  <c r="AR200" i="14"/>
  <c r="AT331" i="14"/>
  <c r="AT205" i="14"/>
  <c r="AT263" i="14"/>
  <c r="AT363" i="14"/>
  <c r="AR317" i="14"/>
  <c r="AR154" i="14"/>
  <c r="AR272" i="14"/>
  <c r="AR134" i="14"/>
  <c r="AR150" i="14"/>
  <c r="AR109" i="14"/>
  <c r="AT290" i="14"/>
  <c r="AT125" i="14"/>
  <c r="AT231" i="14"/>
  <c r="AT107" i="14"/>
  <c r="AR257" i="14"/>
  <c r="AT269" i="14"/>
  <c r="AR365" i="14"/>
  <c r="AR327" i="14"/>
  <c r="AT195" i="14"/>
  <c r="AR163" i="14"/>
  <c r="AR303" i="14"/>
  <c r="AR107" i="14"/>
  <c r="AT266" i="14"/>
  <c r="AT142" i="14"/>
  <c r="AT141" i="14"/>
  <c r="AT173" i="14"/>
  <c r="AR363" i="14"/>
  <c r="AR345" i="14"/>
  <c r="AR254" i="14"/>
  <c r="AR140" i="14"/>
  <c r="AR321" i="14"/>
  <c r="AR301" i="14"/>
  <c r="AR144" i="14"/>
  <c r="AR300" i="14"/>
  <c r="AR245" i="14"/>
  <c r="AT302" i="14"/>
  <c r="AR143" i="14"/>
  <c r="AR222" i="14"/>
  <c r="AR130" i="14"/>
  <c r="AT129" i="14"/>
  <c r="AT184" i="14"/>
  <c r="AT143" i="14"/>
  <c r="AT277" i="14"/>
  <c r="AT300" i="14"/>
  <c r="AR343" i="14"/>
  <c r="AR346" i="14"/>
  <c r="AT235" i="14"/>
  <c r="AR297" i="14"/>
  <c r="AT130" i="14"/>
  <c r="AR242" i="14"/>
  <c r="AR319" i="14"/>
  <c r="AT286" i="14"/>
  <c r="AR160" i="14"/>
  <c r="AT209" i="14"/>
  <c r="AR338" i="14"/>
  <c r="AR358" i="14"/>
  <c r="AR175" i="14"/>
  <c r="AT113" i="14"/>
  <c r="AT110" i="14"/>
  <c r="AT228" i="14"/>
  <c r="AR334" i="14"/>
  <c r="AT352" i="14"/>
  <c r="AT249" i="14"/>
  <c r="AR241" i="14"/>
  <c r="AT332" i="14"/>
  <c r="AR296" i="14"/>
  <c r="AT150" i="14"/>
  <c r="AT140" i="14"/>
  <c r="AT296" i="14"/>
  <c r="AT250" i="14"/>
  <c r="AR133" i="14"/>
  <c r="AT360" i="14"/>
  <c r="AT158" i="14"/>
  <c r="AR184" i="14"/>
  <c r="AR173" i="14"/>
  <c r="AR329" i="14"/>
  <c r="AT241" i="14"/>
  <c r="AT199" i="14"/>
  <c r="AT212" i="14"/>
  <c r="AR268" i="14"/>
  <c r="AT304" i="14"/>
  <c r="AT346" i="14"/>
  <c r="AT175" i="14"/>
  <c r="AR279" i="14"/>
  <c r="AR251" i="14"/>
  <c r="AR203" i="14"/>
  <c r="AT257" i="14"/>
  <c r="AR211" i="14"/>
  <c r="AT299" i="14"/>
  <c r="AR212" i="14"/>
  <c r="AT272" i="14"/>
  <c r="AR187" i="14"/>
  <c r="AR155" i="14"/>
  <c r="AT255" i="14"/>
  <c r="AR314" i="14"/>
  <c r="AT301" i="14"/>
  <c r="AT339" i="14"/>
  <c r="AT293" i="14"/>
  <c r="AT319" i="14"/>
  <c r="AT170" i="14"/>
  <c r="AT186" i="14"/>
  <c r="AT134" i="14"/>
  <c r="AT233" i="14"/>
  <c r="AR153" i="14"/>
  <c r="AT128" i="14"/>
  <c r="AT240" i="14"/>
  <c r="AR164" i="14"/>
  <c r="AR147" i="14"/>
  <c r="AT244" i="14"/>
  <c r="AR337" i="14"/>
  <c r="AT135" i="14"/>
  <c r="AT160" i="14"/>
  <c r="AR223" i="14"/>
  <c r="AR283" i="14"/>
  <c r="AT122" i="14"/>
  <c r="AT210" i="14"/>
  <c r="AR299" i="14"/>
  <c r="AT216" i="14"/>
  <c r="AR286" i="14"/>
  <c r="AT179" i="14"/>
  <c r="AR190" i="14"/>
  <c r="AR146" i="14"/>
  <c r="AT283" i="14"/>
  <c r="AR230" i="14"/>
  <c r="AR330" i="14"/>
  <c r="AR219" i="14"/>
  <c r="AT252" i="14"/>
  <c r="AT273" i="14"/>
  <c r="AT190" i="14"/>
  <c r="AR177" i="14"/>
  <c r="AR293" i="14"/>
  <c r="AT197" i="14"/>
  <c r="AT221" i="14"/>
  <c r="AT337" i="14"/>
  <c r="AT366" i="14"/>
  <c r="AR359" i="14"/>
  <c r="AR139" i="14"/>
  <c r="AR310" i="14"/>
  <c r="AT291" i="14"/>
  <c r="AR231" i="14"/>
  <c r="AT329" i="14"/>
  <c r="AR313" i="14"/>
  <c r="AR347" i="14"/>
  <c r="AR282" i="14"/>
  <c r="AT288" i="14"/>
  <c r="AT174" i="14"/>
  <c r="AT333" i="14"/>
  <c r="AR278" i="14"/>
  <c r="AT138" i="14"/>
  <c r="AT350" i="14"/>
  <c r="AT261" i="14"/>
  <c r="AT132" i="14"/>
  <c r="AT124" i="14"/>
  <c r="AR252" i="14"/>
  <c r="AR214" i="14"/>
  <c r="AR115" i="14"/>
  <c r="AR233" i="14"/>
  <c r="AT215" i="14"/>
  <c r="AT254" i="14"/>
  <c r="AT218" i="14"/>
  <c r="AT308" i="14"/>
  <c r="AT176" i="14"/>
  <c r="AT166" i="14"/>
  <c r="AR355" i="14"/>
  <c r="AR221" i="14"/>
  <c r="AT189" i="14"/>
  <c r="AT226" i="14"/>
  <c r="AR356" i="14"/>
  <c r="AT253" i="14"/>
  <c r="AT298" i="14"/>
  <c r="AT120" i="14"/>
  <c r="AR162" i="14"/>
  <c r="AT177" i="14"/>
  <c r="AR332" i="14"/>
  <c r="AT127" i="14"/>
  <c r="AT306" i="14"/>
  <c r="AR113" i="14"/>
  <c r="AT295" i="14"/>
  <c r="AR324" i="14"/>
  <c r="AT144" i="14"/>
  <c r="AT155" i="14"/>
  <c r="AR186" i="14"/>
  <c r="AT163" i="14"/>
  <c r="AR275" i="14"/>
  <c r="AT289" i="14"/>
  <c r="AT227" i="14"/>
  <c r="AT213" i="14"/>
  <c r="AR239" i="14"/>
  <c r="AT287" i="14"/>
  <c r="AT188" i="14"/>
  <c r="AT312" i="14"/>
  <c r="AT204" i="14"/>
  <c r="AT146" i="14"/>
  <c r="AR199" i="14"/>
  <c r="AR285" i="14"/>
  <c r="AT275" i="14"/>
  <c r="AR265" i="14"/>
  <c r="AT147" i="14"/>
  <c r="AT239" i="14"/>
  <c r="AR193" i="14"/>
  <c r="AT364" i="14"/>
  <c r="AT315" i="14"/>
  <c r="AT108" i="14"/>
  <c r="AT248" i="14"/>
  <c r="AT324" i="14"/>
  <c r="AR161" i="14"/>
  <c r="AR280" i="14"/>
  <c r="AR171" i="14"/>
  <c r="AR165" i="14"/>
  <c r="AR256" i="14"/>
  <c r="AT282" i="14"/>
  <c r="AT193" i="14"/>
  <c r="AR255" i="14"/>
  <c r="AT338" i="14"/>
  <c r="AR149" i="14"/>
  <c r="AR243" i="14"/>
  <c r="AR294" i="14"/>
  <c r="AT152" i="14"/>
  <c r="AR220" i="14"/>
  <c r="AT349" i="14"/>
  <c r="AR156" i="14"/>
  <c r="AR106" i="14"/>
  <c r="AT354" i="14"/>
  <c r="AT112" i="14"/>
  <c r="AR168" i="14"/>
  <c r="AR323" i="14"/>
  <c r="AR108" i="14"/>
  <c r="AT172" i="14"/>
  <c r="AR198" i="14"/>
  <c r="AT335" i="14"/>
  <c r="AR322" i="14"/>
  <c r="AR191" i="14"/>
  <c r="AR142" i="14"/>
  <c r="AT223" i="14"/>
  <c r="AR205" i="14"/>
  <c r="AT198" i="14"/>
  <c r="AR167" i="14"/>
  <c r="AR189" i="14"/>
  <c r="AR157" i="14"/>
  <c r="AR259" i="14"/>
  <c r="AR185" i="14"/>
  <c r="AT219" i="14"/>
  <c r="AT230" i="14"/>
  <c r="AT276" i="14"/>
  <c r="AT162" i="14"/>
  <c r="AR169" i="14"/>
  <c r="AR207" i="14"/>
  <c r="AR348" i="14"/>
  <c r="AR116" i="14"/>
  <c r="AR117" i="14"/>
  <c r="AR118" i="14"/>
  <c r="AV105" i="14" l="1"/>
  <c r="R29" i="7"/>
  <c r="R17" i="7"/>
  <c r="AR121" i="14"/>
  <c r="AR120" i="14"/>
  <c r="AR119" i="14"/>
  <c r="L21" i="13" l="1"/>
  <c r="V65" i="4" s="1"/>
  <c r="V10" i="1"/>
  <c r="V9" i="1"/>
  <c r="V8" i="1"/>
  <c r="Y6" i="1"/>
  <c r="AC6" i="4"/>
  <c r="AC5" i="4"/>
  <c r="AE3" i="4"/>
  <c r="F1" i="2"/>
  <c r="E5" i="2"/>
  <c r="E4" i="2"/>
  <c r="E3" i="2"/>
  <c r="V10" i="7"/>
  <c r="V9" i="7"/>
  <c r="V8" i="7"/>
  <c r="Y6" i="7"/>
  <c r="BK2" i="8"/>
  <c r="BP1" i="8"/>
  <c r="E6" i="9"/>
  <c r="E5" i="9"/>
  <c r="E4" i="9"/>
  <c r="F2" i="9"/>
  <c r="AR122" i="14"/>
  <c r="AR123" i="14"/>
  <c r="AR124" i="14"/>
  <c r="Q48" i="1" l="1"/>
  <c r="AR125" i="14"/>
  <c r="Q51" i="1" l="1"/>
  <c r="Q50" i="1"/>
  <c r="Q49" i="1"/>
  <c r="V5" i="1" l="1"/>
  <c r="D13" i="2"/>
  <c r="V5" i="7"/>
  <c r="H22" i="9" l="1"/>
  <c r="G22" i="9"/>
  <c r="F22" i="9"/>
  <c r="E22" i="9"/>
  <c r="AA63" i="4" l="1"/>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E14" i="4" l="1"/>
  <c r="R75" i="7" l="1"/>
  <c r="R74" i="7"/>
  <c r="R72" i="7"/>
  <c r="R73" i="7"/>
  <c r="D14" i="9" l="1"/>
  <c r="I14" i="9" s="1"/>
  <c r="BV8" i="8"/>
  <c r="AU8" i="8"/>
  <c r="BF8" i="8" s="1"/>
  <c r="AP8" i="8"/>
  <c r="Z8" i="8"/>
  <c r="BV7" i="8"/>
  <c r="AU7" i="8"/>
  <c r="BF7" i="8" s="1"/>
  <c r="AP7" i="8"/>
  <c r="Z7" i="8"/>
  <c r="J14" i="9" l="1"/>
  <c r="K14" i="9"/>
  <c r="CB7" i="8"/>
  <c r="CA8" i="8"/>
  <c r="CB8" i="8"/>
  <c r="CA7" i="8"/>
  <c r="AE108" i="8"/>
  <c r="H22" i="2" l="1"/>
  <c r="G22" i="2"/>
  <c r="F22" i="2"/>
  <c r="E22" i="2"/>
  <c r="Q31" i="1" l="1"/>
  <c r="Q29" i="1" s="1"/>
  <c r="Q27" i="1"/>
  <c r="Q25" i="1" s="1"/>
  <c r="Z64" i="4" l="1"/>
  <c r="Y64" i="4"/>
  <c r="X64" i="4"/>
  <c r="DC63" i="4"/>
  <c r="DA63" i="4"/>
  <c r="CY63" i="4"/>
  <c r="CW63" i="4"/>
  <c r="CU63" i="4"/>
  <c r="CE63" i="4"/>
  <c r="CC63" i="4"/>
  <c r="CA63" i="4"/>
  <c r="BY63" i="4"/>
  <c r="BW63" i="4"/>
  <c r="BU63" i="4"/>
  <c r="BS63" i="4"/>
  <c r="BQ63" i="4"/>
  <c r="BO63" i="4"/>
  <c r="BM63" i="4"/>
  <c r="BK63" i="4"/>
  <c r="BI63" i="4"/>
  <c r="BG63" i="4"/>
  <c r="BE63" i="4"/>
  <c r="BC63" i="4"/>
  <c r="BA63" i="4"/>
  <c r="AY63" i="4"/>
  <c r="AW63" i="4"/>
  <c r="AU63" i="4"/>
  <c r="AS63" i="4"/>
  <c r="AQ63" i="4"/>
  <c r="AO63" i="4"/>
  <c r="AE63" i="4"/>
  <c r="U63" i="4"/>
  <c r="DC62" i="4"/>
  <c r="DA62" i="4"/>
  <c r="CY62" i="4"/>
  <c r="CW62" i="4"/>
  <c r="CU62" i="4"/>
  <c r="CS62" i="4"/>
  <c r="CQ62" i="4"/>
  <c r="CO62" i="4"/>
  <c r="CM62" i="4"/>
  <c r="CK62" i="4"/>
  <c r="CI62" i="4"/>
  <c r="CG62" i="4"/>
  <c r="CE62" i="4"/>
  <c r="CC62" i="4"/>
  <c r="CA62" i="4"/>
  <c r="BY62" i="4"/>
  <c r="BW62" i="4"/>
  <c r="BU62" i="4"/>
  <c r="BS62" i="4"/>
  <c r="BQ62" i="4"/>
  <c r="BO62" i="4"/>
  <c r="BM62" i="4"/>
  <c r="BK62" i="4"/>
  <c r="BI62" i="4"/>
  <c r="BG62" i="4"/>
  <c r="BE62" i="4"/>
  <c r="BC62" i="4"/>
  <c r="BA62" i="4"/>
  <c r="AY62" i="4"/>
  <c r="AW62" i="4"/>
  <c r="AU62" i="4"/>
  <c r="AS62" i="4"/>
  <c r="AQ62" i="4"/>
  <c r="AO62" i="4"/>
  <c r="AE62" i="4"/>
  <c r="U62" i="4"/>
  <c r="DC61" i="4"/>
  <c r="DA61" i="4"/>
  <c r="CY61" i="4"/>
  <c r="CW61" i="4"/>
  <c r="CU61" i="4"/>
  <c r="CS61" i="4"/>
  <c r="CQ61" i="4"/>
  <c r="CO61" i="4"/>
  <c r="CM61" i="4"/>
  <c r="CK61" i="4"/>
  <c r="CI61" i="4"/>
  <c r="CG61" i="4"/>
  <c r="CE61" i="4"/>
  <c r="CC61" i="4"/>
  <c r="CA61" i="4"/>
  <c r="BY61" i="4"/>
  <c r="BW61" i="4"/>
  <c r="BU61" i="4"/>
  <c r="BS61" i="4"/>
  <c r="BQ61" i="4"/>
  <c r="BO61" i="4"/>
  <c r="BM61" i="4"/>
  <c r="BK61" i="4"/>
  <c r="BI61" i="4"/>
  <c r="BG61" i="4"/>
  <c r="BE61" i="4"/>
  <c r="BC61" i="4"/>
  <c r="BA61" i="4"/>
  <c r="AY61" i="4"/>
  <c r="AW61" i="4"/>
  <c r="AU61" i="4"/>
  <c r="AS61" i="4"/>
  <c r="AQ61" i="4"/>
  <c r="AO61" i="4"/>
  <c r="AE61" i="4"/>
  <c r="U61" i="4"/>
  <c r="DC60" i="4"/>
  <c r="DA60" i="4"/>
  <c r="CY60" i="4"/>
  <c r="CW60" i="4"/>
  <c r="CU60" i="4"/>
  <c r="CS60" i="4"/>
  <c r="CQ60" i="4"/>
  <c r="CO60" i="4"/>
  <c r="CM60" i="4"/>
  <c r="CK60" i="4"/>
  <c r="CI60" i="4"/>
  <c r="CG60" i="4"/>
  <c r="CE60" i="4"/>
  <c r="CC60" i="4"/>
  <c r="CA60" i="4"/>
  <c r="BY60" i="4"/>
  <c r="BW60" i="4"/>
  <c r="BU60" i="4"/>
  <c r="BS60" i="4"/>
  <c r="BQ60" i="4"/>
  <c r="BO60" i="4"/>
  <c r="BM60" i="4"/>
  <c r="BK60" i="4"/>
  <c r="BI60" i="4"/>
  <c r="BG60" i="4"/>
  <c r="BE60" i="4"/>
  <c r="BC60" i="4"/>
  <c r="BA60" i="4"/>
  <c r="AY60" i="4"/>
  <c r="AW60" i="4"/>
  <c r="AU60" i="4"/>
  <c r="AS60" i="4"/>
  <c r="AQ60" i="4"/>
  <c r="AO60" i="4"/>
  <c r="AE60" i="4"/>
  <c r="U60" i="4"/>
  <c r="DC59" i="4"/>
  <c r="DA59" i="4"/>
  <c r="CY59" i="4"/>
  <c r="CW59" i="4"/>
  <c r="CU59" i="4"/>
  <c r="CS59" i="4"/>
  <c r="CQ59" i="4"/>
  <c r="CO59" i="4"/>
  <c r="CM59" i="4"/>
  <c r="CK59" i="4"/>
  <c r="CI59" i="4"/>
  <c r="CG59" i="4"/>
  <c r="CE59" i="4"/>
  <c r="CC59" i="4"/>
  <c r="CA59" i="4"/>
  <c r="BY59" i="4"/>
  <c r="BW59" i="4"/>
  <c r="BU59" i="4"/>
  <c r="BS59" i="4"/>
  <c r="BQ59" i="4"/>
  <c r="BO59" i="4"/>
  <c r="BM59" i="4"/>
  <c r="BK59" i="4"/>
  <c r="BI59" i="4"/>
  <c r="BG59" i="4"/>
  <c r="BE59" i="4"/>
  <c r="BC59" i="4"/>
  <c r="BA59" i="4"/>
  <c r="AY59" i="4"/>
  <c r="AW59" i="4"/>
  <c r="AU59" i="4"/>
  <c r="AS59" i="4"/>
  <c r="AQ59" i="4"/>
  <c r="AO59" i="4"/>
  <c r="AE59" i="4"/>
  <c r="U59" i="4"/>
  <c r="DC58" i="4"/>
  <c r="DA58" i="4"/>
  <c r="CY58" i="4"/>
  <c r="CW58" i="4"/>
  <c r="CU58" i="4"/>
  <c r="CS58" i="4"/>
  <c r="CQ58" i="4"/>
  <c r="CO58" i="4"/>
  <c r="CM58" i="4"/>
  <c r="CK58" i="4"/>
  <c r="CI58" i="4"/>
  <c r="CG58" i="4"/>
  <c r="CE58" i="4"/>
  <c r="CC58" i="4"/>
  <c r="CA58" i="4"/>
  <c r="BY58" i="4"/>
  <c r="BW58" i="4"/>
  <c r="BU58" i="4"/>
  <c r="BS58" i="4"/>
  <c r="BQ58" i="4"/>
  <c r="BO58" i="4"/>
  <c r="BM58" i="4"/>
  <c r="BK58" i="4"/>
  <c r="BI58" i="4"/>
  <c r="BG58" i="4"/>
  <c r="BE58" i="4"/>
  <c r="BC58" i="4"/>
  <c r="BA58" i="4"/>
  <c r="AY58" i="4"/>
  <c r="AW58" i="4"/>
  <c r="AU58" i="4"/>
  <c r="AS58" i="4"/>
  <c r="AQ58" i="4"/>
  <c r="AO58" i="4"/>
  <c r="AE58" i="4"/>
  <c r="U58" i="4"/>
  <c r="DC57" i="4"/>
  <c r="DA57" i="4"/>
  <c r="CY57" i="4"/>
  <c r="CW57" i="4"/>
  <c r="CU57" i="4"/>
  <c r="CS57" i="4"/>
  <c r="CQ57" i="4"/>
  <c r="CO57" i="4"/>
  <c r="CM57" i="4"/>
  <c r="CK57" i="4"/>
  <c r="CI57" i="4"/>
  <c r="CG57" i="4"/>
  <c r="CE57" i="4"/>
  <c r="CC57" i="4"/>
  <c r="CA57" i="4"/>
  <c r="BY57" i="4"/>
  <c r="BW57" i="4"/>
  <c r="BU57" i="4"/>
  <c r="BS57" i="4"/>
  <c r="BQ57" i="4"/>
  <c r="BO57" i="4"/>
  <c r="BM57" i="4"/>
  <c r="BK57" i="4"/>
  <c r="BI57" i="4"/>
  <c r="BG57" i="4"/>
  <c r="BE57" i="4"/>
  <c r="BC57" i="4"/>
  <c r="BA57" i="4"/>
  <c r="AY57" i="4"/>
  <c r="AW57" i="4"/>
  <c r="AU57" i="4"/>
  <c r="AS57" i="4"/>
  <c r="AQ57" i="4"/>
  <c r="AO57" i="4"/>
  <c r="AE57" i="4"/>
  <c r="U57" i="4"/>
  <c r="DC56" i="4"/>
  <c r="DA56" i="4"/>
  <c r="CY56" i="4"/>
  <c r="CW56" i="4"/>
  <c r="CU56" i="4"/>
  <c r="CS56" i="4"/>
  <c r="CQ56" i="4"/>
  <c r="CO56" i="4"/>
  <c r="CM56" i="4"/>
  <c r="CK56" i="4"/>
  <c r="CI56" i="4"/>
  <c r="CG56" i="4"/>
  <c r="CE56" i="4"/>
  <c r="CC56" i="4"/>
  <c r="CA56" i="4"/>
  <c r="BY56" i="4"/>
  <c r="BW56" i="4"/>
  <c r="BU56" i="4"/>
  <c r="BS56" i="4"/>
  <c r="BQ56" i="4"/>
  <c r="BO56" i="4"/>
  <c r="BM56" i="4"/>
  <c r="BK56" i="4"/>
  <c r="BI56" i="4"/>
  <c r="BG56" i="4"/>
  <c r="BE56" i="4"/>
  <c r="BC56" i="4"/>
  <c r="BA56" i="4"/>
  <c r="AY56" i="4"/>
  <c r="AW56" i="4"/>
  <c r="AU56" i="4"/>
  <c r="AS56" i="4"/>
  <c r="AQ56" i="4"/>
  <c r="AO56" i="4"/>
  <c r="AE56" i="4"/>
  <c r="U56" i="4"/>
  <c r="DC55" i="4"/>
  <c r="DA55" i="4"/>
  <c r="CY55" i="4"/>
  <c r="CW55" i="4"/>
  <c r="CU55" i="4"/>
  <c r="CS55" i="4"/>
  <c r="CQ55" i="4"/>
  <c r="CO55" i="4"/>
  <c r="CM55" i="4"/>
  <c r="CK55" i="4"/>
  <c r="CI55" i="4"/>
  <c r="CG55" i="4"/>
  <c r="CE55" i="4"/>
  <c r="CC55" i="4"/>
  <c r="CA55" i="4"/>
  <c r="BY55" i="4"/>
  <c r="BW55" i="4"/>
  <c r="BU55" i="4"/>
  <c r="BS55" i="4"/>
  <c r="BQ55" i="4"/>
  <c r="BO55" i="4"/>
  <c r="BM55" i="4"/>
  <c r="BK55" i="4"/>
  <c r="BI55" i="4"/>
  <c r="BG55" i="4"/>
  <c r="BE55" i="4"/>
  <c r="BC55" i="4"/>
  <c r="BA55" i="4"/>
  <c r="AY55" i="4"/>
  <c r="AW55" i="4"/>
  <c r="AU55" i="4"/>
  <c r="AS55" i="4"/>
  <c r="AQ55" i="4"/>
  <c r="AO55" i="4"/>
  <c r="DB55" i="4" s="1"/>
  <c r="AE55" i="4"/>
  <c r="U55" i="4"/>
  <c r="DC54" i="4"/>
  <c r="DA54" i="4"/>
  <c r="CY54" i="4"/>
  <c r="CW54" i="4"/>
  <c r="CU54" i="4"/>
  <c r="CS54" i="4"/>
  <c r="CQ54" i="4"/>
  <c r="CO54" i="4"/>
  <c r="CM54" i="4"/>
  <c r="CK54" i="4"/>
  <c r="CI54" i="4"/>
  <c r="CG54" i="4"/>
  <c r="CE54" i="4"/>
  <c r="CC54" i="4"/>
  <c r="CA54" i="4"/>
  <c r="BY54" i="4"/>
  <c r="BW54" i="4"/>
  <c r="BU54" i="4"/>
  <c r="BS54" i="4"/>
  <c r="BQ54" i="4"/>
  <c r="BO54" i="4"/>
  <c r="BM54" i="4"/>
  <c r="BK54" i="4"/>
  <c r="BI54" i="4"/>
  <c r="BG54" i="4"/>
  <c r="BE54" i="4"/>
  <c r="BC54" i="4"/>
  <c r="BA54" i="4"/>
  <c r="AY54" i="4"/>
  <c r="AW54" i="4"/>
  <c r="AU54" i="4"/>
  <c r="AS54" i="4"/>
  <c r="AQ54" i="4"/>
  <c r="AO54" i="4"/>
  <c r="AE54" i="4"/>
  <c r="U54" i="4"/>
  <c r="DC53" i="4"/>
  <c r="DA53" i="4"/>
  <c r="CY53" i="4"/>
  <c r="CW53" i="4"/>
  <c r="CU53" i="4"/>
  <c r="CS53" i="4"/>
  <c r="CQ53" i="4"/>
  <c r="CO53" i="4"/>
  <c r="CM53" i="4"/>
  <c r="CK53" i="4"/>
  <c r="CI53" i="4"/>
  <c r="CG53" i="4"/>
  <c r="CE53" i="4"/>
  <c r="CC53" i="4"/>
  <c r="CA53" i="4"/>
  <c r="BY53" i="4"/>
  <c r="BW53" i="4"/>
  <c r="BU53" i="4"/>
  <c r="BS53" i="4"/>
  <c r="BQ53" i="4"/>
  <c r="BO53" i="4"/>
  <c r="BM53" i="4"/>
  <c r="BK53" i="4"/>
  <c r="BI53" i="4"/>
  <c r="BG53" i="4"/>
  <c r="BE53" i="4"/>
  <c r="BC53" i="4"/>
  <c r="BA53" i="4"/>
  <c r="AY53" i="4"/>
  <c r="AW53" i="4"/>
  <c r="AU53" i="4"/>
  <c r="AS53" i="4"/>
  <c r="AQ53" i="4"/>
  <c r="AO53" i="4"/>
  <c r="AE53" i="4"/>
  <c r="U53" i="4"/>
  <c r="DC52" i="4"/>
  <c r="DA52" i="4"/>
  <c r="CY52" i="4"/>
  <c r="CW52" i="4"/>
  <c r="CU52" i="4"/>
  <c r="CS52" i="4"/>
  <c r="CQ52" i="4"/>
  <c r="CO52" i="4"/>
  <c r="CM52" i="4"/>
  <c r="CK52" i="4"/>
  <c r="CI52" i="4"/>
  <c r="CG52" i="4"/>
  <c r="CE52" i="4"/>
  <c r="CC52" i="4"/>
  <c r="CA52" i="4"/>
  <c r="BY52" i="4"/>
  <c r="BW52" i="4"/>
  <c r="BU52" i="4"/>
  <c r="BS52" i="4"/>
  <c r="BQ52" i="4"/>
  <c r="BO52" i="4"/>
  <c r="BM52" i="4"/>
  <c r="BK52" i="4"/>
  <c r="BI52" i="4"/>
  <c r="BG52" i="4"/>
  <c r="BE52" i="4"/>
  <c r="BC52" i="4"/>
  <c r="BA52" i="4"/>
  <c r="AY52" i="4"/>
  <c r="AW52" i="4"/>
  <c r="AU52" i="4"/>
  <c r="AS52" i="4"/>
  <c r="AQ52" i="4"/>
  <c r="AO52" i="4"/>
  <c r="AE52" i="4"/>
  <c r="U52" i="4"/>
  <c r="DC51" i="4"/>
  <c r="DA51" i="4"/>
  <c r="CY51" i="4"/>
  <c r="CW51" i="4"/>
  <c r="CU51" i="4"/>
  <c r="CS51" i="4"/>
  <c r="CQ51" i="4"/>
  <c r="CO51" i="4"/>
  <c r="CM51" i="4"/>
  <c r="CK51" i="4"/>
  <c r="CI51" i="4"/>
  <c r="CG51" i="4"/>
  <c r="CE51" i="4"/>
  <c r="CC51" i="4"/>
  <c r="CA51" i="4"/>
  <c r="BY51" i="4"/>
  <c r="BW51" i="4"/>
  <c r="BU51" i="4"/>
  <c r="BS51" i="4"/>
  <c r="BQ51" i="4"/>
  <c r="BO51" i="4"/>
  <c r="BM51" i="4"/>
  <c r="BK51" i="4"/>
  <c r="BI51" i="4"/>
  <c r="BG51" i="4"/>
  <c r="BE51" i="4"/>
  <c r="BC51" i="4"/>
  <c r="BA51" i="4"/>
  <c r="AY51" i="4"/>
  <c r="AW51" i="4"/>
  <c r="AU51" i="4"/>
  <c r="AS51" i="4"/>
  <c r="AQ51" i="4"/>
  <c r="AO51" i="4"/>
  <c r="AE51" i="4"/>
  <c r="U51" i="4"/>
  <c r="DC50" i="4"/>
  <c r="DA50" i="4"/>
  <c r="CY50" i="4"/>
  <c r="CW50" i="4"/>
  <c r="CU50" i="4"/>
  <c r="CS50" i="4"/>
  <c r="CQ50" i="4"/>
  <c r="CO50" i="4"/>
  <c r="CM50" i="4"/>
  <c r="CK50" i="4"/>
  <c r="CI50" i="4"/>
  <c r="CG50" i="4"/>
  <c r="CE50" i="4"/>
  <c r="CC50" i="4"/>
  <c r="CA50" i="4"/>
  <c r="BY50" i="4"/>
  <c r="BW50" i="4"/>
  <c r="BU50" i="4"/>
  <c r="BS50" i="4"/>
  <c r="BQ50" i="4"/>
  <c r="BO50" i="4"/>
  <c r="BM50" i="4"/>
  <c r="BK50" i="4"/>
  <c r="BI50" i="4"/>
  <c r="BG50" i="4"/>
  <c r="BE50" i="4"/>
  <c r="BC50" i="4"/>
  <c r="BA50" i="4"/>
  <c r="AY50" i="4"/>
  <c r="AW50" i="4"/>
  <c r="AU50" i="4"/>
  <c r="AS50" i="4"/>
  <c r="AQ50" i="4"/>
  <c r="AO50" i="4"/>
  <c r="AE50" i="4"/>
  <c r="U50" i="4"/>
  <c r="DC49" i="4"/>
  <c r="DA49" i="4"/>
  <c r="CY49" i="4"/>
  <c r="CW49" i="4"/>
  <c r="CU49" i="4"/>
  <c r="CS49" i="4"/>
  <c r="CQ49" i="4"/>
  <c r="CO49" i="4"/>
  <c r="CM49" i="4"/>
  <c r="CK49" i="4"/>
  <c r="CI49" i="4"/>
  <c r="CG49" i="4"/>
  <c r="CE49" i="4"/>
  <c r="CC49" i="4"/>
  <c r="CA49" i="4"/>
  <c r="BY49" i="4"/>
  <c r="BW49" i="4"/>
  <c r="BU49" i="4"/>
  <c r="BS49" i="4"/>
  <c r="BQ49" i="4"/>
  <c r="BO49" i="4"/>
  <c r="BM49" i="4"/>
  <c r="BK49" i="4"/>
  <c r="BI49" i="4"/>
  <c r="BG49" i="4"/>
  <c r="BE49" i="4"/>
  <c r="BC49" i="4"/>
  <c r="BA49" i="4"/>
  <c r="AY49" i="4"/>
  <c r="AW49" i="4"/>
  <c r="AU49" i="4"/>
  <c r="AS49" i="4"/>
  <c r="AQ49" i="4"/>
  <c r="AO49" i="4"/>
  <c r="DB49" i="4" s="1"/>
  <c r="AE49" i="4"/>
  <c r="U49" i="4"/>
  <c r="DC48" i="4"/>
  <c r="DA48" i="4"/>
  <c r="CY48" i="4"/>
  <c r="CW48" i="4"/>
  <c r="CU48" i="4"/>
  <c r="CS48" i="4"/>
  <c r="CQ48" i="4"/>
  <c r="CO48" i="4"/>
  <c r="CM48" i="4"/>
  <c r="CK48" i="4"/>
  <c r="CI48" i="4"/>
  <c r="CG48" i="4"/>
  <c r="CE48" i="4"/>
  <c r="CC48" i="4"/>
  <c r="CA48" i="4"/>
  <c r="BY48" i="4"/>
  <c r="BW48" i="4"/>
  <c r="BU48" i="4"/>
  <c r="BS48" i="4"/>
  <c r="BQ48" i="4"/>
  <c r="BO48" i="4"/>
  <c r="BM48" i="4"/>
  <c r="BK48" i="4"/>
  <c r="BI48" i="4"/>
  <c r="BG48" i="4"/>
  <c r="BE48" i="4"/>
  <c r="BC48" i="4"/>
  <c r="BA48" i="4"/>
  <c r="AY48" i="4"/>
  <c r="AW48" i="4"/>
  <c r="AU48" i="4"/>
  <c r="AS48" i="4"/>
  <c r="AQ48" i="4"/>
  <c r="AO48" i="4"/>
  <c r="AE48" i="4"/>
  <c r="U48" i="4"/>
  <c r="DC47" i="4"/>
  <c r="DA47" i="4"/>
  <c r="CY47" i="4"/>
  <c r="CW47" i="4"/>
  <c r="CU47" i="4"/>
  <c r="CS47" i="4"/>
  <c r="CQ47" i="4"/>
  <c r="CO47" i="4"/>
  <c r="CM47" i="4"/>
  <c r="CK47" i="4"/>
  <c r="CI47" i="4"/>
  <c r="CG47" i="4"/>
  <c r="CE47" i="4"/>
  <c r="CC47" i="4"/>
  <c r="CA47" i="4"/>
  <c r="BY47" i="4"/>
  <c r="BW47" i="4"/>
  <c r="BU47" i="4"/>
  <c r="BS47" i="4"/>
  <c r="BQ47" i="4"/>
  <c r="BO47" i="4"/>
  <c r="BM47" i="4"/>
  <c r="BK47" i="4"/>
  <c r="BI47" i="4"/>
  <c r="BG47" i="4"/>
  <c r="BE47" i="4"/>
  <c r="BC47" i="4"/>
  <c r="BA47" i="4"/>
  <c r="AY47" i="4"/>
  <c r="AW47" i="4"/>
  <c r="AU47" i="4"/>
  <c r="AS47" i="4"/>
  <c r="AQ47" i="4"/>
  <c r="AO47" i="4"/>
  <c r="AE47" i="4"/>
  <c r="U47" i="4"/>
  <c r="DC46" i="4"/>
  <c r="DA46" i="4"/>
  <c r="CY46" i="4"/>
  <c r="CW46" i="4"/>
  <c r="CU46" i="4"/>
  <c r="CS46" i="4"/>
  <c r="CQ46" i="4"/>
  <c r="CO46" i="4"/>
  <c r="CM46" i="4"/>
  <c r="CK46" i="4"/>
  <c r="CI46" i="4"/>
  <c r="CG46" i="4"/>
  <c r="CE46" i="4"/>
  <c r="CC46" i="4"/>
  <c r="CA46" i="4"/>
  <c r="BY46" i="4"/>
  <c r="BW46" i="4"/>
  <c r="BU46" i="4"/>
  <c r="BS46" i="4"/>
  <c r="BQ46" i="4"/>
  <c r="BO46" i="4"/>
  <c r="BM46" i="4"/>
  <c r="BK46" i="4"/>
  <c r="BI46" i="4"/>
  <c r="BG46" i="4"/>
  <c r="BE46" i="4"/>
  <c r="BC46" i="4"/>
  <c r="BA46" i="4"/>
  <c r="AY46" i="4"/>
  <c r="AW46" i="4"/>
  <c r="AU46" i="4"/>
  <c r="AS46" i="4"/>
  <c r="AQ46" i="4"/>
  <c r="AO46" i="4"/>
  <c r="AE46" i="4"/>
  <c r="U46" i="4"/>
  <c r="DC45" i="4"/>
  <c r="DA45" i="4"/>
  <c r="CY45" i="4"/>
  <c r="CW45" i="4"/>
  <c r="CU45" i="4"/>
  <c r="CS45" i="4"/>
  <c r="CQ45" i="4"/>
  <c r="CO45" i="4"/>
  <c r="CM45" i="4"/>
  <c r="CK45" i="4"/>
  <c r="CI45" i="4"/>
  <c r="CG45" i="4"/>
  <c r="CE45" i="4"/>
  <c r="CC45" i="4"/>
  <c r="CA45" i="4"/>
  <c r="BY45" i="4"/>
  <c r="BW45" i="4"/>
  <c r="BU45" i="4"/>
  <c r="BS45" i="4"/>
  <c r="BQ45" i="4"/>
  <c r="BO45" i="4"/>
  <c r="BM45" i="4"/>
  <c r="BK45" i="4"/>
  <c r="BI45" i="4"/>
  <c r="BG45" i="4"/>
  <c r="BE45" i="4"/>
  <c r="BC45" i="4"/>
  <c r="BA45" i="4"/>
  <c r="AY45" i="4"/>
  <c r="AW45" i="4"/>
  <c r="AU45" i="4"/>
  <c r="AS45" i="4"/>
  <c r="AQ45" i="4"/>
  <c r="AO45" i="4"/>
  <c r="AE45" i="4"/>
  <c r="U45" i="4"/>
  <c r="DC44" i="4"/>
  <c r="DA44" i="4"/>
  <c r="CY44" i="4"/>
  <c r="CW44" i="4"/>
  <c r="CU44" i="4"/>
  <c r="CS44" i="4"/>
  <c r="CQ44" i="4"/>
  <c r="CO44" i="4"/>
  <c r="CM44" i="4"/>
  <c r="CK44" i="4"/>
  <c r="CI44" i="4"/>
  <c r="CG44" i="4"/>
  <c r="CE44" i="4"/>
  <c r="CC44" i="4"/>
  <c r="CA44" i="4"/>
  <c r="BY44" i="4"/>
  <c r="BW44" i="4"/>
  <c r="BU44" i="4"/>
  <c r="BS44" i="4"/>
  <c r="BQ44" i="4"/>
  <c r="BO44" i="4"/>
  <c r="BM44" i="4"/>
  <c r="BK44" i="4"/>
  <c r="BI44" i="4"/>
  <c r="BG44" i="4"/>
  <c r="BE44" i="4"/>
  <c r="BC44" i="4"/>
  <c r="BA44" i="4"/>
  <c r="AY44" i="4"/>
  <c r="AW44" i="4"/>
  <c r="AU44" i="4"/>
  <c r="AS44" i="4"/>
  <c r="AQ44" i="4"/>
  <c r="AO44" i="4"/>
  <c r="DB44" i="4" s="1"/>
  <c r="AE44" i="4"/>
  <c r="U44" i="4"/>
  <c r="DC43" i="4"/>
  <c r="DA43" i="4"/>
  <c r="CY43" i="4"/>
  <c r="CW43" i="4"/>
  <c r="CU43" i="4"/>
  <c r="CS43" i="4"/>
  <c r="CQ43" i="4"/>
  <c r="CO43" i="4"/>
  <c r="CM43" i="4"/>
  <c r="CK43" i="4"/>
  <c r="CI43" i="4"/>
  <c r="CG43" i="4"/>
  <c r="CE43" i="4"/>
  <c r="CC43" i="4"/>
  <c r="CA43" i="4"/>
  <c r="BY43" i="4"/>
  <c r="BW43" i="4"/>
  <c r="BU43" i="4"/>
  <c r="BS43" i="4"/>
  <c r="BQ43" i="4"/>
  <c r="BO43" i="4"/>
  <c r="BM43" i="4"/>
  <c r="BK43" i="4"/>
  <c r="BI43" i="4"/>
  <c r="BG43" i="4"/>
  <c r="BE43" i="4"/>
  <c r="BC43" i="4"/>
  <c r="BA43" i="4"/>
  <c r="AY43" i="4"/>
  <c r="AW43" i="4"/>
  <c r="AU43" i="4"/>
  <c r="AS43" i="4"/>
  <c r="AQ43" i="4"/>
  <c r="AO43" i="4"/>
  <c r="CL43" i="4" s="1"/>
  <c r="AE43" i="4"/>
  <c r="U43" i="4"/>
  <c r="DC42" i="4"/>
  <c r="DA42" i="4"/>
  <c r="CY42" i="4"/>
  <c r="CW42" i="4"/>
  <c r="CU42" i="4"/>
  <c r="CS42" i="4"/>
  <c r="CQ42" i="4"/>
  <c r="CO42" i="4"/>
  <c r="CM42" i="4"/>
  <c r="CK42" i="4"/>
  <c r="CI42" i="4"/>
  <c r="CG42" i="4"/>
  <c r="CE42" i="4"/>
  <c r="CC42" i="4"/>
  <c r="CA42" i="4"/>
  <c r="BY42" i="4"/>
  <c r="BW42" i="4"/>
  <c r="BU42" i="4"/>
  <c r="BS42" i="4"/>
  <c r="BQ42" i="4"/>
  <c r="BO42" i="4"/>
  <c r="BM42" i="4"/>
  <c r="BK42" i="4"/>
  <c r="BI42" i="4"/>
  <c r="BG42" i="4"/>
  <c r="BE42" i="4"/>
  <c r="BC42" i="4"/>
  <c r="BA42" i="4"/>
  <c r="AY42" i="4"/>
  <c r="AW42" i="4"/>
  <c r="AU42" i="4"/>
  <c r="AS42" i="4"/>
  <c r="AQ42" i="4"/>
  <c r="AO42" i="4"/>
  <c r="AE42" i="4"/>
  <c r="U42" i="4"/>
  <c r="DC41" i="4"/>
  <c r="DA41" i="4"/>
  <c r="CY41" i="4"/>
  <c r="CW41" i="4"/>
  <c r="CU41" i="4"/>
  <c r="CS41" i="4"/>
  <c r="CQ41" i="4"/>
  <c r="CO41" i="4"/>
  <c r="CM41" i="4"/>
  <c r="CK41" i="4"/>
  <c r="CI41" i="4"/>
  <c r="CG41" i="4"/>
  <c r="CE41" i="4"/>
  <c r="CC41" i="4"/>
  <c r="CA41" i="4"/>
  <c r="BY41" i="4"/>
  <c r="BW41" i="4"/>
  <c r="BU41" i="4"/>
  <c r="BS41" i="4"/>
  <c r="BQ41" i="4"/>
  <c r="BO41" i="4"/>
  <c r="BM41" i="4"/>
  <c r="BK41" i="4"/>
  <c r="BI41" i="4"/>
  <c r="BG41" i="4"/>
  <c r="BE41" i="4"/>
  <c r="BC41" i="4"/>
  <c r="BA41" i="4"/>
  <c r="AY41" i="4"/>
  <c r="AW41" i="4"/>
  <c r="AU41" i="4"/>
  <c r="AS41" i="4"/>
  <c r="AQ41" i="4"/>
  <c r="AO41" i="4"/>
  <c r="AE41" i="4"/>
  <c r="U41" i="4"/>
  <c r="DC40" i="4"/>
  <c r="DA40" i="4"/>
  <c r="CY40" i="4"/>
  <c r="CW40" i="4"/>
  <c r="CU40" i="4"/>
  <c r="CS40" i="4"/>
  <c r="CQ40" i="4"/>
  <c r="CO40" i="4"/>
  <c r="CM40" i="4"/>
  <c r="CK40" i="4"/>
  <c r="CI40" i="4"/>
  <c r="CG40" i="4"/>
  <c r="CE40" i="4"/>
  <c r="CC40" i="4"/>
  <c r="CA40" i="4"/>
  <c r="BY40" i="4"/>
  <c r="BW40" i="4"/>
  <c r="BU40" i="4"/>
  <c r="BS40" i="4"/>
  <c r="BQ40" i="4"/>
  <c r="BO40" i="4"/>
  <c r="BM40" i="4"/>
  <c r="BK40" i="4"/>
  <c r="BI40" i="4"/>
  <c r="BJ40" i="4" s="1"/>
  <c r="BG40" i="4"/>
  <c r="BE40" i="4"/>
  <c r="BC40" i="4"/>
  <c r="BA40" i="4"/>
  <c r="AY40" i="4"/>
  <c r="AW40" i="4"/>
  <c r="AU40" i="4"/>
  <c r="AS40" i="4"/>
  <c r="AQ40" i="4"/>
  <c r="AO40" i="4"/>
  <c r="AE40" i="4"/>
  <c r="U40" i="4"/>
  <c r="DC39" i="4"/>
  <c r="DA39" i="4"/>
  <c r="CY39" i="4"/>
  <c r="CW39" i="4"/>
  <c r="CU39" i="4"/>
  <c r="CS39" i="4"/>
  <c r="CQ39" i="4"/>
  <c r="CO39" i="4"/>
  <c r="CM39" i="4"/>
  <c r="CK39" i="4"/>
  <c r="CI39" i="4"/>
  <c r="CG39" i="4"/>
  <c r="CE39" i="4"/>
  <c r="CC39" i="4"/>
  <c r="CA39" i="4"/>
  <c r="BY39" i="4"/>
  <c r="BW39" i="4"/>
  <c r="BU39" i="4"/>
  <c r="BS39" i="4"/>
  <c r="BQ39" i="4"/>
  <c r="BO39" i="4"/>
  <c r="BM39" i="4"/>
  <c r="BK39" i="4"/>
  <c r="BI39" i="4"/>
  <c r="BG39" i="4"/>
  <c r="BE39" i="4"/>
  <c r="BC39" i="4"/>
  <c r="BA39" i="4"/>
  <c r="AY39" i="4"/>
  <c r="AW39" i="4"/>
  <c r="AU39" i="4"/>
  <c r="AS39" i="4"/>
  <c r="AQ39" i="4"/>
  <c r="AO39" i="4"/>
  <c r="AE39" i="4"/>
  <c r="U39" i="4"/>
  <c r="DC38" i="4"/>
  <c r="DA38" i="4"/>
  <c r="CY38" i="4"/>
  <c r="CW38" i="4"/>
  <c r="CU38" i="4"/>
  <c r="CS38" i="4"/>
  <c r="CQ38" i="4"/>
  <c r="CO38" i="4"/>
  <c r="CM38" i="4"/>
  <c r="CK38" i="4"/>
  <c r="CI38" i="4"/>
  <c r="CG38" i="4"/>
  <c r="CE38" i="4"/>
  <c r="CC38" i="4"/>
  <c r="CA38" i="4"/>
  <c r="BY38" i="4"/>
  <c r="BW38" i="4"/>
  <c r="BU38" i="4"/>
  <c r="BS38" i="4"/>
  <c r="BQ38" i="4"/>
  <c r="BO38" i="4"/>
  <c r="BM38" i="4"/>
  <c r="BK38" i="4"/>
  <c r="BI38" i="4"/>
  <c r="BG38" i="4"/>
  <c r="BE38" i="4"/>
  <c r="BC38" i="4"/>
  <c r="BA38" i="4"/>
  <c r="AY38" i="4"/>
  <c r="AW38" i="4"/>
  <c r="AU38" i="4"/>
  <c r="AS38" i="4"/>
  <c r="AQ38" i="4"/>
  <c r="AO38" i="4"/>
  <c r="AE38" i="4"/>
  <c r="U38" i="4"/>
  <c r="DC37" i="4"/>
  <c r="DA37" i="4"/>
  <c r="CY37" i="4"/>
  <c r="CW37" i="4"/>
  <c r="CU37" i="4"/>
  <c r="CS37" i="4"/>
  <c r="CQ37" i="4"/>
  <c r="CO37" i="4"/>
  <c r="CM37" i="4"/>
  <c r="CK37" i="4"/>
  <c r="CI37" i="4"/>
  <c r="CG37" i="4"/>
  <c r="CE37" i="4"/>
  <c r="CC37" i="4"/>
  <c r="CA37" i="4"/>
  <c r="BY37" i="4"/>
  <c r="BW37" i="4"/>
  <c r="BU37" i="4"/>
  <c r="BS37" i="4"/>
  <c r="BQ37" i="4"/>
  <c r="BO37" i="4"/>
  <c r="BM37" i="4"/>
  <c r="BK37" i="4"/>
  <c r="BI37" i="4"/>
  <c r="BG37" i="4"/>
  <c r="BE37" i="4"/>
  <c r="BC37" i="4"/>
  <c r="BA37" i="4"/>
  <c r="AY37" i="4"/>
  <c r="AW37" i="4"/>
  <c r="AU37" i="4"/>
  <c r="AS37" i="4"/>
  <c r="AQ37" i="4"/>
  <c r="AO37" i="4"/>
  <c r="CL37" i="4" s="1"/>
  <c r="AE37" i="4"/>
  <c r="U37" i="4"/>
  <c r="DC36" i="4"/>
  <c r="DA36" i="4"/>
  <c r="CY36" i="4"/>
  <c r="CW36" i="4"/>
  <c r="CU36" i="4"/>
  <c r="CS36" i="4"/>
  <c r="CQ36" i="4"/>
  <c r="CO36" i="4"/>
  <c r="CM36" i="4"/>
  <c r="CK36" i="4"/>
  <c r="CI36" i="4"/>
  <c r="CG36" i="4"/>
  <c r="CE36" i="4"/>
  <c r="CC36" i="4"/>
  <c r="CA36" i="4"/>
  <c r="BY36" i="4"/>
  <c r="BW36" i="4"/>
  <c r="BU36" i="4"/>
  <c r="BS36" i="4"/>
  <c r="BQ36" i="4"/>
  <c r="BO36" i="4"/>
  <c r="BM36" i="4"/>
  <c r="BK36" i="4"/>
  <c r="BI36" i="4"/>
  <c r="BG36" i="4"/>
  <c r="BE36" i="4"/>
  <c r="BC36" i="4"/>
  <c r="BA36" i="4"/>
  <c r="AY36" i="4"/>
  <c r="AW36" i="4"/>
  <c r="AU36" i="4"/>
  <c r="AS36" i="4"/>
  <c r="AQ36" i="4"/>
  <c r="AO36" i="4"/>
  <c r="AE36" i="4"/>
  <c r="U36" i="4"/>
  <c r="DC35" i="4"/>
  <c r="DA35" i="4"/>
  <c r="CY35" i="4"/>
  <c r="CW35" i="4"/>
  <c r="CU35" i="4"/>
  <c r="CS35" i="4"/>
  <c r="CQ35" i="4"/>
  <c r="CO35" i="4"/>
  <c r="CM35" i="4"/>
  <c r="CK35" i="4"/>
  <c r="CI35" i="4"/>
  <c r="CG35" i="4"/>
  <c r="CE35" i="4"/>
  <c r="CC35" i="4"/>
  <c r="CA35" i="4"/>
  <c r="BY35" i="4"/>
  <c r="BW35" i="4"/>
  <c r="BU35" i="4"/>
  <c r="BS35" i="4"/>
  <c r="BQ35" i="4"/>
  <c r="BO35" i="4"/>
  <c r="BM35" i="4"/>
  <c r="BK35" i="4"/>
  <c r="BI35" i="4"/>
  <c r="BG35" i="4"/>
  <c r="BE35" i="4"/>
  <c r="BC35" i="4"/>
  <c r="BA35" i="4"/>
  <c r="AY35" i="4"/>
  <c r="AW35" i="4"/>
  <c r="AU35" i="4"/>
  <c r="AS35" i="4"/>
  <c r="AQ35" i="4"/>
  <c r="AO35" i="4"/>
  <c r="AE35" i="4"/>
  <c r="U35" i="4"/>
  <c r="DC34" i="4"/>
  <c r="DA34" i="4"/>
  <c r="CY34" i="4"/>
  <c r="CW34" i="4"/>
  <c r="CU34" i="4"/>
  <c r="CS34" i="4"/>
  <c r="CQ34" i="4"/>
  <c r="CO34" i="4"/>
  <c r="CM34" i="4"/>
  <c r="CK34" i="4"/>
  <c r="CI34" i="4"/>
  <c r="CG34" i="4"/>
  <c r="CE34" i="4"/>
  <c r="CC34" i="4"/>
  <c r="CA34" i="4"/>
  <c r="BY34" i="4"/>
  <c r="BW34" i="4"/>
  <c r="BU34" i="4"/>
  <c r="BS34" i="4"/>
  <c r="BQ34" i="4"/>
  <c r="BO34" i="4"/>
  <c r="BM34" i="4"/>
  <c r="BK34" i="4"/>
  <c r="BI34" i="4"/>
  <c r="BG34" i="4"/>
  <c r="BE34" i="4"/>
  <c r="BC34" i="4"/>
  <c r="BA34" i="4"/>
  <c r="AY34" i="4"/>
  <c r="AW34" i="4"/>
  <c r="AU34" i="4"/>
  <c r="AS34" i="4"/>
  <c r="AQ34" i="4"/>
  <c r="AO34" i="4"/>
  <c r="AE34" i="4"/>
  <c r="U34" i="4"/>
  <c r="DC33" i="4"/>
  <c r="DA33" i="4"/>
  <c r="CY33" i="4"/>
  <c r="CW33" i="4"/>
  <c r="CU33" i="4"/>
  <c r="CS33" i="4"/>
  <c r="CQ33" i="4"/>
  <c r="CO33" i="4"/>
  <c r="CM33" i="4"/>
  <c r="CK33" i="4"/>
  <c r="CI33" i="4"/>
  <c r="CG33" i="4"/>
  <c r="CE33" i="4"/>
  <c r="CC33" i="4"/>
  <c r="CA33" i="4"/>
  <c r="BY33" i="4"/>
  <c r="BW33" i="4"/>
  <c r="BU33" i="4"/>
  <c r="BS33" i="4"/>
  <c r="BQ33" i="4"/>
  <c r="BO33" i="4"/>
  <c r="BM33" i="4"/>
  <c r="BK33" i="4"/>
  <c r="BI33" i="4"/>
  <c r="BG33" i="4"/>
  <c r="BE33" i="4"/>
  <c r="BC33" i="4"/>
  <c r="BA33" i="4"/>
  <c r="AY33" i="4"/>
  <c r="AW33" i="4"/>
  <c r="AU33" i="4"/>
  <c r="AS33" i="4"/>
  <c r="AQ33" i="4"/>
  <c r="AO33" i="4"/>
  <c r="AE33" i="4"/>
  <c r="U33" i="4"/>
  <c r="DC32" i="4"/>
  <c r="DA32" i="4"/>
  <c r="CY32" i="4"/>
  <c r="CW32" i="4"/>
  <c r="CU32" i="4"/>
  <c r="CS32" i="4"/>
  <c r="CQ32" i="4"/>
  <c r="CO32" i="4"/>
  <c r="CM32" i="4"/>
  <c r="CK32" i="4"/>
  <c r="CI32" i="4"/>
  <c r="CG32" i="4"/>
  <c r="CE32" i="4"/>
  <c r="CC32" i="4"/>
  <c r="CA32" i="4"/>
  <c r="BY32" i="4"/>
  <c r="BW32" i="4"/>
  <c r="BU32" i="4"/>
  <c r="BS32" i="4"/>
  <c r="BQ32" i="4"/>
  <c r="BO32" i="4"/>
  <c r="BM32" i="4"/>
  <c r="BK32" i="4"/>
  <c r="BI32" i="4"/>
  <c r="BG32" i="4"/>
  <c r="BE32" i="4"/>
  <c r="BC32" i="4"/>
  <c r="BA32" i="4"/>
  <c r="AY32" i="4"/>
  <c r="AW32" i="4"/>
  <c r="AU32" i="4"/>
  <c r="AS32" i="4"/>
  <c r="AQ32" i="4"/>
  <c r="AO32" i="4"/>
  <c r="AE32" i="4"/>
  <c r="U32" i="4"/>
  <c r="DC31" i="4"/>
  <c r="DA31" i="4"/>
  <c r="CY31" i="4"/>
  <c r="CW31" i="4"/>
  <c r="CU31" i="4"/>
  <c r="CS31" i="4"/>
  <c r="CQ31" i="4"/>
  <c r="CO31" i="4"/>
  <c r="CM31" i="4"/>
  <c r="CK31" i="4"/>
  <c r="CI31" i="4"/>
  <c r="CG31" i="4"/>
  <c r="CE31" i="4"/>
  <c r="CC31" i="4"/>
  <c r="CA31" i="4"/>
  <c r="BY31" i="4"/>
  <c r="BW31" i="4"/>
  <c r="BU31" i="4"/>
  <c r="BS31" i="4"/>
  <c r="BQ31" i="4"/>
  <c r="BO31" i="4"/>
  <c r="BM31" i="4"/>
  <c r="BK31" i="4"/>
  <c r="BI31" i="4"/>
  <c r="BG31" i="4"/>
  <c r="BE31" i="4"/>
  <c r="BC31" i="4"/>
  <c r="BA31" i="4"/>
  <c r="AY31" i="4"/>
  <c r="AW31" i="4"/>
  <c r="AU31" i="4"/>
  <c r="AS31" i="4"/>
  <c r="AQ31" i="4"/>
  <c r="AO31" i="4"/>
  <c r="AE31" i="4"/>
  <c r="U31" i="4"/>
  <c r="DC30" i="4"/>
  <c r="DA30" i="4"/>
  <c r="CY30" i="4"/>
  <c r="CW30" i="4"/>
  <c r="CU30" i="4"/>
  <c r="CS30" i="4"/>
  <c r="CQ30" i="4"/>
  <c r="CO30" i="4"/>
  <c r="CM30" i="4"/>
  <c r="CK30" i="4"/>
  <c r="CI30" i="4"/>
  <c r="CG30" i="4"/>
  <c r="CE30" i="4"/>
  <c r="CC30" i="4"/>
  <c r="CA30" i="4"/>
  <c r="BY30" i="4"/>
  <c r="BW30" i="4"/>
  <c r="BU30" i="4"/>
  <c r="BS30" i="4"/>
  <c r="BQ30" i="4"/>
  <c r="BO30" i="4"/>
  <c r="BM30" i="4"/>
  <c r="BK30" i="4"/>
  <c r="BI30" i="4"/>
  <c r="BG30" i="4"/>
  <c r="BE30" i="4"/>
  <c r="BC30" i="4"/>
  <c r="BA30" i="4"/>
  <c r="AY30" i="4"/>
  <c r="AW30" i="4"/>
  <c r="AU30" i="4"/>
  <c r="AS30" i="4"/>
  <c r="AQ30" i="4"/>
  <c r="AO30" i="4"/>
  <c r="AE30" i="4"/>
  <c r="U30" i="4"/>
  <c r="DC29" i="4"/>
  <c r="DA29" i="4"/>
  <c r="CY29" i="4"/>
  <c r="CW29" i="4"/>
  <c r="CU29" i="4"/>
  <c r="CS29" i="4"/>
  <c r="CQ29" i="4"/>
  <c r="CO29" i="4"/>
  <c r="CM29" i="4"/>
  <c r="CK29" i="4"/>
  <c r="CI29" i="4"/>
  <c r="CG29" i="4"/>
  <c r="CE29" i="4"/>
  <c r="CC29" i="4"/>
  <c r="CA29" i="4"/>
  <c r="BY29" i="4"/>
  <c r="BW29" i="4"/>
  <c r="BU29" i="4"/>
  <c r="BS29" i="4"/>
  <c r="BQ29" i="4"/>
  <c r="BO29" i="4"/>
  <c r="BM29" i="4"/>
  <c r="BK29" i="4"/>
  <c r="BI29" i="4"/>
  <c r="BG29" i="4"/>
  <c r="BE29" i="4"/>
  <c r="BC29" i="4"/>
  <c r="BA29" i="4"/>
  <c r="AY29" i="4"/>
  <c r="AW29" i="4"/>
  <c r="AU29" i="4"/>
  <c r="AS29" i="4"/>
  <c r="AQ29" i="4"/>
  <c r="AO29" i="4"/>
  <c r="AE29" i="4"/>
  <c r="U29" i="4"/>
  <c r="DC28" i="4"/>
  <c r="DA28" i="4"/>
  <c r="CY28" i="4"/>
  <c r="CW28" i="4"/>
  <c r="CU28" i="4"/>
  <c r="CS28" i="4"/>
  <c r="CQ28" i="4"/>
  <c r="CO28" i="4"/>
  <c r="CM28" i="4"/>
  <c r="CK28" i="4"/>
  <c r="CI28" i="4"/>
  <c r="CG28" i="4"/>
  <c r="CE28" i="4"/>
  <c r="CC28" i="4"/>
  <c r="CA28" i="4"/>
  <c r="BY28" i="4"/>
  <c r="BW28" i="4"/>
  <c r="BU28" i="4"/>
  <c r="BS28" i="4"/>
  <c r="BQ28" i="4"/>
  <c r="BO28" i="4"/>
  <c r="BM28" i="4"/>
  <c r="BK28" i="4"/>
  <c r="BI28" i="4"/>
  <c r="BG28" i="4"/>
  <c r="BE28" i="4"/>
  <c r="BC28" i="4"/>
  <c r="BA28" i="4"/>
  <c r="AY28" i="4"/>
  <c r="AW28" i="4"/>
  <c r="AU28" i="4"/>
  <c r="AS28" i="4"/>
  <c r="AQ28" i="4"/>
  <c r="AO28" i="4"/>
  <c r="DB28" i="4" s="1"/>
  <c r="AE28" i="4"/>
  <c r="U28" i="4"/>
  <c r="DC27" i="4"/>
  <c r="DA27" i="4"/>
  <c r="CY27" i="4"/>
  <c r="CW27" i="4"/>
  <c r="CU27" i="4"/>
  <c r="CS27" i="4"/>
  <c r="CQ27" i="4"/>
  <c r="CO27" i="4"/>
  <c r="CM27" i="4"/>
  <c r="CK27" i="4"/>
  <c r="CI27" i="4"/>
  <c r="CG27" i="4"/>
  <c r="CE27" i="4"/>
  <c r="CC27" i="4"/>
  <c r="CA27" i="4"/>
  <c r="BY27" i="4"/>
  <c r="BW27" i="4"/>
  <c r="BU27" i="4"/>
  <c r="BS27" i="4"/>
  <c r="BQ27" i="4"/>
  <c r="BO27" i="4"/>
  <c r="BM27" i="4"/>
  <c r="BK27" i="4"/>
  <c r="BI27" i="4"/>
  <c r="BG27" i="4"/>
  <c r="BE27" i="4"/>
  <c r="BC27" i="4"/>
  <c r="BA27" i="4"/>
  <c r="AY27" i="4"/>
  <c r="AW27" i="4"/>
  <c r="AU27" i="4"/>
  <c r="AS27" i="4"/>
  <c r="AQ27" i="4"/>
  <c r="AO27" i="4"/>
  <c r="AE27" i="4"/>
  <c r="U27" i="4"/>
  <c r="DC26" i="4"/>
  <c r="DA26" i="4"/>
  <c r="CY26" i="4"/>
  <c r="CW26" i="4"/>
  <c r="CU26" i="4"/>
  <c r="CS26" i="4"/>
  <c r="CQ26" i="4"/>
  <c r="CO26" i="4"/>
  <c r="CM26" i="4"/>
  <c r="CK26" i="4"/>
  <c r="CI26" i="4"/>
  <c r="CG26" i="4"/>
  <c r="CE26" i="4"/>
  <c r="CC26" i="4"/>
  <c r="CA26" i="4"/>
  <c r="BY26" i="4"/>
  <c r="BW26" i="4"/>
  <c r="BU26" i="4"/>
  <c r="BS26" i="4"/>
  <c r="BQ26" i="4"/>
  <c r="BO26" i="4"/>
  <c r="BM26" i="4"/>
  <c r="BK26" i="4"/>
  <c r="BI26" i="4"/>
  <c r="BG26" i="4"/>
  <c r="BE26" i="4"/>
  <c r="BC26" i="4"/>
  <c r="BA26" i="4"/>
  <c r="AY26" i="4"/>
  <c r="AW26" i="4"/>
  <c r="AU26" i="4"/>
  <c r="AS26" i="4"/>
  <c r="AQ26" i="4"/>
  <c r="AO26" i="4"/>
  <c r="AE26" i="4"/>
  <c r="U26" i="4"/>
  <c r="DC25" i="4"/>
  <c r="DA25" i="4"/>
  <c r="CY25" i="4"/>
  <c r="CW25" i="4"/>
  <c r="CU25" i="4"/>
  <c r="CS25" i="4"/>
  <c r="CQ25" i="4"/>
  <c r="CO25" i="4"/>
  <c r="CM25" i="4"/>
  <c r="CK25" i="4"/>
  <c r="CI25" i="4"/>
  <c r="CG25" i="4"/>
  <c r="CE25" i="4"/>
  <c r="CC25" i="4"/>
  <c r="CA25" i="4"/>
  <c r="BY25" i="4"/>
  <c r="BW25" i="4"/>
  <c r="BU25" i="4"/>
  <c r="BS25" i="4"/>
  <c r="BQ25" i="4"/>
  <c r="BO25" i="4"/>
  <c r="BM25" i="4"/>
  <c r="BK25" i="4"/>
  <c r="BI25" i="4"/>
  <c r="BG25" i="4"/>
  <c r="BE25" i="4"/>
  <c r="BC25" i="4"/>
  <c r="BA25" i="4"/>
  <c r="AY25" i="4"/>
  <c r="AW25" i="4"/>
  <c r="AU25" i="4"/>
  <c r="AS25" i="4"/>
  <c r="AQ25" i="4"/>
  <c r="AO25" i="4"/>
  <c r="AE25" i="4"/>
  <c r="U25" i="4"/>
  <c r="DC24" i="4"/>
  <c r="DA24" i="4"/>
  <c r="CY24" i="4"/>
  <c r="CW24" i="4"/>
  <c r="CU24" i="4"/>
  <c r="CS24" i="4"/>
  <c r="CQ24" i="4"/>
  <c r="CO24" i="4"/>
  <c r="CM24" i="4"/>
  <c r="CK24" i="4"/>
  <c r="CI24" i="4"/>
  <c r="CG24" i="4"/>
  <c r="CE24" i="4"/>
  <c r="CC24" i="4"/>
  <c r="CA24" i="4"/>
  <c r="BY24" i="4"/>
  <c r="BW24" i="4"/>
  <c r="BU24" i="4"/>
  <c r="BS24" i="4"/>
  <c r="BQ24" i="4"/>
  <c r="BO24" i="4"/>
  <c r="BM24" i="4"/>
  <c r="BK24" i="4"/>
  <c r="BI24" i="4"/>
  <c r="BG24" i="4"/>
  <c r="BE24" i="4"/>
  <c r="BC24" i="4"/>
  <c r="BA24" i="4"/>
  <c r="AY24" i="4"/>
  <c r="AW24" i="4"/>
  <c r="AU24" i="4"/>
  <c r="AS24" i="4"/>
  <c r="AQ24" i="4"/>
  <c r="AO24" i="4"/>
  <c r="AE24" i="4"/>
  <c r="U24" i="4"/>
  <c r="DC23" i="4"/>
  <c r="DA23" i="4"/>
  <c r="CY23" i="4"/>
  <c r="CW23" i="4"/>
  <c r="CU23" i="4"/>
  <c r="CS23" i="4"/>
  <c r="CQ23" i="4"/>
  <c r="CO23" i="4"/>
  <c r="CM23" i="4"/>
  <c r="CK23" i="4"/>
  <c r="CI23" i="4"/>
  <c r="CG23" i="4"/>
  <c r="CE23" i="4"/>
  <c r="CC23" i="4"/>
  <c r="CA23" i="4"/>
  <c r="BY23" i="4"/>
  <c r="BW23" i="4"/>
  <c r="BU23" i="4"/>
  <c r="BS23" i="4"/>
  <c r="BQ23" i="4"/>
  <c r="BO23" i="4"/>
  <c r="BM23" i="4"/>
  <c r="BK23" i="4"/>
  <c r="BI23" i="4"/>
  <c r="BG23" i="4"/>
  <c r="BE23" i="4"/>
  <c r="BC23" i="4"/>
  <c r="BA23" i="4"/>
  <c r="AY23" i="4"/>
  <c r="AW23" i="4"/>
  <c r="AU23" i="4"/>
  <c r="AS23" i="4"/>
  <c r="AQ23" i="4"/>
  <c r="AO23" i="4"/>
  <c r="DB23" i="4" s="1"/>
  <c r="AE23" i="4"/>
  <c r="U23" i="4"/>
  <c r="DC22" i="4"/>
  <c r="DA22" i="4"/>
  <c r="CY22" i="4"/>
  <c r="CW22" i="4"/>
  <c r="CU22" i="4"/>
  <c r="CS22" i="4"/>
  <c r="CQ22" i="4"/>
  <c r="CO22" i="4"/>
  <c r="CM22" i="4"/>
  <c r="CK22" i="4"/>
  <c r="CI22" i="4"/>
  <c r="CG22" i="4"/>
  <c r="CE22" i="4"/>
  <c r="CC22" i="4"/>
  <c r="CA22" i="4"/>
  <c r="BY22" i="4"/>
  <c r="BW22" i="4"/>
  <c r="BU22" i="4"/>
  <c r="BS22" i="4"/>
  <c r="BQ22" i="4"/>
  <c r="BO22" i="4"/>
  <c r="BM22" i="4"/>
  <c r="BK22" i="4"/>
  <c r="BI22" i="4"/>
  <c r="BG22" i="4"/>
  <c r="BE22" i="4"/>
  <c r="BC22" i="4"/>
  <c r="BA22" i="4"/>
  <c r="AY22" i="4"/>
  <c r="AW22" i="4"/>
  <c r="AU22" i="4"/>
  <c r="AS22" i="4"/>
  <c r="AQ22" i="4"/>
  <c r="AO22" i="4"/>
  <c r="DB22" i="4" s="1"/>
  <c r="AE22" i="4"/>
  <c r="U22" i="4"/>
  <c r="DA21" i="4"/>
  <c r="CY21" i="4"/>
  <c r="CW21" i="4"/>
  <c r="CU21" i="4"/>
  <c r="CS21" i="4"/>
  <c r="CQ21" i="4"/>
  <c r="CO21" i="4"/>
  <c r="CM21" i="4"/>
  <c r="CK21" i="4"/>
  <c r="CI21" i="4"/>
  <c r="CG21" i="4"/>
  <c r="CE21" i="4"/>
  <c r="CC21" i="4"/>
  <c r="CA21" i="4"/>
  <c r="BY21" i="4"/>
  <c r="BW21" i="4"/>
  <c r="BU21" i="4"/>
  <c r="BS21" i="4"/>
  <c r="BQ21" i="4"/>
  <c r="BO21" i="4"/>
  <c r="BM21" i="4"/>
  <c r="BK21" i="4"/>
  <c r="BI21" i="4"/>
  <c r="BG21" i="4"/>
  <c r="BE21" i="4"/>
  <c r="BC21" i="4"/>
  <c r="BA21" i="4"/>
  <c r="AY21" i="4"/>
  <c r="AW21" i="4"/>
  <c r="AU21" i="4"/>
  <c r="AS21" i="4"/>
  <c r="AQ21" i="4"/>
  <c r="AO21" i="4"/>
  <c r="AE21" i="4"/>
  <c r="U21" i="4"/>
  <c r="DA20" i="4"/>
  <c r="CY20" i="4"/>
  <c r="CW20" i="4"/>
  <c r="CU20" i="4"/>
  <c r="CS20" i="4"/>
  <c r="CQ20" i="4"/>
  <c r="CO20" i="4"/>
  <c r="CM20" i="4"/>
  <c r="CK20" i="4"/>
  <c r="CI20" i="4"/>
  <c r="CG20" i="4"/>
  <c r="CE20" i="4"/>
  <c r="CC20" i="4"/>
  <c r="CA20" i="4"/>
  <c r="BY20" i="4"/>
  <c r="BW20" i="4"/>
  <c r="BU20" i="4"/>
  <c r="BS20" i="4"/>
  <c r="BQ20" i="4"/>
  <c r="BO20" i="4"/>
  <c r="BM20" i="4"/>
  <c r="BK20" i="4"/>
  <c r="BI20" i="4"/>
  <c r="BG20" i="4"/>
  <c r="BE20" i="4"/>
  <c r="BC20" i="4"/>
  <c r="BA20" i="4"/>
  <c r="AY20" i="4"/>
  <c r="AW20" i="4"/>
  <c r="AU20" i="4"/>
  <c r="AS20" i="4"/>
  <c r="AQ20" i="4"/>
  <c r="AO20" i="4"/>
  <c r="AE20" i="4"/>
  <c r="U20" i="4"/>
  <c r="DA19" i="4"/>
  <c r="CY19" i="4"/>
  <c r="CW19" i="4"/>
  <c r="CU19" i="4"/>
  <c r="CS19" i="4"/>
  <c r="CQ19" i="4"/>
  <c r="CO19" i="4"/>
  <c r="CM19" i="4"/>
  <c r="CK19" i="4"/>
  <c r="CI19" i="4"/>
  <c r="CG19" i="4"/>
  <c r="CE19" i="4"/>
  <c r="CC19" i="4"/>
  <c r="CA19" i="4"/>
  <c r="BY19" i="4"/>
  <c r="BW19" i="4"/>
  <c r="BU19" i="4"/>
  <c r="BS19" i="4"/>
  <c r="BQ19" i="4"/>
  <c r="BO19" i="4"/>
  <c r="BM19" i="4"/>
  <c r="BK19" i="4"/>
  <c r="BI19" i="4"/>
  <c r="BG19" i="4"/>
  <c r="BE19" i="4"/>
  <c r="BC19" i="4"/>
  <c r="BA19" i="4"/>
  <c r="AW19" i="4"/>
  <c r="AU19" i="4"/>
  <c r="AS19" i="4"/>
  <c r="AQ19" i="4"/>
  <c r="AO19" i="4"/>
  <c r="AE19" i="4"/>
  <c r="U19" i="4"/>
  <c r="AY19" i="4" s="1"/>
  <c r="DC18" i="4"/>
  <c r="DA18" i="4"/>
  <c r="CY18" i="4"/>
  <c r="CW18" i="4"/>
  <c r="CU18" i="4"/>
  <c r="CS18" i="4"/>
  <c r="CQ18" i="4"/>
  <c r="CO18" i="4"/>
  <c r="CM18" i="4"/>
  <c r="CK18" i="4"/>
  <c r="CI18" i="4"/>
  <c r="CG18" i="4"/>
  <c r="CE18" i="4"/>
  <c r="CC18" i="4"/>
  <c r="CA18" i="4"/>
  <c r="BY18" i="4"/>
  <c r="BW18" i="4"/>
  <c r="BU18" i="4"/>
  <c r="BS18" i="4"/>
  <c r="BQ18" i="4"/>
  <c r="BO18" i="4"/>
  <c r="BM18" i="4"/>
  <c r="BK18" i="4"/>
  <c r="BG18" i="4"/>
  <c r="BE18" i="4"/>
  <c r="BC18" i="4"/>
  <c r="BA18" i="4"/>
  <c r="AY18" i="4"/>
  <c r="AW18" i="4"/>
  <c r="AU18" i="4"/>
  <c r="AS18" i="4"/>
  <c r="AQ18" i="4"/>
  <c r="AO18" i="4"/>
  <c r="AE18" i="4"/>
  <c r="U18" i="4"/>
  <c r="BI18" i="4" s="1"/>
  <c r="DA17" i="4"/>
  <c r="CY17" i="4"/>
  <c r="CW17" i="4"/>
  <c r="CU17" i="4"/>
  <c r="CS17" i="4"/>
  <c r="CQ17" i="4"/>
  <c r="CO17" i="4"/>
  <c r="CM17" i="4"/>
  <c r="CK17" i="4"/>
  <c r="CI17" i="4"/>
  <c r="CG17" i="4"/>
  <c r="CE17" i="4"/>
  <c r="CC17" i="4"/>
  <c r="CA17" i="4"/>
  <c r="BY17" i="4"/>
  <c r="BW17" i="4"/>
  <c r="BU17" i="4"/>
  <c r="BS17" i="4"/>
  <c r="BQ17" i="4"/>
  <c r="BO17" i="4"/>
  <c r="BM17" i="4"/>
  <c r="BK17" i="4"/>
  <c r="BG17" i="4"/>
  <c r="BE17" i="4"/>
  <c r="BC17" i="4"/>
  <c r="BA17" i="4"/>
  <c r="AY17" i="4"/>
  <c r="AW17" i="4"/>
  <c r="AU17" i="4"/>
  <c r="AS17" i="4"/>
  <c r="AQ17" i="4"/>
  <c r="AO17" i="4"/>
  <c r="AE17" i="4"/>
  <c r="U17" i="4"/>
  <c r="BI17" i="4" s="1"/>
  <c r="DA16" i="4"/>
  <c r="CY16" i="4"/>
  <c r="CW16" i="4"/>
  <c r="CU16" i="4"/>
  <c r="CS16" i="4"/>
  <c r="CQ16" i="4"/>
  <c r="CO16" i="4"/>
  <c r="CM16" i="4"/>
  <c r="CK16" i="4"/>
  <c r="CI16" i="4"/>
  <c r="CG16" i="4"/>
  <c r="CE16" i="4"/>
  <c r="CC16" i="4"/>
  <c r="CA16" i="4"/>
  <c r="BY16" i="4"/>
  <c r="BW16" i="4"/>
  <c r="BU16" i="4"/>
  <c r="BS16" i="4"/>
  <c r="BQ16" i="4"/>
  <c r="BO16" i="4"/>
  <c r="BM16" i="4"/>
  <c r="BK16" i="4"/>
  <c r="BI16" i="4"/>
  <c r="BG16" i="4"/>
  <c r="BE16" i="4"/>
  <c r="BC16" i="4"/>
  <c r="BA16" i="4"/>
  <c r="AW16" i="4"/>
  <c r="AU16" i="4"/>
  <c r="AS16" i="4"/>
  <c r="AQ16" i="4"/>
  <c r="AO16" i="4"/>
  <c r="AE16" i="4"/>
  <c r="U16" i="4"/>
  <c r="AY16" i="4" s="1"/>
  <c r="DA15" i="4"/>
  <c r="CY15" i="4"/>
  <c r="CW15" i="4"/>
  <c r="CU15" i="4"/>
  <c r="CS15" i="4"/>
  <c r="CQ15" i="4"/>
  <c r="CO15" i="4"/>
  <c r="CM15" i="4"/>
  <c r="CK15" i="4"/>
  <c r="CI15" i="4"/>
  <c r="CG15" i="4"/>
  <c r="CE15" i="4"/>
  <c r="CC15" i="4"/>
  <c r="CA15" i="4"/>
  <c r="BY15" i="4"/>
  <c r="BW15" i="4"/>
  <c r="BU15" i="4"/>
  <c r="BS15" i="4"/>
  <c r="BQ15" i="4"/>
  <c r="BO15" i="4"/>
  <c r="BM15" i="4"/>
  <c r="BK15" i="4"/>
  <c r="BI15" i="4"/>
  <c r="BG15" i="4"/>
  <c r="BE15" i="4"/>
  <c r="BC15" i="4"/>
  <c r="BA15" i="4"/>
  <c r="AW15" i="4"/>
  <c r="AU15" i="4"/>
  <c r="AS15" i="4"/>
  <c r="AQ15" i="4"/>
  <c r="AO15" i="4"/>
  <c r="AE15" i="4"/>
  <c r="U15" i="4"/>
  <c r="A15" i="4"/>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DA14" i="4"/>
  <c r="CY14" i="4"/>
  <c r="CW14" i="4"/>
  <c r="CU14" i="4"/>
  <c r="CS14" i="4"/>
  <c r="CQ14" i="4"/>
  <c r="CO14" i="4"/>
  <c r="CM14" i="4"/>
  <c r="CK14" i="4"/>
  <c r="CI14" i="4"/>
  <c r="CG14" i="4"/>
  <c r="CE14" i="4"/>
  <c r="CC14" i="4"/>
  <c r="CA14" i="4"/>
  <c r="BY14" i="4"/>
  <c r="BW14" i="4"/>
  <c r="BU14" i="4"/>
  <c r="BS14" i="4"/>
  <c r="BQ14" i="4"/>
  <c r="BO14" i="4"/>
  <c r="BM14" i="4"/>
  <c r="BK14" i="4"/>
  <c r="BI14" i="4"/>
  <c r="BG14" i="4"/>
  <c r="BE14" i="4"/>
  <c r="BC14" i="4"/>
  <c r="BA14" i="4"/>
  <c r="AW14" i="4"/>
  <c r="AU14" i="4"/>
  <c r="AS14" i="4"/>
  <c r="AQ14" i="4"/>
  <c r="AO14" i="4"/>
  <c r="DC14" i="4"/>
  <c r="AE64" i="4" l="1"/>
  <c r="AY15" i="4"/>
  <c r="U64" i="4"/>
  <c r="DB16" i="4"/>
  <c r="CT17" i="4"/>
  <c r="Q44" i="1"/>
  <c r="T71" i="4"/>
  <c r="W83" i="4" s="1"/>
  <c r="DB20" i="4"/>
  <c r="AI14" i="4"/>
  <c r="AY14" i="4"/>
  <c r="AZ14" i="4" s="1"/>
  <c r="BR40" i="4"/>
  <c r="BZ40" i="4"/>
  <c r="CP40" i="4"/>
  <c r="AV20" i="4"/>
  <c r="CF35" i="4"/>
  <c r="BL19" i="4"/>
  <c r="BD20" i="4"/>
  <c r="BL20" i="4"/>
  <c r="BT20" i="4"/>
  <c r="CB20" i="4"/>
  <c r="CJ20" i="4"/>
  <c r="CR20" i="4"/>
  <c r="CZ20" i="4"/>
  <c r="CX39" i="4"/>
  <c r="CR42" i="4"/>
  <c r="BX49" i="4"/>
  <c r="CN49" i="4"/>
  <c r="AZ53" i="4"/>
  <c r="BX53" i="4"/>
  <c r="CF53" i="4"/>
  <c r="CN53" i="4"/>
  <c r="CV53" i="4"/>
  <c r="CB55" i="4"/>
  <c r="CR55" i="4"/>
  <c r="AT60" i="4"/>
  <c r="BB60" i="4"/>
  <c r="BJ60" i="4"/>
  <c r="BR60" i="4"/>
  <c r="BZ60" i="4"/>
  <c r="CH60" i="4"/>
  <c r="CP60" i="4"/>
  <c r="CX60" i="4"/>
  <c r="AV44" i="4"/>
  <c r="CH51" i="4"/>
  <c r="AT30" i="4"/>
  <c r="BB30" i="4"/>
  <c r="BJ30" i="4"/>
  <c r="CP36" i="4"/>
  <c r="BR59" i="4"/>
  <c r="CX21" i="4"/>
  <c r="AT23" i="4"/>
  <c r="CP29" i="4"/>
  <c r="BL57" i="4"/>
  <c r="DB31" i="4"/>
  <c r="AV25" i="4"/>
  <c r="AR31" i="4"/>
  <c r="AZ31" i="4"/>
  <c r="BH31" i="4"/>
  <c r="BP31" i="4"/>
  <c r="BX31" i="4"/>
  <c r="CF31" i="4"/>
  <c r="BD44" i="4"/>
  <c r="BL44" i="4"/>
  <c r="BT44" i="4"/>
  <c r="CB44" i="4"/>
  <c r="CJ44" i="4"/>
  <c r="CR44" i="4"/>
  <c r="AR55" i="4"/>
  <c r="AZ55" i="4"/>
  <c r="BP55" i="4"/>
  <c r="AX21" i="4"/>
  <c r="CR19" i="4"/>
  <c r="BP25" i="4"/>
  <c r="BX25" i="4"/>
  <c r="CF25" i="4"/>
  <c r="AV27" i="4"/>
  <c r="BL27" i="4"/>
  <c r="BT27" i="4"/>
  <c r="CJ27" i="4"/>
  <c r="CZ27" i="4"/>
  <c r="AV31" i="4"/>
  <c r="BD31" i="4"/>
  <c r="BL31" i="4"/>
  <c r="BT31" i="4"/>
  <c r="CJ31" i="4"/>
  <c r="AT32" i="4"/>
  <c r="AT40" i="4"/>
  <c r="BT42" i="4"/>
  <c r="CZ45" i="4"/>
  <c r="CJ19" i="4"/>
  <c r="BL42" i="4"/>
  <c r="CV42" i="4"/>
  <c r="AZ15" i="4"/>
  <c r="AR19" i="4"/>
  <c r="AZ19" i="4"/>
  <c r="BH19" i="4"/>
  <c r="CZ19" i="4"/>
  <c r="BN21" i="4"/>
  <c r="CD21" i="4"/>
  <c r="CT21" i="4"/>
  <c r="BB23" i="4"/>
  <c r="BZ23" i="4"/>
  <c r="CH23" i="4"/>
  <c r="CN25" i="4"/>
  <c r="BB27" i="4"/>
  <c r="BB31" i="4"/>
  <c r="BR31" i="4"/>
  <c r="CH31" i="4"/>
  <c r="CN31" i="4"/>
  <c r="CV31" i="4"/>
  <c r="AV33" i="4"/>
  <c r="AZ35" i="4"/>
  <c r="AR42" i="4"/>
  <c r="AZ42" i="4"/>
  <c r="BH42" i="4"/>
  <c r="CB42" i="4"/>
  <c r="CJ42" i="4"/>
  <c r="BH50" i="4"/>
  <c r="AX51" i="4"/>
  <c r="AV52" i="4"/>
  <c r="BL52" i="4"/>
  <c r="CJ56" i="4"/>
  <c r="CR56" i="4"/>
  <c r="CZ56" i="4"/>
  <c r="AV60" i="4"/>
  <c r="BD60" i="4"/>
  <c r="BL60" i="4"/>
  <c r="BT60" i="4"/>
  <c r="CB60" i="4"/>
  <c r="CH61" i="4"/>
  <c r="CB19" i="4"/>
  <c r="CZ21" i="4"/>
  <c r="AT19" i="4"/>
  <c r="BB19" i="4"/>
  <c r="BJ19" i="4"/>
  <c r="BP19" i="4"/>
  <c r="CF19" i="4"/>
  <c r="CN19" i="4"/>
  <c r="DB19" i="4"/>
  <c r="BF37" i="4"/>
  <c r="BP42" i="4"/>
  <c r="CZ42" i="4"/>
  <c r="AV49" i="4"/>
  <c r="BD49" i="4"/>
  <c r="BT49" i="4"/>
  <c r="CR49" i="4"/>
  <c r="CZ49" i="4"/>
  <c r="AT58" i="4"/>
  <c r="BB58" i="4"/>
  <c r="BJ58" i="4"/>
  <c r="BJ62" i="4"/>
  <c r="BT19" i="4"/>
  <c r="BD15" i="4"/>
  <c r="AV19" i="4"/>
  <c r="BZ19" i="4"/>
  <c r="CH19" i="4"/>
  <c r="CP19" i="4"/>
  <c r="CV19" i="4"/>
  <c r="BB25" i="4"/>
  <c r="CB27" i="4"/>
  <c r="CR31" i="4"/>
  <c r="CZ31" i="4"/>
  <c r="BJ32" i="4"/>
  <c r="CZ34" i="4"/>
  <c r="CJ38" i="4"/>
  <c r="BB40" i="4"/>
  <c r="CF40" i="4"/>
  <c r="BF41" i="4"/>
  <c r="AV42" i="4"/>
  <c r="CF42" i="4"/>
  <c r="CN42" i="4"/>
  <c r="CF46" i="4"/>
  <c r="BL47" i="4"/>
  <c r="AR49" i="4"/>
  <c r="CZ53" i="4"/>
  <c r="DB53" i="4"/>
  <c r="BJ55" i="4"/>
  <c r="BR55" i="4"/>
  <c r="BZ55" i="4"/>
  <c r="CX55" i="4"/>
  <c r="AR56" i="4"/>
  <c r="AZ56" i="4"/>
  <c r="BH56" i="4"/>
  <c r="BP56" i="4"/>
  <c r="CF56" i="4"/>
  <c r="CT61" i="4"/>
  <c r="BP15" i="4"/>
  <c r="AT17" i="4"/>
  <c r="BB17" i="4"/>
  <c r="BR17" i="4"/>
  <c r="CP17" i="4"/>
  <c r="BD19" i="4"/>
  <c r="BR19" i="4"/>
  <c r="BX19" i="4"/>
  <c r="AR20" i="4"/>
  <c r="AZ20" i="4"/>
  <c r="BH20" i="4"/>
  <c r="BP20" i="4"/>
  <c r="BX20" i="4"/>
  <c r="CF20" i="4"/>
  <c r="CN20" i="4"/>
  <c r="BT21" i="4"/>
  <c r="BN23" i="4"/>
  <c r="CT23" i="4"/>
  <c r="AT25" i="4"/>
  <c r="AZ25" i="4"/>
  <c r="BN25" i="4"/>
  <c r="BT25" i="4"/>
  <c r="CT25" i="4"/>
  <c r="DB25" i="4"/>
  <c r="AT27" i="4"/>
  <c r="AZ27" i="4"/>
  <c r="BH27" i="4"/>
  <c r="CH27" i="4"/>
  <c r="CN27" i="4"/>
  <c r="CB31" i="4"/>
  <c r="AT35" i="4"/>
  <c r="BH35" i="4"/>
  <c r="CD35" i="4"/>
  <c r="CJ35" i="4"/>
  <c r="BV37" i="4"/>
  <c r="BN40" i="4"/>
  <c r="CD40" i="4"/>
  <c r="BB41" i="4"/>
  <c r="DB42" i="4"/>
  <c r="BD42" i="4"/>
  <c r="BX42" i="4"/>
  <c r="AT46" i="4"/>
  <c r="W47" i="4"/>
  <c r="AZ49" i="4"/>
  <c r="CV49" i="4"/>
  <c r="CF52" i="4"/>
  <c r="AV53" i="4"/>
  <c r="BD53" i="4"/>
  <c r="BL53" i="4"/>
  <c r="BT53" i="4"/>
  <c r="CJ53" i="4"/>
  <c r="W54" i="4"/>
  <c r="BV55" i="4"/>
  <c r="CL55" i="4"/>
  <c r="AV56" i="4"/>
  <c r="BL56" i="4"/>
  <c r="CN56" i="4"/>
  <c r="CV56" i="4"/>
  <c r="CJ57" i="4"/>
  <c r="BF57" i="4"/>
  <c r="AV58" i="4"/>
  <c r="BD58" i="4"/>
  <c r="BL58" i="4"/>
  <c r="BT58" i="4"/>
  <c r="CB58" i="4"/>
  <c r="CJ58" i="4"/>
  <c r="CR58" i="4"/>
  <c r="CZ58" i="4"/>
  <c r="BB59" i="4"/>
  <c r="BJ59" i="4"/>
  <c r="CP61" i="4"/>
  <c r="W21" i="4"/>
  <c r="BH25" i="4"/>
  <c r="BV25" i="4"/>
  <c r="CB25" i="4"/>
  <c r="CV25" i="4"/>
  <c r="BJ27" i="4"/>
  <c r="BP27" i="4"/>
  <c r="CP27" i="4"/>
  <c r="CX27" i="4"/>
  <c r="BJ35" i="4"/>
  <c r="BP35" i="4"/>
  <c r="BX35" i="4"/>
  <c r="CT35" i="4"/>
  <c r="DB35" i="4"/>
  <c r="BR41" i="4"/>
  <c r="CH41" i="4"/>
  <c r="BH49" i="4"/>
  <c r="BP49" i="4"/>
  <c r="CB49" i="4"/>
  <c r="CJ49" i="4"/>
  <c r="BX50" i="4"/>
  <c r="CX51" i="4"/>
  <c r="BF53" i="4"/>
  <c r="CL53" i="4"/>
  <c r="CT53" i="4"/>
  <c r="AT54" i="4"/>
  <c r="BZ54" i="4"/>
  <c r="CP54" i="4"/>
  <c r="BT56" i="4"/>
  <c r="CB56" i="4"/>
  <c r="BZ59" i="4"/>
  <c r="CH59" i="4"/>
  <c r="CP59" i="4"/>
  <c r="CX59" i="4"/>
  <c r="AX61" i="4"/>
  <c r="BN61" i="4"/>
  <c r="CD61" i="4"/>
  <c r="CX61" i="4"/>
  <c r="W16" i="4"/>
  <c r="CD25" i="4"/>
  <c r="CJ25" i="4"/>
  <c r="BD27" i="4"/>
  <c r="BR27" i="4"/>
  <c r="BX27" i="4"/>
  <c r="W28" i="4"/>
  <c r="AX35" i="4"/>
  <c r="BD35" i="4"/>
  <c r="BZ35" i="4"/>
  <c r="CN35" i="4"/>
  <c r="AX36" i="4"/>
  <c r="BN36" i="4"/>
  <c r="CD36" i="4"/>
  <c r="CT36" i="4"/>
  <c r="AX39" i="4"/>
  <c r="CD39" i="4"/>
  <c r="W45" i="4"/>
  <c r="W50" i="4"/>
  <c r="BD51" i="4"/>
  <c r="AX59" i="4"/>
  <c r="BN59" i="4"/>
  <c r="AT24" i="4"/>
  <c r="AR25" i="4"/>
  <c r="BF25" i="4"/>
  <c r="BL25" i="4"/>
  <c r="CL25" i="4"/>
  <c r="CR25" i="4"/>
  <c r="CZ25" i="4"/>
  <c r="AT26" i="4"/>
  <c r="BB26" i="4"/>
  <c r="AR27" i="4"/>
  <c r="BZ27" i="4"/>
  <c r="CF27" i="4"/>
  <c r="CT27" i="4"/>
  <c r="CX32" i="4"/>
  <c r="CD32" i="4"/>
  <c r="AR35" i="4"/>
  <c r="BN35" i="4"/>
  <c r="BT35" i="4"/>
  <c r="CP35" i="4"/>
  <c r="CX35" i="4"/>
  <c r="CB37" i="4"/>
  <c r="CR37" i="4"/>
  <c r="CP38" i="4"/>
  <c r="AX40" i="4"/>
  <c r="CJ40" i="4"/>
  <c r="BN41" i="4"/>
  <c r="CL41" i="4"/>
  <c r="AT45" i="4"/>
  <c r="BL49" i="4"/>
  <c r="CF49" i="4"/>
  <c r="W51" i="4"/>
  <c r="AR51" i="4"/>
  <c r="AT53" i="4"/>
  <c r="BR53" i="4"/>
  <c r="BZ53" i="4"/>
  <c r="CH53" i="4"/>
  <c r="BX56" i="4"/>
  <c r="BR58" i="4"/>
  <c r="BZ58" i="4"/>
  <c r="CH58" i="4"/>
  <c r="CP58" i="4"/>
  <c r="CX58" i="4"/>
  <c r="CD59" i="4"/>
  <c r="CT59" i="4"/>
  <c r="CJ60" i="4"/>
  <c r="CR60" i="4"/>
  <c r="CZ60" i="4"/>
  <c r="AT61" i="4"/>
  <c r="BB61" i="4"/>
  <c r="BJ61" i="4"/>
  <c r="BR61" i="4"/>
  <c r="BZ61" i="4"/>
  <c r="Q39" i="1"/>
  <c r="Q16" i="1"/>
  <c r="BX14" i="4"/>
  <c r="AV14" i="4"/>
  <c r="BT14" i="4"/>
  <c r="CR14" i="4"/>
  <c r="AR14" i="4"/>
  <c r="BP14" i="4"/>
  <c r="CV14" i="4"/>
  <c r="AA64" i="4"/>
  <c r="Q38" i="1" s="1"/>
  <c r="BL14" i="4"/>
  <c r="CB14" i="4"/>
  <c r="CN14" i="4"/>
  <c r="AT15" i="4"/>
  <c r="BF15" i="4"/>
  <c r="BL15" i="4"/>
  <c r="BX15" i="4"/>
  <c r="CL15" i="4"/>
  <c r="CR15" i="4"/>
  <c r="CJ14" i="4"/>
  <c r="CZ14" i="4"/>
  <c r="AV15" i="4"/>
  <c r="BN15" i="4"/>
  <c r="BT15" i="4"/>
  <c r="CF15" i="4"/>
  <c r="CT15" i="4"/>
  <c r="CZ15" i="4"/>
  <c r="BH14" i="4"/>
  <c r="CF14" i="4"/>
  <c r="AX15" i="4"/>
  <c r="BH15" i="4"/>
  <c r="BV15" i="4"/>
  <c r="CB15" i="4"/>
  <c r="CN15" i="4"/>
  <c r="BD14" i="4"/>
  <c r="AR15" i="4"/>
  <c r="CD15" i="4"/>
  <c r="CJ15" i="4"/>
  <c r="CX15" i="4"/>
  <c r="BJ15" i="4"/>
  <c r="BZ15" i="4"/>
  <c r="CP15" i="4"/>
  <c r="CV15" i="4"/>
  <c r="DB15" i="4"/>
  <c r="AR16" i="4"/>
  <c r="AZ16" i="4"/>
  <c r="BH16" i="4"/>
  <c r="BP16" i="4"/>
  <c r="BX16" i="4"/>
  <c r="CF16" i="4"/>
  <c r="CN16" i="4"/>
  <c r="CV16" i="4"/>
  <c r="AR17" i="4"/>
  <c r="AZ17" i="4"/>
  <c r="BZ17" i="4"/>
  <c r="CN17" i="4"/>
  <c r="CZ18" i="4"/>
  <c r="AX18" i="4"/>
  <c r="BF18" i="4"/>
  <c r="BN18" i="4"/>
  <c r="BV18" i="4"/>
  <c r="CD18" i="4"/>
  <c r="CL18" i="4"/>
  <c r="CT18" i="4"/>
  <c r="DB18" i="4"/>
  <c r="AX19" i="4"/>
  <c r="BN19" i="4"/>
  <c r="CD19" i="4"/>
  <c r="CT19" i="4"/>
  <c r="W20" i="4"/>
  <c r="BD21" i="4"/>
  <c r="AR22" i="4"/>
  <c r="AZ22" i="4"/>
  <c r="BH22" i="4"/>
  <c r="BP22" i="4"/>
  <c r="BX22" i="4"/>
  <c r="CF22" i="4"/>
  <c r="CN22" i="4"/>
  <c r="CV22" i="4"/>
  <c r="AR23" i="4"/>
  <c r="BT23" i="4"/>
  <c r="CF23" i="4"/>
  <c r="BB24" i="4"/>
  <c r="BJ24" i="4"/>
  <c r="BR24" i="4"/>
  <c r="BZ24" i="4"/>
  <c r="CH24" i="4"/>
  <c r="CP24" i="4"/>
  <c r="CX24" i="4"/>
  <c r="BR25" i="4"/>
  <c r="CH25" i="4"/>
  <c r="CX25" i="4"/>
  <c r="BJ26" i="4"/>
  <c r="BR26" i="4"/>
  <c r="BZ26" i="4"/>
  <c r="CH26" i="4"/>
  <c r="CP26" i="4"/>
  <c r="CX26" i="4"/>
  <c r="BF27" i="4"/>
  <c r="BV27" i="4"/>
  <c r="CL27" i="4"/>
  <c r="CR27" i="4"/>
  <c r="BH17" i="4"/>
  <c r="CH17" i="4"/>
  <c r="CV17" i="4"/>
  <c r="CV20" i="4"/>
  <c r="AX23" i="4"/>
  <c r="BD23" i="4"/>
  <c r="BJ23" i="4"/>
  <c r="BP23" i="4"/>
  <c r="CN23" i="4"/>
  <c r="CX23" i="4"/>
  <c r="BB15" i="4"/>
  <c r="BR15" i="4"/>
  <c r="CH15" i="4"/>
  <c r="AV16" i="4"/>
  <c r="BD16" i="4"/>
  <c r="BL16" i="4"/>
  <c r="BT16" i="4"/>
  <c r="CB16" i="4"/>
  <c r="CJ16" i="4"/>
  <c r="CR16" i="4"/>
  <c r="CZ16" i="4"/>
  <c r="W17" i="4"/>
  <c r="BP17" i="4"/>
  <c r="AT18" i="4"/>
  <c r="BB18" i="4"/>
  <c r="BJ18" i="4"/>
  <c r="BR18" i="4"/>
  <c r="BZ18" i="4"/>
  <c r="CH18" i="4"/>
  <c r="CP18" i="4"/>
  <c r="CX18" i="4"/>
  <c r="BF19" i="4"/>
  <c r="BV19" i="4"/>
  <c r="CL19" i="4"/>
  <c r="CX19" i="4"/>
  <c r="CJ21" i="4"/>
  <c r="AV22" i="4"/>
  <c r="BD22" i="4"/>
  <c r="BL22" i="4"/>
  <c r="BT22" i="4"/>
  <c r="CB22" i="4"/>
  <c r="CJ22" i="4"/>
  <c r="CR22" i="4"/>
  <c r="CZ22" i="4"/>
  <c r="W23" i="4"/>
  <c r="AZ23" i="4"/>
  <c r="BX23" i="4"/>
  <c r="CZ23" i="4"/>
  <c r="CZ24" i="4"/>
  <c r="AX24" i="4"/>
  <c r="BF24" i="4"/>
  <c r="BN24" i="4"/>
  <c r="BV24" i="4"/>
  <c r="CD24" i="4"/>
  <c r="CL24" i="4"/>
  <c r="CT24" i="4"/>
  <c r="DB24" i="4"/>
  <c r="AX25" i="4"/>
  <c r="BD25" i="4"/>
  <c r="BJ25" i="4"/>
  <c r="BZ25" i="4"/>
  <c r="CP25" i="4"/>
  <c r="W26" i="4"/>
  <c r="CZ26" i="4"/>
  <c r="AX26" i="4"/>
  <c r="BF26" i="4"/>
  <c r="BN26" i="4"/>
  <c r="BV26" i="4"/>
  <c r="CD26" i="4"/>
  <c r="CL26" i="4"/>
  <c r="CT26" i="4"/>
  <c r="DB26" i="4"/>
  <c r="AX27" i="4"/>
  <c r="BN27" i="4"/>
  <c r="CD27" i="4"/>
  <c r="CV27" i="4"/>
  <c r="DB27" i="4"/>
  <c r="AR28" i="4"/>
  <c r="BJ17" i="4"/>
  <c r="BX17" i="4"/>
  <c r="CF17" i="4"/>
  <c r="CX17" i="4"/>
  <c r="BH23" i="4"/>
  <c r="BR23" i="4"/>
  <c r="CD23" i="4"/>
  <c r="CJ23" i="4"/>
  <c r="CP23" i="4"/>
  <c r="CV23" i="4"/>
  <c r="W29" i="4"/>
  <c r="AZ28" i="4"/>
  <c r="BH28" i="4"/>
  <c r="BP28" i="4"/>
  <c r="BX28" i="4"/>
  <c r="CF28" i="4"/>
  <c r="CN28" i="4"/>
  <c r="CV28" i="4"/>
  <c r="BR30" i="4"/>
  <c r="BZ30" i="4"/>
  <c r="CH30" i="4"/>
  <c r="CP30" i="4"/>
  <c r="CX30" i="4"/>
  <c r="AX31" i="4"/>
  <c r="BJ31" i="4"/>
  <c r="BV31" i="4"/>
  <c r="CD31" i="4"/>
  <c r="CP31" i="4"/>
  <c r="CX31" i="4"/>
  <c r="BD32" i="4"/>
  <c r="BP32" i="4"/>
  <c r="CZ32" i="4"/>
  <c r="BF35" i="4"/>
  <c r="BL35" i="4"/>
  <c r="BR35" i="4"/>
  <c r="CL35" i="4"/>
  <c r="CR35" i="4"/>
  <c r="CZ35" i="4"/>
  <c r="W36" i="4"/>
  <c r="CP37" i="4"/>
  <c r="CX37" i="4"/>
  <c r="CZ39" i="4"/>
  <c r="BV40" i="4"/>
  <c r="CV40" i="4"/>
  <c r="CT41" i="4"/>
  <c r="W43" i="4"/>
  <c r="CR43" i="4"/>
  <c r="AR46" i="4"/>
  <c r="BF46" i="4"/>
  <c r="BN46" i="4"/>
  <c r="BT46" i="4"/>
  <c r="CB46" i="4"/>
  <c r="CH46" i="4"/>
  <c r="AV50" i="4"/>
  <c r="CF50" i="4"/>
  <c r="CR50" i="4"/>
  <c r="CZ50" i="4"/>
  <c r="BB51" i="4"/>
  <c r="BP51" i="4"/>
  <c r="BX51" i="4"/>
  <c r="CF51" i="4"/>
  <c r="BP52" i="4"/>
  <c r="BX52" i="4"/>
  <c r="CZ52" i="4"/>
  <c r="CT54" i="4"/>
  <c r="BJ54" i="4"/>
  <c r="AX32" i="4"/>
  <c r="CT32" i="4"/>
  <c r="AT34" i="4"/>
  <c r="BB34" i="4"/>
  <c r="BJ34" i="4"/>
  <c r="BR34" i="4"/>
  <c r="BZ34" i="4"/>
  <c r="CH34" i="4"/>
  <c r="CP34" i="4"/>
  <c r="CX34" i="4"/>
  <c r="BB36" i="4"/>
  <c r="CH36" i="4"/>
  <c r="AX38" i="4"/>
  <c r="BF38" i="4"/>
  <c r="BN38" i="4"/>
  <c r="BV38" i="4"/>
  <c r="CD38" i="4"/>
  <c r="CL38" i="4"/>
  <c r="CX38" i="4"/>
  <c r="BD39" i="4"/>
  <c r="CT39" i="4"/>
  <c r="BV43" i="4"/>
  <c r="CD43" i="4"/>
  <c r="AR44" i="4"/>
  <c r="BH44" i="4"/>
  <c r="BX44" i="4"/>
  <c r="CN44" i="4"/>
  <c r="CZ44" i="4"/>
  <c r="AX45" i="4"/>
  <c r="BF45" i="4"/>
  <c r="BN45" i="4"/>
  <c r="BV45" i="4"/>
  <c r="CD45" i="4"/>
  <c r="CL45" i="4"/>
  <c r="CT45" i="4"/>
  <c r="DB45" i="4"/>
  <c r="AZ46" i="4"/>
  <c r="BH46" i="4"/>
  <c r="BP46" i="4"/>
  <c r="CJ46" i="4"/>
  <c r="BZ50" i="4"/>
  <c r="CH50" i="4"/>
  <c r="CN50" i="4"/>
  <c r="CT50" i="4"/>
  <c r="DB50" i="4"/>
  <c r="BJ51" i="4"/>
  <c r="BR51" i="4"/>
  <c r="CN52" i="4"/>
  <c r="AV28" i="4"/>
  <c r="BD28" i="4"/>
  <c r="BL28" i="4"/>
  <c r="BT28" i="4"/>
  <c r="CB28" i="4"/>
  <c r="CJ28" i="4"/>
  <c r="CR28" i="4"/>
  <c r="CZ28" i="4"/>
  <c r="CZ30" i="4"/>
  <c r="AX30" i="4"/>
  <c r="BF30" i="4"/>
  <c r="BN30" i="4"/>
  <c r="BV30" i="4"/>
  <c r="CD30" i="4"/>
  <c r="CL30" i="4"/>
  <c r="CT30" i="4"/>
  <c r="DB30" i="4"/>
  <c r="AT31" i="4"/>
  <c r="BF31" i="4"/>
  <c r="BN31" i="4"/>
  <c r="BZ31" i="4"/>
  <c r="CL31" i="4"/>
  <c r="CT31" i="4"/>
  <c r="W32" i="4"/>
  <c r="AZ32" i="4"/>
  <c r="BT32" i="4"/>
  <c r="BB33" i="4"/>
  <c r="BJ33" i="4"/>
  <c r="BZ33" i="4"/>
  <c r="W35" i="4"/>
  <c r="AV35" i="4"/>
  <c r="BB35" i="4"/>
  <c r="BV35" i="4"/>
  <c r="CB35" i="4"/>
  <c r="CH35" i="4"/>
  <c r="CV35" i="4"/>
  <c r="AT37" i="4"/>
  <c r="BB37" i="4"/>
  <c r="CT38" i="4"/>
  <c r="BT39" i="4"/>
  <c r="BF40" i="4"/>
  <c r="CL40" i="4"/>
  <c r="CZ40" i="4"/>
  <c r="CX41" i="4"/>
  <c r="BB43" i="4"/>
  <c r="CV44" i="4"/>
  <c r="AV46" i="4"/>
  <c r="BB46" i="4"/>
  <c r="BJ46" i="4"/>
  <c r="CL46" i="4"/>
  <c r="CT46" i="4"/>
  <c r="CZ46" i="4"/>
  <c r="DB47" i="4"/>
  <c r="AR50" i="4"/>
  <c r="AZ50" i="4"/>
  <c r="BL50" i="4"/>
  <c r="BT50" i="4"/>
  <c r="CB50" i="4"/>
  <c r="CJ51" i="4"/>
  <c r="DB52" i="4"/>
  <c r="AR52" i="4"/>
  <c r="BT52" i="4"/>
  <c r="CB52" i="4"/>
  <c r="CV52" i="4"/>
  <c r="BN32" i="4"/>
  <c r="CJ32" i="4"/>
  <c r="AX34" i="4"/>
  <c r="BF34" i="4"/>
  <c r="BN34" i="4"/>
  <c r="BV34" i="4"/>
  <c r="CD34" i="4"/>
  <c r="CL34" i="4"/>
  <c r="CT34" i="4"/>
  <c r="DB34" i="4"/>
  <c r="BR36" i="4"/>
  <c r="CX36" i="4"/>
  <c r="AT38" i="4"/>
  <c r="BB38" i="4"/>
  <c r="BJ38" i="4"/>
  <c r="BR38" i="4"/>
  <c r="BZ38" i="4"/>
  <c r="CH38" i="4"/>
  <c r="DB38" i="4"/>
  <c r="BN39" i="4"/>
  <c r="CJ39" i="4"/>
  <c r="AZ44" i="4"/>
  <c r="BP44" i="4"/>
  <c r="CF44" i="4"/>
  <c r="BB45" i="4"/>
  <c r="BJ45" i="4"/>
  <c r="BR45" i="4"/>
  <c r="BZ45" i="4"/>
  <c r="CH45" i="4"/>
  <c r="CP45" i="4"/>
  <c r="CX45" i="4"/>
  <c r="AX46" i="4"/>
  <c r="BD46" i="4"/>
  <c r="BZ46" i="4"/>
  <c r="CN46" i="4"/>
  <c r="CV46" i="4"/>
  <c r="DB46" i="4"/>
  <c r="AT50" i="4"/>
  <c r="BB50" i="4"/>
  <c r="BN50" i="4"/>
  <c r="BV50" i="4"/>
  <c r="BV51" i="4"/>
  <c r="CD51" i="4"/>
  <c r="CL51" i="4"/>
  <c r="CT51" i="4"/>
  <c r="AZ52" i="4"/>
  <c r="BH52" i="4"/>
  <c r="CJ52" i="4"/>
  <c r="CR52" i="4"/>
  <c r="BV46" i="4"/>
  <c r="CD46" i="4"/>
  <c r="CP46" i="4"/>
  <c r="CX46" i="4"/>
  <c r="BD50" i="4"/>
  <c r="BJ50" i="4"/>
  <c r="BP50" i="4"/>
  <c r="CJ50" i="4"/>
  <c r="CP50" i="4"/>
  <c r="CV50" i="4"/>
  <c r="AT51" i="4"/>
  <c r="AZ51" i="4"/>
  <c r="BF51" i="4"/>
  <c r="BZ51" i="4"/>
  <c r="CN51" i="4"/>
  <c r="CZ51" i="4"/>
  <c r="BB53" i="4"/>
  <c r="BH53" i="4"/>
  <c r="BN53" i="4"/>
  <c r="CB53" i="4"/>
  <c r="CP53" i="4"/>
  <c r="CX53" i="4"/>
  <c r="AZ54" i="4"/>
  <c r="CT55" i="4"/>
  <c r="AT57" i="4"/>
  <c r="AX58" i="4"/>
  <c r="BF58" i="4"/>
  <c r="BN58" i="4"/>
  <c r="BV58" i="4"/>
  <c r="CD58" i="4"/>
  <c r="CL58" i="4"/>
  <c r="CT58" i="4"/>
  <c r="DB58" i="4"/>
  <c r="AX60" i="4"/>
  <c r="BF60" i="4"/>
  <c r="BN60" i="4"/>
  <c r="BV60" i="4"/>
  <c r="CD60" i="4"/>
  <c r="CL60" i="4"/>
  <c r="CT60" i="4"/>
  <c r="DB60" i="4"/>
  <c r="AT63" i="4"/>
  <c r="BB63" i="4"/>
  <c r="BJ63" i="4"/>
  <c r="BR63" i="4"/>
  <c r="BZ63" i="4"/>
  <c r="CX63" i="4"/>
  <c r="BL46" i="4"/>
  <c r="BR46" i="4"/>
  <c r="BX46" i="4"/>
  <c r="CR46" i="4"/>
  <c r="AX50" i="4"/>
  <c r="BF50" i="4"/>
  <c r="BR50" i="4"/>
  <c r="CD50" i="4"/>
  <c r="CL50" i="4"/>
  <c r="CX50" i="4"/>
  <c r="BH51" i="4"/>
  <c r="BN51" i="4"/>
  <c r="BT51" i="4"/>
  <c r="CP51" i="4"/>
  <c r="CV51" i="4"/>
  <c r="DB51" i="4"/>
  <c r="BD52" i="4"/>
  <c r="AR53" i="4"/>
  <c r="AX53" i="4"/>
  <c r="BJ53" i="4"/>
  <c r="BP53" i="4"/>
  <c r="BV53" i="4"/>
  <c r="CD53" i="4"/>
  <c r="CR53" i="4"/>
  <c r="BP54" i="4"/>
  <c r="AX55" i="4"/>
  <c r="BF55" i="4"/>
  <c r="CH55" i="4"/>
  <c r="CN55" i="4"/>
  <c r="BD56" i="4"/>
  <c r="W57" i="4"/>
  <c r="BX57" i="4"/>
  <c r="AR58" i="4"/>
  <c r="AZ58" i="4"/>
  <c r="BH58" i="4"/>
  <c r="BP58" i="4"/>
  <c r="BX58" i="4"/>
  <c r="CF58" i="4"/>
  <c r="CN58" i="4"/>
  <c r="CV58" i="4"/>
  <c r="AT59" i="4"/>
  <c r="AR60" i="4"/>
  <c r="AZ60" i="4"/>
  <c r="BH60" i="4"/>
  <c r="BP60" i="4"/>
  <c r="BX60" i="4"/>
  <c r="CF60" i="4"/>
  <c r="CN60" i="4"/>
  <c r="CV60" i="4"/>
  <c r="AV63" i="4"/>
  <c r="BD63" i="4"/>
  <c r="BL63" i="4"/>
  <c r="BT63" i="4"/>
  <c r="CB63" i="4"/>
  <c r="CZ63" i="4"/>
  <c r="CF54" i="4"/>
  <c r="BR57" i="4"/>
  <c r="AX63" i="4"/>
  <c r="BF63" i="4"/>
  <c r="BN63" i="4"/>
  <c r="BV63" i="4"/>
  <c r="CD63" i="4"/>
  <c r="DB63" i="4"/>
  <c r="CV54" i="4"/>
  <c r="DB56" i="4"/>
  <c r="AZ57" i="4"/>
  <c r="CR57" i="4"/>
  <c r="W58" i="4"/>
  <c r="W59" i="4"/>
  <c r="W61" i="4"/>
  <c r="AR63" i="4"/>
  <c r="AZ63" i="4"/>
  <c r="BH63" i="4"/>
  <c r="BP63" i="4"/>
  <c r="BX63" i="4"/>
  <c r="CG63" i="4" s="1"/>
  <c r="CH63" i="4" s="1"/>
  <c r="CI63" i="4" s="1"/>
  <c r="CJ63" i="4" s="1"/>
  <c r="CK63" i="4" s="1"/>
  <c r="CL63" i="4" s="1"/>
  <c r="CM63" i="4" s="1"/>
  <c r="CN63" i="4" s="1"/>
  <c r="CO63" i="4" s="1"/>
  <c r="CP63" i="4" s="1"/>
  <c r="CQ63" i="4" s="1"/>
  <c r="CR63" i="4" s="1"/>
  <c r="CS63" i="4" s="1"/>
  <c r="CT63" i="4" s="1"/>
  <c r="CF63" i="4"/>
  <c r="CV63" i="4"/>
  <c r="DB14" i="4"/>
  <c r="AV29" i="4"/>
  <c r="BF29" i="4"/>
  <c r="BL29" i="4"/>
  <c r="BV29" i="4"/>
  <c r="CB29" i="4"/>
  <c r="CL29" i="4"/>
  <c r="CR29" i="4"/>
  <c r="DB29" i="4"/>
  <c r="AS64" i="4"/>
  <c r="AW64" i="4"/>
  <c r="BA64" i="4"/>
  <c r="BE64" i="4"/>
  <c r="BI64" i="4"/>
  <c r="BM64" i="4"/>
  <c r="BQ64" i="4"/>
  <c r="BU64" i="4"/>
  <c r="BY64" i="4"/>
  <c r="CC64" i="4"/>
  <c r="CW64" i="4"/>
  <c r="DA64" i="4"/>
  <c r="AV17" i="4"/>
  <c r="BF17" i="4"/>
  <c r="BL17" i="4"/>
  <c r="BV17" i="4"/>
  <c r="CB17" i="4"/>
  <c r="CL17" i="4"/>
  <c r="CR17" i="4"/>
  <c r="DB17" i="4"/>
  <c r="AT21" i="4"/>
  <c r="AZ21" i="4"/>
  <c r="BJ21" i="4"/>
  <c r="BP21" i="4"/>
  <c r="BZ21" i="4"/>
  <c r="CF21" i="4"/>
  <c r="CP21" i="4"/>
  <c r="CV21" i="4"/>
  <c r="W22" i="4"/>
  <c r="AI22" i="4" s="1"/>
  <c r="AR29" i="4"/>
  <c r="BB29" i="4"/>
  <c r="BH29" i="4"/>
  <c r="BR29" i="4"/>
  <c r="BX29" i="4"/>
  <c r="CH29" i="4"/>
  <c r="CN29" i="4"/>
  <c r="CX29" i="4"/>
  <c r="BZ32" i="4"/>
  <c r="CF32" i="4"/>
  <c r="CP32" i="4"/>
  <c r="CV32" i="4"/>
  <c r="W33" i="4"/>
  <c r="BT33" i="4"/>
  <c r="CX33" i="4"/>
  <c r="CP47" i="4"/>
  <c r="BZ47" i="4"/>
  <c r="BJ47" i="4"/>
  <c r="AT47" i="4"/>
  <c r="CT47" i="4"/>
  <c r="CD47" i="4"/>
  <c r="BN47" i="4"/>
  <c r="AX47" i="4"/>
  <c r="CX47" i="4"/>
  <c r="CH47" i="4"/>
  <c r="BR47" i="4"/>
  <c r="BB47" i="4"/>
  <c r="CL47" i="4"/>
  <c r="BV47" i="4"/>
  <c r="BF47" i="4"/>
  <c r="AT14" i="4"/>
  <c r="BB14" i="4"/>
  <c r="BJ14" i="4"/>
  <c r="BR14" i="4"/>
  <c r="CD14" i="4"/>
  <c r="CL14" i="4"/>
  <c r="CX14" i="4"/>
  <c r="AV21" i="4"/>
  <c r="BF21" i="4"/>
  <c r="BL21" i="4"/>
  <c r="BV21" i="4"/>
  <c r="CB21" i="4"/>
  <c r="CL21" i="4"/>
  <c r="CR21" i="4"/>
  <c r="DB21" i="4"/>
  <c r="W24" i="4"/>
  <c r="AX29" i="4"/>
  <c r="BD29" i="4"/>
  <c r="BN29" i="4"/>
  <c r="BT29" i="4"/>
  <c r="CD29" i="4"/>
  <c r="CJ29" i="4"/>
  <c r="CT29" i="4"/>
  <c r="CZ29" i="4"/>
  <c r="AV32" i="4"/>
  <c r="BF32" i="4"/>
  <c r="BL32" i="4"/>
  <c r="BV32" i="4"/>
  <c r="CB32" i="4"/>
  <c r="CL32" i="4"/>
  <c r="CR32" i="4"/>
  <c r="DB32" i="4"/>
  <c r="DB33" i="4"/>
  <c r="BF33" i="4"/>
  <c r="AT33" i="4"/>
  <c r="CT33" i="4"/>
  <c r="AX33" i="4"/>
  <c r="BN33" i="4"/>
  <c r="BV33" i="4"/>
  <c r="CR33" i="4"/>
  <c r="CP48" i="4"/>
  <c r="BZ48" i="4"/>
  <c r="BJ48" i="4"/>
  <c r="AT48" i="4"/>
  <c r="CL48" i="4"/>
  <c r="BV48" i="4"/>
  <c r="BF48" i="4"/>
  <c r="DB48" i="4"/>
  <c r="AX48" i="4"/>
  <c r="W18" i="4"/>
  <c r="AI18" i="4" s="1"/>
  <c r="AX14" i="4"/>
  <c r="BF14" i="4"/>
  <c r="BN14" i="4"/>
  <c r="BV14" i="4"/>
  <c r="BZ14" i="4"/>
  <c r="CH14" i="4"/>
  <c r="CP14" i="4"/>
  <c r="CT14" i="4"/>
  <c r="AQ64" i="4"/>
  <c r="AU64" i="4"/>
  <c r="BC64" i="4"/>
  <c r="W15" i="4"/>
  <c r="AX17" i="4"/>
  <c r="BD17" i="4"/>
  <c r="BN17" i="4"/>
  <c r="BT17" i="4"/>
  <c r="CD17" i="4"/>
  <c r="CJ17" i="4"/>
  <c r="CZ17" i="4"/>
  <c r="AR21" i="4"/>
  <c r="BB21" i="4"/>
  <c r="BH21" i="4"/>
  <c r="BR21" i="4"/>
  <c r="BX21" i="4"/>
  <c r="CH21" i="4"/>
  <c r="CN21" i="4"/>
  <c r="AV23" i="4"/>
  <c r="BF23" i="4"/>
  <c r="BL23" i="4"/>
  <c r="BV23" i="4"/>
  <c r="CB23" i="4"/>
  <c r="CL23" i="4"/>
  <c r="CR23" i="4"/>
  <c r="AT29" i="4"/>
  <c r="AZ29" i="4"/>
  <c r="BJ29" i="4"/>
  <c r="BP29" i="4"/>
  <c r="BZ29" i="4"/>
  <c r="CF29" i="4"/>
  <c r="CV29" i="4"/>
  <c r="W30" i="4"/>
  <c r="AR32" i="4"/>
  <c r="BB32" i="4"/>
  <c r="BH32" i="4"/>
  <c r="BR32" i="4"/>
  <c r="BX32" i="4"/>
  <c r="CH32" i="4"/>
  <c r="CN32" i="4"/>
  <c r="CD33" i="4"/>
  <c r="CL33" i="4"/>
  <c r="AR33" i="4"/>
  <c r="BD33" i="4"/>
  <c r="CF33" i="4"/>
  <c r="CZ33" i="4"/>
  <c r="CB47" i="4"/>
  <c r="BG64" i="4"/>
  <c r="BK64" i="4"/>
  <c r="BO64" i="4"/>
  <c r="BS64" i="4"/>
  <c r="BW64" i="4"/>
  <c r="CA64" i="4"/>
  <c r="CE64" i="4"/>
  <c r="CU64" i="4"/>
  <c r="CY64" i="4"/>
  <c r="W19" i="4"/>
  <c r="W25" i="4"/>
  <c r="W27" i="4"/>
  <c r="W31" i="4"/>
  <c r="BP33" i="4"/>
  <c r="CB33" i="4"/>
  <c r="CH33" i="4"/>
  <c r="AT36" i="4"/>
  <c r="BJ36" i="4"/>
  <c r="BZ36" i="4"/>
  <c r="W37" i="4"/>
  <c r="AV37" i="4"/>
  <c r="BJ37" i="4"/>
  <c r="BR37" i="4"/>
  <c r="W41" i="4"/>
  <c r="CR47" i="4"/>
  <c r="CH48" i="4"/>
  <c r="AT16" i="4"/>
  <c r="AX16" i="4"/>
  <c r="BB16" i="4"/>
  <c r="BF16" i="4"/>
  <c r="BJ16" i="4"/>
  <c r="BN16" i="4"/>
  <c r="BR16" i="4"/>
  <c r="BV16" i="4"/>
  <c r="BZ16" i="4"/>
  <c r="CD16" i="4"/>
  <c r="CH16" i="4"/>
  <c r="CL16" i="4"/>
  <c r="CP16" i="4"/>
  <c r="CT16" i="4"/>
  <c r="CX16" i="4"/>
  <c r="AR18" i="4"/>
  <c r="AV18" i="4"/>
  <c r="AZ18" i="4"/>
  <c r="BD18" i="4"/>
  <c r="BH18" i="4"/>
  <c r="BL18" i="4"/>
  <c r="BP18" i="4"/>
  <c r="BT18" i="4"/>
  <c r="BX18" i="4"/>
  <c r="CB18" i="4"/>
  <c r="CF18" i="4"/>
  <c r="CJ18" i="4"/>
  <c r="CN18" i="4"/>
  <c r="CR18" i="4"/>
  <c r="CV18" i="4"/>
  <c r="AT20" i="4"/>
  <c r="AX20" i="4"/>
  <c r="BB20" i="4"/>
  <c r="BF20" i="4"/>
  <c r="BJ20" i="4"/>
  <c r="BN20" i="4"/>
  <c r="BR20" i="4"/>
  <c r="BV20" i="4"/>
  <c r="BZ20" i="4"/>
  <c r="CD20" i="4"/>
  <c r="CH20" i="4"/>
  <c r="CL20" i="4"/>
  <c r="CP20" i="4"/>
  <c r="CT20" i="4"/>
  <c r="CX20" i="4"/>
  <c r="AT22" i="4"/>
  <c r="AX22" i="4"/>
  <c r="BB22" i="4"/>
  <c r="BF22" i="4"/>
  <c r="BJ22" i="4"/>
  <c r="BN22" i="4"/>
  <c r="BR22" i="4"/>
  <c r="BV22" i="4"/>
  <c r="BZ22" i="4"/>
  <c r="CD22" i="4"/>
  <c r="CH22" i="4"/>
  <c r="CL22" i="4"/>
  <c r="CP22" i="4"/>
  <c r="CT22" i="4"/>
  <c r="CX22" i="4"/>
  <c r="AR24" i="4"/>
  <c r="AV24" i="4"/>
  <c r="AZ24" i="4"/>
  <c r="BD24" i="4"/>
  <c r="BH24" i="4"/>
  <c r="BL24" i="4"/>
  <c r="BP24" i="4"/>
  <c r="BT24" i="4"/>
  <c r="BX24" i="4"/>
  <c r="CB24" i="4"/>
  <c r="CF24" i="4"/>
  <c r="CJ24" i="4"/>
  <c r="CN24" i="4"/>
  <c r="CR24" i="4"/>
  <c r="CV24" i="4"/>
  <c r="AR26" i="4"/>
  <c r="AV26" i="4"/>
  <c r="AZ26" i="4"/>
  <c r="BD26" i="4"/>
  <c r="BH26" i="4"/>
  <c r="BL26" i="4"/>
  <c r="BP26" i="4"/>
  <c r="BT26" i="4"/>
  <c r="BX26" i="4"/>
  <c r="CB26" i="4"/>
  <c r="CF26" i="4"/>
  <c r="CJ26" i="4"/>
  <c r="CN26" i="4"/>
  <c r="CR26" i="4"/>
  <c r="CV26" i="4"/>
  <c r="AT28" i="4"/>
  <c r="AX28" i="4"/>
  <c r="BB28" i="4"/>
  <c r="BF28" i="4"/>
  <c r="BJ28" i="4"/>
  <c r="BN28" i="4"/>
  <c r="BR28" i="4"/>
  <c r="BV28" i="4"/>
  <c r="BZ28" i="4"/>
  <c r="CD28" i="4"/>
  <c r="CH28" i="4"/>
  <c r="CL28" i="4"/>
  <c r="CP28" i="4"/>
  <c r="CT28" i="4"/>
  <c r="CX28" i="4"/>
  <c r="AR30" i="4"/>
  <c r="AV30" i="4"/>
  <c r="AZ30" i="4"/>
  <c r="BD30" i="4"/>
  <c r="BH30" i="4"/>
  <c r="BL30" i="4"/>
  <c r="BP30" i="4"/>
  <c r="BT30" i="4"/>
  <c r="BX30" i="4"/>
  <c r="CB30" i="4"/>
  <c r="CF30" i="4"/>
  <c r="CJ30" i="4"/>
  <c r="CN30" i="4"/>
  <c r="CR30" i="4"/>
  <c r="CV30" i="4"/>
  <c r="AZ33" i="4"/>
  <c r="BL33" i="4"/>
  <c r="BR33" i="4"/>
  <c r="CJ33" i="4"/>
  <c r="CP33" i="4"/>
  <c r="CZ36" i="4"/>
  <c r="CV36" i="4"/>
  <c r="CR36" i="4"/>
  <c r="CN36" i="4"/>
  <c r="CJ36" i="4"/>
  <c r="CF36" i="4"/>
  <c r="CB36" i="4"/>
  <c r="BX36" i="4"/>
  <c r="BT36" i="4"/>
  <c r="BP36" i="4"/>
  <c r="BL36" i="4"/>
  <c r="BH36" i="4"/>
  <c r="BD36" i="4"/>
  <c r="AZ36" i="4"/>
  <c r="AV36" i="4"/>
  <c r="AR36" i="4"/>
  <c r="BF36" i="4"/>
  <c r="BV36" i="4"/>
  <c r="CL36" i="4"/>
  <c r="DB36" i="4"/>
  <c r="CT37" i="4"/>
  <c r="CD37" i="4"/>
  <c r="BN37" i="4"/>
  <c r="AX37" i="4"/>
  <c r="BL37" i="4"/>
  <c r="BZ37" i="4"/>
  <c r="CH37" i="4"/>
  <c r="DB37" i="4"/>
  <c r="AV47" i="4"/>
  <c r="BL48" i="4"/>
  <c r="CV33" i="4"/>
  <c r="W34" i="4"/>
  <c r="AR37" i="4"/>
  <c r="BH37" i="4"/>
  <c r="BX37" i="4"/>
  <c r="CN37" i="4"/>
  <c r="AR38" i="4"/>
  <c r="AV38" i="4"/>
  <c r="AZ38" i="4"/>
  <c r="BD38" i="4"/>
  <c r="BH38" i="4"/>
  <c r="BL38" i="4"/>
  <c r="BP38" i="4"/>
  <c r="BT38" i="4"/>
  <c r="BX38" i="4"/>
  <c r="CB38" i="4"/>
  <c r="CF38" i="4"/>
  <c r="AT39" i="4"/>
  <c r="AZ39" i="4"/>
  <c r="BJ39" i="4"/>
  <c r="BP39" i="4"/>
  <c r="BZ39" i="4"/>
  <c r="CF39" i="4"/>
  <c r="CP39" i="4"/>
  <c r="CV39" i="4"/>
  <c r="W40" i="4"/>
  <c r="CX40" i="4"/>
  <c r="CH40" i="4"/>
  <c r="BX40" i="4"/>
  <c r="BT40" i="4"/>
  <c r="BP40" i="4"/>
  <c r="BL40" i="4"/>
  <c r="BH40" i="4"/>
  <c r="BD40" i="4"/>
  <c r="AZ40" i="4"/>
  <c r="AV40" i="4"/>
  <c r="AR40" i="4"/>
  <c r="CT40" i="4"/>
  <c r="DB40" i="4"/>
  <c r="AV41" i="4"/>
  <c r="BH41" i="4"/>
  <c r="CB41" i="4"/>
  <c r="CN41" i="4"/>
  <c r="AV43" i="4"/>
  <c r="BR43" i="4"/>
  <c r="CT43" i="4"/>
  <c r="AR47" i="4"/>
  <c r="BH47" i="4"/>
  <c r="BX47" i="4"/>
  <c r="CN47" i="4"/>
  <c r="BN48" i="4"/>
  <c r="CB48" i="4"/>
  <c r="CX48" i="4"/>
  <c r="BD37" i="4"/>
  <c r="BT37" i="4"/>
  <c r="CJ37" i="4"/>
  <c r="CZ37" i="4"/>
  <c r="W39" i="4"/>
  <c r="AV39" i="4"/>
  <c r="BF39" i="4"/>
  <c r="BL39" i="4"/>
  <c r="BV39" i="4"/>
  <c r="CB39" i="4"/>
  <c r="CL39" i="4"/>
  <c r="CR39" i="4"/>
  <c r="DB39" i="4"/>
  <c r="CP41" i="4"/>
  <c r="BZ41" i="4"/>
  <c r="BJ41" i="4"/>
  <c r="AT41" i="4"/>
  <c r="AX41" i="4"/>
  <c r="BV41" i="4"/>
  <c r="CD41" i="4"/>
  <c r="DB41" i="4"/>
  <c r="CP43" i="4"/>
  <c r="BZ43" i="4"/>
  <c r="BJ43" i="4"/>
  <c r="AT43" i="4"/>
  <c r="AX43" i="4"/>
  <c r="BL43" i="4"/>
  <c r="CH43" i="4"/>
  <c r="DB43" i="4"/>
  <c r="BD47" i="4"/>
  <c r="BT47" i="4"/>
  <c r="CJ47" i="4"/>
  <c r="CZ47" i="4"/>
  <c r="BB48" i="4"/>
  <c r="CD48" i="4"/>
  <c r="CR48" i="4"/>
  <c r="W55" i="4"/>
  <c r="BH33" i="4"/>
  <c r="BX33" i="4"/>
  <c r="CN33" i="4"/>
  <c r="AR34" i="4"/>
  <c r="AV34" i="4"/>
  <c r="AZ34" i="4"/>
  <c r="BD34" i="4"/>
  <c r="BH34" i="4"/>
  <c r="BL34" i="4"/>
  <c r="BP34" i="4"/>
  <c r="BT34" i="4"/>
  <c r="BX34" i="4"/>
  <c r="CB34" i="4"/>
  <c r="CF34" i="4"/>
  <c r="CJ34" i="4"/>
  <c r="CN34" i="4"/>
  <c r="CR34" i="4"/>
  <c r="CV34" i="4"/>
  <c r="AZ37" i="4"/>
  <c r="BP37" i="4"/>
  <c r="CF37" i="4"/>
  <c r="CV37" i="4"/>
  <c r="W38" i="4"/>
  <c r="CZ38" i="4"/>
  <c r="CV38" i="4"/>
  <c r="CR38" i="4"/>
  <c r="CN38" i="4"/>
  <c r="AR39" i="4"/>
  <c r="BB39" i="4"/>
  <c r="BH39" i="4"/>
  <c r="BR39" i="4"/>
  <c r="BX39" i="4"/>
  <c r="CH39" i="4"/>
  <c r="CN39" i="4"/>
  <c r="AR41" i="4"/>
  <c r="BL41" i="4"/>
  <c r="BX41" i="4"/>
  <c r="CR41" i="4"/>
  <c r="BF43" i="4"/>
  <c r="BN43" i="4"/>
  <c r="CB43" i="4"/>
  <c r="CX43" i="4"/>
  <c r="AZ47" i="4"/>
  <c r="BP47" i="4"/>
  <c r="CF47" i="4"/>
  <c r="CV47" i="4"/>
  <c r="W48" i="4"/>
  <c r="AV48" i="4"/>
  <c r="BR48" i="4"/>
  <c r="CT48" i="4"/>
  <c r="W52" i="4"/>
  <c r="AR43" i="4"/>
  <c r="BH43" i="4"/>
  <c r="BX43" i="4"/>
  <c r="CN43" i="4"/>
  <c r="AR48" i="4"/>
  <c r="BH48" i="4"/>
  <c r="BX48" i="4"/>
  <c r="CN48" i="4"/>
  <c r="AV54" i="4"/>
  <c r="BF54" i="4"/>
  <c r="BL54" i="4"/>
  <c r="BV54" i="4"/>
  <c r="CB54" i="4"/>
  <c r="CL54" i="4"/>
  <c r="CR54" i="4"/>
  <c r="DB54" i="4"/>
  <c r="AV57" i="4"/>
  <c r="BB57" i="4"/>
  <c r="W62" i="4"/>
  <c r="CZ62" i="4"/>
  <c r="CV62" i="4"/>
  <c r="CR62" i="4"/>
  <c r="CN62" i="4"/>
  <c r="CJ62" i="4"/>
  <c r="CF62" i="4"/>
  <c r="CB62" i="4"/>
  <c r="BX62" i="4"/>
  <c r="BT62" i="4"/>
  <c r="BP62" i="4"/>
  <c r="BL62" i="4"/>
  <c r="BH62" i="4"/>
  <c r="BD62" i="4"/>
  <c r="AZ62" i="4"/>
  <c r="AV62" i="4"/>
  <c r="AR62" i="4"/>
  <c r="CT62" i="4"/>
  <c r="CD62" i="4"/>
  <c r="BN62" i="4"/>
  <c r="AX62" i="4"/>
  <c r="CX62" i="4"/>
  <c r="CH62" i="4"/>
  <c r="BR62" i="4"/>
  <c r="BB62" i="4"/>
  <c r="BZ62" i="4"/>
  <c r="AT62" i="4"/>
  <c r="CL62" i="4"/>
  <c r="BF62" i="4"/>
  <c r="DB62" i="4"/>
  <c r="CB40" i="4"/>
  <c r="CR40" i="4"/>
  <c r="BD41" i="4"/>
  <c r="BT41" i="4"/>
  <c r="CJ41" i="4"/>
  <c r="CZ41" i="4"/>
  <c r="BD43" i="4"/>
  <c r="BT43" i="4"/>
  <c r="CJ43" i="4"/>
  <c r="CZ43" i="4"/>
  <c r="W46" i="4"/>
  <c r="BD48" i="4"/>
  <c r="BT48" i="4"/>
  <c r="CJ48" i="4"/>
  <c r="CZ48" i="4"/>
  <c r="AR54" i="4"/>
  <c r="BB54" i="4"/>
  <c r="BH54" i="4"/>
  <c r="BR54" i="4"/>
  <c r="BX54" i="4"/>
  <c r="CH54" i="4"/>
  <c r="CN54" i="4"/>
  <c r="CX54" i="4"/>
  <c r="AT55" i="4"/>
  <c r="BL55" i="4"/>
  <c r="BX55" i="4"/>
  <c r="CD55" i="4"/>
  <c r="CV55" i="4"/>
  <c r="W56" i="4"/>
  <c r="BD57" i="4"/>
  <c r="BJ57" i="4"/>
  <c r="BT57" i="4"/>
  <c r="CF57" i="4"/>
  <c r="CN57" i="4"/>
  <c r="W60" i="4"/>
  <c r="CP62" i="4"/>
  <c r="CN40" i="4"/>
  <c r="AZ41" i="4"/>
  <c r="BP41" i="4"/>
  <c r="CF41" i="4"/>
  <c r="CV41" i="4"/>
  <c r="W42" i="4"/>
  <c r="AT42" i="4"/>
  <c r="AX42" i="4"/>
  <c r="BB42" i="4"/>
  <c r="BF42" i="4"/>
  <c r="BJ42" i="4"/>
  <c r="BN42" i="4"/>
  <c r="BR42" i="4"/>
  <c r="BV42" i="4"/>
  <c r="BZ42" i="4"/>
  <c r="CD42" i="4"/>
  <c r="CH42" i="4"/>
  <c r="CL42" i="4"/>
  <c r="CP42" i="4"/>
  <c r="CT42" i="4"/>
  <c r="CX42" i="4"/>
  <c r="AZ43" i="4"/>
  <c r="BP43" i="4"/>
  <c r="CF43" i="4"/>
  <c r="CV43" i="4"/>
  <c r="W44" i="4"/>
  <c r="AT44" i="4"/>
  <c r="AX44" i="4"/>
  <c r="BB44" i="4"/>
  <c r="BF44" i="4"/>
  <c r="BJ44" i="4"/>
  <c r="BN44" i="4"/>
  <c r="BR44" i="4"/>
  <c r="BV44" i="4"/>
  <c r="BZ44" i="4"/>
  <c r="CD44" i="4"/>
  <c r="CH44" i="4"/>
  <c r="CL44" i="4"/>
  <c r="CP44" i="4"/>
  <c r="CT44" i="4"/>
  <c r="CX44" i="4"/>
  <c r="AR45" i="4"/>
  <c r="AV45" i="4"/>
  <c r="AZ45" i="4"/>
  <c r="BD45" i="4"/>
  <c r="BH45" i="4"/>
  <c r="BL45" i="4"/>
  <c r="BP45" i="4"/>
  <c r="BT45" i="4"/>
  <c r="BX45" i="4"/>
  <c r="CB45" i="4"/>
  <c r="CF45" i="4"/>
  <c r="CJ45" i="4"/>
  <c r="CN45" i="4"/>
  <c r="CR45" i="4"/>
  <c r="CV45" i="4"/>
  <c r="AZ48" i="4"/>
  <c r="BP48" i="4"/>
  <c r="CF48" i="4"/>
  <c r="CV48" i="4"/>
  <c r="W49" i="4"/>
  <c r="AT49" i="4"/>
  <c r="AX49" i="4"/>
  <c r="BB49" i="4"/>
  <c r="BF49" i="4"/>
  <c r="BJ49" i="4"/>
  <c r="BN49" i="4"/>
  <c r="BR49" i="4"/>
  <c r="BV49" i="4"/>
  <c r="BZ49" i="4"/>
  <c r="CD49" i="4"/>
  <c r="CH49" i="4"/>
  <c r="CL49" i="4"/>
  <c r="CP49" i="4"/>
  <c r="CT49" i="4"/>
  <c r="CX49" i="4"/>
  <c r="AT52" i="4"/>
  <c r="AX52" i="4"/>
  <c r="BB52" i="4"/>
  <c r="BF52" i="4"/>
  <c r="BJ52" i="4"/>
  <c r="BN52" i="4"/>
  <c r="BR52" i="4"/>
  <c r="BV52" i="4"/>
  <c r="BZ52" i="4"/>
  <c r="CD52" i="4"/>
  <c r="CH52" i="4"/>
  <c r="CL52" i="4"/>
  <c r="CP52" i="4"/>
  <c r="CT52" i="4"/>
  <c r="CX52" i="4"/>
  <c r="W53" i="4"/>
  <c r="AX54" i="4"/>
  <c r="BD54" i="4"/>
  <c r="BN54" i="4"/>
  <c r="BT54" i="4"/>
  <c r="CD54" i="4"/>
  <c r="CJ54" i="4"/>
  <c r="CZ54" i="4"/>
  <c r="AV55" i="4"/>
  <c r="BB55" i="4"/>
  <c r="BH55" i="4"/>
  <c r="BN55" i="4"/>
  <c r="CF55" i="4"/>
  <c r="CP55" i="4"/>
  <c r="AT56" i="4"/>
  <c r="AX56" i="4"/>
  <c r="BB56" i="4"/>
  <c r="BF56" i="4"/>
  <c r="BJ56" i="4"/>
  <c r="BN56" i="4"/>
  <c r="BR56" i="4"/>
  <c r="BV56" i="4"/>
  <c r="BZ56" i="4"/>
  <c r="CD56" i="4"/>
  <c r="CH56" i="4"/>
  <c r="CL56" i="4"/>
  <c r="CP56" i="4"/>
  <c r="CT56" i="4"/>
  <c r="CX56" i="4"/>
  <c r="AX57" i="4"/>
  <c r="BP57" i="4"/>
  <c r="BV57" i="4"/>
  <c r="CB57" i="4"/>
  <c r="CH57" i="4"/>
  <c r="CX57" i="4"/>
  <c r="BV62" i="4"/>
  <c r="AV51" i="4"/>
  <c r="BL51" i="4"/>
  <c r="CB51" i="4"/>
  <c r="CR51" i="4"/>
  <c r="BD55" i="4"/>
  <c r="BT55" i="4"/>
  <c r="CJ55" i="4"/>
  <c r="CZ55" i="4"/>
  <c r="AR57" i="4"/>
  <c r="BH57" i="4"/>
  <c r="BZ57" i="4"/>
  <c r="CL57" i="4"/>
  <c r="CZ57" i="4"/>
  <c r="CZ59" i="4"/>
  <c r="CV59" i="4"/>
  <c r="CR59" i="4"/>
  <c r="CN59" i="4"/>
  <c r="CJ59" i="4"/>
  <c r="CF59" i="4"/>
  <c r="CB59" i="4"/>
  <c r="BX59" i="4"/>
  <c r="BT59" i="4"/>
  <c r="BP59" i="4"/>
  <c r="BL59" i="4"/>
  <c r="BH59" i="4"/>
  <c r="BD59" i="4"/>
  <c r="AZ59" i="4"/>
  <c r="AV59" i="4"/>
  <c r="AR59" i="4"/>
  <c r="BF59" i="4"/>
  <c r="BV59" i="4"/>
  <c r="CL59" i="4"/>
  <c r="DB59" i="4"/>
  <c r="BN57" i="4"/>
  <c r="CD57" i="4"/>
  <c r="CT57" i="4"/>
  <c r="DB57" i="4"/>
  <c r="CZ61" i="4"/>
  <c r="CV61" i="4"/>
  <c r="CR61" i="4"/>
  <c r="CN61" i="4"/>
  <c r="CJ61" i="4"/>
  <c r="CF61" i="4"/>
  <c r="CB61" i="4"/>
  <c r="BX61" i="4"/>
  <c r="BT61" i="4"/>
  <c r="BP61" i="4"/>
  <c r="BL61" i="4"/>
  <c r="BH61" i="4"/>
  <c r="BD61" i="4"/>
  <c r="AZ61" i="4"/>
  <c r="AV61" i="4"/>
  <c r="AR61" i="4"/>
  <c r="BF61" i="4"/>
  <c r="BV61" i="4"/>
  <c r="CL61" i="4"/>
  <c r="DB61" i="4"/>
  <c r="CP57" i="4"/>
  <c r="CV57" i="4"/>
  <c r="W64" i="4" l="1"/>
  <c r="AI19" i="4"/>
  <c r="DC19" i="4"/>
  <c r="AI17" i="4"/>
  <c r="DC17" i="4"/>
  <c r="AI21" i="4"/>
  <c r="DC21" i="4"/>
  <c r="AI15" i="4"/>
  <c r="DC15" i="4"/>
  <c r="AI20" i="4"/>
  <c r="DC20" i="4"/>
  <c r="AI16" i="4"/>
  <c r="DC16" i="4"/>
  <c r="AY64" i="4"/>
  <c r="Q43" i="1"/>
  <c r="Q42" i="1" s="1"/>
  <c r="Q37" i="1" s="1"/>
  <c r="CM64" i="4"/>
  <c r="CI64" i="4"/>
  <c r="CO64" i="4"/>
  <c r="CK64" i="4"/>
  <c r="CS64" i="4"/>
  <c r="CQ64" i="4"/>
  <c r="CG64" i="4"/>
  <c r="CB64" i="4"/>
  <c r="AV64" i="4"/>
  <c r="CJ64" i="4"/>
  <c r="CN64" i="4"/>
  <c r="BX64" i="4"/>
  <c r="BH64" i="4"/>
  <c r="AR64" i="4"/>
  <c r="DB64" i="4"/>
  <c r="BT64" i="4"/>
  <c r="CR64" i="4"/>
  <c r="BL64" i="4"/>
  <c r="CF64" i="4"/>
  <c r="BP64" i="4"/>
  <c r="AZ64" i="4"/>
  <c r="CZ64" i="4"/>
  <c r="CV64" i="4"/>
  <c r="BD64" i="4"/>
  <c r="CT64" i="4"/>
  <c r="BV64" i="4"/>
  <c r="CL64" i="4"/>
  <c r="BB64" i="4"/>
  <c r="CP64" i="4"/>
  <c r="BN64" i="4"/>
  <c r="CD64" i="4"/>
  <c r="AT64" i="4"/>
  <c r="CH64" i="4"/>
  <c r="BF64" i="4"/>
  <c r="BR64" i="4"/>
  <c r="BZ64" i="4"/>
  <c r="AX64" i="4"/>
  <c r="CX64" i="4"/>
  <c r="BJ64" i="4"/>
  <c r="AI64" i="4" l="1"/>
  <c r="AI65" i="4" s="1"/>
  <c r="DC64" i="4"/>
  <c r="Q45" i="1"/>
  <c r="Q36" i="1" s="1"/>
  <c r="Q59" i="1" s="1"/>
  <c r="O108" i="8" l="1"/>
  <c r="R80" i="7"/>
  <c r="R83" i="7" s="1"/>
  <c r="R97" i="7"/>
  <c r="O109" i="8" l="1"/>
  <c r="O110" i="8" s="1"/>
  <c r="AR906" i="14" l="1"/>
  <c r="AR814" i="14"/>
  <c r="AR635" i="14"/>
  <c r="AT666" i="14"/>
  <c r="AT765" i="14"/>
  <c r="AS116" i="14"/>
  <c r="AU131" i="14"/>
  <c r="AS355" i="14"/>
  <c r="AT1066" i="14"/>
  <c r="AR853" i="14"/>
  <c r="AR644" i="14"/>
  <c r="AR529" i="14"/>
  <c r="AR467" i="14"/>
  <c r="AT654" i="14"/>
  <c r="AR804" i="14"/>
  <c r="AT983" i="14"/>
  <c r="AR398" i="14"/>
  <c r="AR912" i="14"/>
  <c r="AT683" i="14"/>
  <c r="AS295" i="14"/>
  <c r="AT950" i="14"/>
  <c r="AR372" i="14"/>
  <c r="AU162" i="14"/>
  <c r="AR695" i="14"/>
  <c r="AT697" i="14"/>
  <c r="AT435" i="14"/>
  <c r="AU226" i="14"/>
  <c r="AT813" i="14"/>
  <c r="AR475" i="14"/>
  <c r="AT857" i="14"/>
  <c r="AR1084" i="14"/>
  <c r="AU208" i="14"/>
  <c r="AR1078" i="14"/>
  <c r="AS186" i="14"/>
  <c r="AT561" i="14"/>
  <c r="AS342" i="14"/>
  <c r="AT1069" i="14"/>
  <c r="AT584" i="14"/>
  <c r="AT693" i="14"/>
  <c r="AT831" i="14"/>
  <c r="AT670" i="14"/>
  <c r="AS141" i="14"/>
  <c r="AS226" i="14"/>
  <c r="AR993" i="14"/>
  <c r="AT551" i="14"/>
  <c r="AS335" i="14"/>
  <c r="AR692" i="14"/>
  <c r="AS365" i="14"/>
  <c r="AU351" i="14"/>
  <c r="AS180" i="14"/>
  <c r="AT1019" i="14"/>
  <c r="AT721" i="14"/>
  <c r="AU143" i="14"/>
  <c r="AR504" i="14"/>
  <c r="AR499" i="14"/>
  <c r="AT757" i="14"/>
  <c r="AT385" i="14"/>
  <c r="AR827" i="14"/>
  <c r="AT554" i="14"/>
  <c r="AS332" i="14"/>
  <c r="AS273" i="14"/>
  <c r="AR417" i="14"/>
  <c r="AT995" i="14"/>
  <c r="AU311" i="14"/>
  <c r="AT1046" i="14"/>
  <c r="AR783" i="14"/>
  <c r="AU346" i="14"/>
  <c r="AU141" i="14"/>
  <c r="AT728" i="14"/>
  <c r="AS252" i="14"/>
  <c r="AT749" i="14"/>
  <c r="AT875" i="14"/>
  <c r="AT544" i="14"/>
  <c r="AT488" i="14"/>
  <c r="AT909" i="14"/>
  <c r="AS284" i="14"/>
  <c r="AU296" i="14"/>
  <c r="AT1054" i="14"/>
  <c r="AT868" i="14"/>
  <c r="AT458" i="14"/>
  <c r="AT477" i="14"/>
  <c r="AR445" i="14"/>
  <c r="AT978" i="14"/>
  <c r="AR866" i="14"/>
  <c r="AU234" i="14"/>
  <c r="AR1018" i="14"/>
  <c r="AT494" i="14"/>
  <c r="AR405" i="14"/>
  <c r="AR764" i="14"/>
  <c r="AR730" i="14"/>
  <c r="AT870" i="14"/>
  <c r="AR1048" i="14"/>
  <c r="AR562" i="14"/>
  <c r="AR463" i="14"/>
  <c r="AT705" i="14"/>
  <c r="AR579" i="14"/>
  <c r="AR956" i="14"/>
  <c r="AR646" i="14"/>
  <c r="AT746" i="14"/>
  <c r="AR697" i="14"/>
  <c r="AR952" i="14"/>
  <c r="AT783" i="14"/>
  <c r="AS207" i="14"/>
  <c r="AS270" i="14"/>
  <c r="AU342" i="14"/>
  <c r="AT505" i="14"/>
  <c r="AU182" i="14"/>
  <c r="AU109" i="14"/>
  <c r="AS268" i="14"/>
  <c r="AT495" i="14"/>
  <c r="AS140" i="14"/>
  <c r="AS281" i="14"/>
  <c r="AR591" i="14"/>
  <c r="AU359" i="14"/>
  <c r="AR703" i="14"/>
  <c r="AT503" i="14"/>
  <c r="AR865" i="14"/>
  <c r="AR666" i="14"/>
  <c r="AT896" i="14"/>
  <c r="AT787" i="14"/>
  <c r="AT639" i="14"/>
  <c r="AU161" i="14"/>
  <c r="AR882" i="14"/>
  <c r="AS269" i="14"/>
  <c r="AT718" i="14"/>
  <c r="AT449" i="14"/>
  <c r="AU301" i="14"/>
  <c r="AT416" i="14"/>
  <c r="AR537" i="14"/>
  <c r="AU227" i="14"/>
  <c r="AR516" i="14"/>
  <c r="AR1011" i="14"/>
  <c r="AT849" i="14"/>
  <c r="AT947" i="14"/>
  <c r="AR918" i="14"/>
  <c r="AR813" i="14"/>
  <c r="AR1085" i="14"/>
  <c r="AS133" i="14"/>
  <c r="AR493" i="14"/>
  <c r="AT411" i="14"/>
  <c r="AS178" i="14"/>
  <c r="AR747" i="14"/>
  <c r="AR862" i="14"/>
  <c r="AR507" i="14"/>
  <c r="AT816" i="14"/>
  <c r="AU128" i="14"/>
  <c r="AT703" i="14"/>
  <c r="AR386" i="14"/>
  <c r="AT1079" i="14"/>
  <c r="AT989" i="14"/>
  <c r="AS259" i="14"/>
  <c r="AR586" i="14"/>
  <c r="AR632" i="14"/>
  <c r="AS324" i="14"/>
  <c r="AU118" i="14"/>
  <c r="AU334" i="14"/>
  <c r="AR413" i="14"/>
  <c r="AR855" i="14"/>
  <c r="AR800" i="14"/>
  <c r="AT618" i="14"/>
  <c r="AU188" i="14"/>
  <c r="AS271" i="14"/>
  <c r="AU343" i="14"/>
  <c r="AR980" i="14"/>
  <c r="AR850" i="14"/>
  <c r="AU251" i="14"/>
  <c r="AR940" i="14"/>
  <c r="AT907" i="14"/>
  <c r="AT677" i="14"/>
  <c r="AT1068" i="14"/>
  <c r="AR658" i="14"/>
  <c r="AT846" i="14"/>
  <c r="AT480" i="14"/>
  <c r="AR375" i="14"/>
  <c r="AT519" i="14"/>
  <c r="AU248" i="14"/>
  <c r="AT634" i="14"/>
  <c r="AR663" i="14"/>
  <c r="AT394" i="14"/>
  <c r="AT437" i="14"/>
  <c r="AT763" i="14"/>
  <c r="AT668" i="14"/>
  <c r="AR973" i="14"/>
  <c r="AT608" i="14"/>
  <c r="AT673" i="14"/>
  <c r="AT796" i="14"/>
  <c r="AR557" i="14"/>
  <c r="AT696" i="14"/>
  <c r="AT1044" i="14"/>
  <c r="AU113" i="14"/>
  <c r="AR381" i="14"/>
  <c r="AR670" i="14"/>
  <c r="AS143" i="14"/>
  <c r="AT415" i="14"/>
  <c r="AT917" i="14"/>
  <c r="AS231" i="14"/>
  <c r="AS326" i="14"/>
  <c r="AT371" i="14"/>
  <c r="AR748" i="14"/>
  <c r="AR1064" i="14"/>
  <c r="AU356" i="14"/>
  <c r="AT1070" i="14"/>
  <c r="AT976" i="14"/>
  <c r="AT1030" i="14"/>
  <c r="AS185" i="14"/>
  <c r="AR818" i="14"/>
  <c r="AT1045" i="14"/>
  <c r="AR1055" i="14"/>
  <c r="AU179" i="14"/>
  <c r="AS283" i="14"/>
  <c r="AU119" i="14"/>
  <c r="AR751" i="14"/>
  <c r="AU276" i="14"/>
  <c r="AR599" i="14"/>
  <c r="AT1084" i="14"/>
  <c r="AR880" i="14"/>
  <c r="AR741" i="14"/>
  <c r="AT478" i="14"/>
  <c r="AS311" i="14"/>
  <c r="AT1026" i="14"/>
  <c r="AR376" i="14"/>
  <c r="AS349" i="14"/>
  <c r="AT1038" i="14"/>
  <c r="AR790" i="14"/>
  <c r="AR837" i="14"/>
  <c r="AT602" i="14"/>
  <c r="AR728" i="14"/>
  <c r="AR1015" i="14"/>
  <c r="AR1032" i="14"/>
  <c r="AR573" i="14"/>
  <c r="AS197" i="14"/>
  <c r="AR884" i="14"/>
  <c r="AR875" i="14"/>
  <c r="AT792" i="14"/>
  <c r="AU221" i="14"/>
  <c r="AT380" i="14"/>
  <c r="AR401" i="14"/>
  <c r="AT914" i="14"/>
  <c r="AU133" i="14"/>
  <c r="AS224" i="14"/>
  <c r="AT487" i="14"/>
  <c r="AT833" i="14"/>
  <c r="AT593" i="14"/>
  <c r="AT842" i="14"/>
  <c r="AU111" i="14"/>
  <c r="AR594" i="14"/>
  <c r="AT607" i="14"/>
  <c r="AR660" i="14"/>
  <c r="AR794" i="14"/>
  <c r="AT581" i="14"/>
  <c r="AT386" i="14"/>
  <c r="AU362" i="14"/>
  <c r="AS302" i="14"/>
  <c r="AU308" i="14"/>
  <c r="AR580" i="14"/>
  <c r="AU299" i="14"/>
  <c r="AT444" i="14"/>
  <c r="AS123" i="14"/>
  <c r="AS234" i="14"/>
  <c r="AT1041" i="14"/>
  <c r="AU261" i="14"/>
  <c r="AU216" i="14"/>
  <c r="AT667" i="14"/>
  <c r="AR1062" i="14"/>
  <c r="AS291" i="14"/>
  <c r="AT826" i="14"/>
  <c r="AR426" i="14"/>
  <c r="AR678" i="14"/>
  <c r="AS232" i="14"/>
  <c r="AT376" i="14"/>
  <c r="AT539" i="14"/>
  <c r="AT932" i="14"/>
  <c r="AU326" i="14"/>
  <c r="AU194" i="14"/>
  <c r="AR1067" i="14"/>
  <c r="AR598" i="14"/>
  <c r="AT776" i="14"/>
  <c r="AR643" i="14"/>
  <c r="AR799" i="14"/>
  <c r="AR691" i="14"/>
  <c r="AT1076" i="14"/>
  <c r="AU153" i="14"/>
  <c r="AR563" i="14"/>
  <c r="AT629" i="14"/>
  <c r="AT784" i="14"/>
  <c r="AT532" i="14"/>
  <c r="AR935" i="14"/>
  <c r="AT372" i="14"/>
  <c r="AR525" i="14"/>
  <c r="AS240" i="14"/>
  <c r="AT638" i="14"/>
  <c r="AT633" i="14"/>
  <c r="AT623" i="14"/>
  <c r="AR883" i="14"/>
  <c r="AT715" i="14"/>
  <c r="AT552" i="14"/>
  <c r="AR473" i="14"/>
  <c r="AR478" i="14"/>
  <c r="AR994" i="14"/>
  <c r="AS303" i="14"/>
  <c r="AU107" i="14"/>
  <c r="AU264" i="14"/>
  <c r="AR1042" i="14"/>
  <c r="AU130" i="14"/>
  <c r="AU220" i="14"/>
  <c r="AR953" i="14"/>
  <c r="AT845" i="14"/>
  <c r="AU304" i="14"/>
  <c r="AT913" i="14"/>
  <c r="AS199" i="14"/>
  <c r="AT798" i="14"/>
  <c r="AT597" i="14"/>
  <c r="AR963" i="14"/>
  <c r="AT1053" i="14"/>
  <c r="AR465" i="14"/>
  <c r="AT937" i="14"/>
  <c r="AR373" i="14"/>
  <c r="AU168" i="14"/>
  <c r="AT636" i="14"/>
  <c r="AU258" i="14"/>
  <c r="AR811" i="14"/>
  <c r="AR989" i="14"/>
  <c r="AU217" i="14"/>
  <c r="AU327" i="14"/>
  <c r="AT685" i="14"/>
  <c r="AU125" i="14"/>
  <c r="AU286" i="14"/>
  <c r="AR785" i="14"/>
  <c r="AU330" i="14"/>
  <c r="AT838" i="14"/>
  <c r="AS149" i="14"/>
  <c r="AR822" i="14"/>
  <c r="AT971" i="14"/>
  <c r="AU150" i="14"/>
  <c r="AR377" i="14"/>
  <c r="AR723" i="14"/>
  <c r="AR768" i="14"/>
  <c r="AR1027" i="14"/>
  <c r="AR847" i="14"/>
  <c r="AT1013" i="14"/>
  <c r="AR514" i="14"/>
  <c r="AS132" i="14"/>
  <c r="AS153" i="14"/>
  <c r="AT1009" i="14"/>
  <c r="AS155" i="14"/>
  <c r="AS366" i="14"/>
  <c r="AR917" i="14"/>
  <c r="AU246" i="14"/>
  <c r="AS138" i="14"/>
  <c r="AS176" i="14"/>
  <c r="AT854" i="14"/>
  <c r="AU195" i="14"/>
  <c r="AT707" i="14"/>
  <c r="AU316" i="14"/>
  <c r="AU310" i="14"/>
  <c r="AU252" i="14"/>
  <c r="AR856" i="14"/>
  <c r="AR922" i="14"/>
  <c r="AR802" i="14"/>
  <c r="AR755" i="14"/>
  <c r="AU303" i="14"/>
  <c r="AU242" i="14"/>
  <c r="AR763" i="14"/>
  <c r="AR443" i="14"/>
  <c r="AU323" i="14"/>
  <c r="AR725" i="14"/>
  <c r="AS157" i="14"/>
  <c r="AT466" i="14"/>
  <c r="AR908" i="14"/>
  <c r="AR1017" i="14"/>
  <c r="AT1039" i="14"/>
  <c r="AU329" i="14"/>
  <c r="AR387" i="14"/>
  <c r="AT998" i="14"/>
  <c r="AR494" i="14"/>
  <c r="AR1058" i="14"/>
  <c r="AT469" i="14"/>
  <c r="AT569" i="14"/>
  <c r="AT990" i="14"/>
  <c r="AT621" i="14"/>
  <c r="AR930" i="14"/>
  <c r="AR609" i="14"/>
  <c r="AT672" i="14"/>
  <c r="AU108" i="14"/>
  <c r="AS320" i="14"/>
  <c r="AU204" i="14"/>
  <c r="AT559" i="14"/>
  <c r="AR1034" i="14"/>
  <c r="AR997" i="14"/>
  <c r="AT575" i="14"/>
  <c r="AT511" i="14"/>
  <c r="AR984" i="14"/>
  <c r="AR690" i="14"/>
  <c r="AS172" i="14"/>
  <c r="AT835" i="14"/>
  <c r="AR848" i="14"/>
  <c r="AR420" i="14"/>
  <c r="AR913" i="14"/>
  <c r="AU145" i="14"/>
  <c r="AR905" i="14"/>
  <c r="AS126" i="14"/>
  <c r="AS297" i="14"/>
  <c r="AU317" i="14"/>
  <c r="AT701" i="14"/>
  <c r="AR979" i="14"/>
  <c r="AR548" i="14"/>
  <c r="AT893" i="14"/>
  <c r="AT912" i="14"/>
  <c r="AT1010" i="14"/>
  <c r="AT773" i="14"/>
  <c r="AT413" i="14"/>
  <c r="AR410" i="14"/>
  <c r="AS360" i="14"/>
  <c r="AR1063" i="14"/>
  <c r="AT779" i="14"/>
  <c r="AT620" i="14"/>
  <c r="AR601" i="14"/>
  <c r="AT440" i="14"/>
  <c r="AT747" i="14"/>
  <c r="AR1050" i="14"/>
  <c r="AT804" i="14"/>
  <c r="AT586" i="14"/>
  <c r="AR955" i="14"/>
  <c r="AR1014" i="14"/>
  <c r="AR978" i="14"/>
  <c r="AT855" i="14"/>
  <c r="AR825" i="14"/>
  <c r="AR986" i="14"/>
  <c r="AU139" i="14"/>
  <c r="AU147" i="14"/>
  <c r="AT474" i="14"/>
  <c r="AR395" i="14"/>
  <c r="AT836" i="14"/>
  <c r="AR704" i="14"/>
  <c r="AT377" i="14"/>
  <c r="AR939" i="14"/>
  <c r="AS206" i="14"/>
  <c r="AT869" i="14"/>
  <c r="AT431" i="14"/>
  <c r="AT772" i="14"/>
  <c r="AR1043" i="14"/>
  <c r="AT583" i="14"/>
  <c r="AS277" i="14"/>
  <c r="AT496" i="14"/>
  <c r="AT948" i="14"/>
  <c r="AR433" i="14"/>
  <c r="AR901" i="14"/>
  <c r="AT934" i="14"/>
  <c r="AT681" i="14"/>
  <c r="AT946" i="14"/>
  <c r="AU292" i="14"/>
  <c r="AS227" i="14"/>
  <c r="AS128" i="14"/>
  <c r="AU117" i="14"/>
  <c r="AS354" i="14"/>
  <c r="AU341" i="14"/>
  <c r="AT395" i="14"/>
  <c r="AU297" i="14"/>
  <c r="AR784" i="14"/>
  <c r="AR469" i="14"/>
  <c r="AT471" i="14"/>
  <c r="AT594" i="14"/>
  <c r="AR835" i="14"/>
  <c r="AU259" i="14"/>
  <c r="AU223" i="14"/>
  <c r="AR996" i="14"/>
  <c r="AT655" i="14"/>
  <c r="AU288" i="14"/>
  <c r="AR679" i="14"/>
  <c r="AR1060" i="14"/>
  <c r="AT848" i="14"/>
  <c r="AR510" i="14"/>
  <c r="AU235" i="14"/>
  <c r="AR505" i="14"/>
  <c r="AT644" i="14"/>
  <c r="AR944" i="14"/>
  <c r="AT401" i="14"/>
  <c r="AU363" i="14"/>
  <c r="AT699" i="14"/>
  <c r="AS228" i="14"/>
  <c r="AT960" i="14"/>
  <c r="AT445" i="14"/>
  <c r="AT533" i="14"/>
  <c r="AU354" i="14"/>
  <c r="AR559" i="14"/>
  <c r="AT1052" i="14"/>
  <c r="AU210" i="14"/>
  <c r="AU333" i="14"/>
  <c r="AR877" i="14"/>
  <c r="AT390" i="14"/>
  <c r="AR549" i="14"/>
  <c r="AS173" i="14"/>
  <c r="AR540" i="14"/>
  <c r="AR1006" i="14"/>
  <c r="AR829" i="14"/>
  <c r="AS205" i="14"/>
  <c r="AU289" i="14"/>
  <c r="AT864" i="14"/>
  <c r="AS148" i="14"/>
  <c r="AS351" i="14"/>
  <c r="AT590" i="14"/>
  <c r="AR734" i="14"/>
  <c r="AS164" i="14"/>
  <c r="AR472" i="14"/>
  <c r="AT430" i="14"/>
  <c r="AT905" i="14"/>
  <c r="AU114" i="14"/>
  <c r="AS264" i="14"/>
  <c r="AS136" i="14"/>
  <c r="AS262" i="14"/>
  <c r="AU152" i="14"/>
  <c r="AS167" i="14"/>
  <c r="AT877" i="14"/>
  <c r="AT625" i="14"/>
  <c r="AR656" i="14"/>
  <c r="AS129" i="14"/>
  <c r="AS130" i="14"/>
  <c r="AR778" i="14"/>
  <c r="AR1010" i="14"/>
  <c r="AR1039" i="14"/>
  <c r="AU321" i="14"/>
  <c r="AT737" i="14"/>
  <c r="AU183" i="14"/>
  <c r="AR885" i="14"/>
  <c r="AR812" i="14"/>
  <c r="AU202" i="14"/>
  <c r="AR1001" i="14"/>
  <c r="AR673" i="14"/>
  <c r="AT408" i="14"/>
  <c r="AT612" i="14"/>
  <c r="AT936" i="14"/>
  <c r="AU154" i="14"/>
  <c r="AR879" i="14"/>
  <c r="AR911" i="14"/>
  <c r="AT785" i="14"/>
  <c r="AR442" i="14"/>
  <c r="AU232" i="14"/>
  <c r="AT567" i="14"/>
  <c r="AS188" i="14"/>
  <c r="AR626" i="14"/>
  <c r="AR412" i="14"/>
  <c r="AU181" i="14"/>
  <c r="AR900" i="14"/>
  <c r="AT520" i="14"/>
  <c r="AR1036" i="14"/>
  <c r="AR592" i="14"/>
  <c r="AT955" i="14"/>
  <c r="AT1001" i="14"/>
  <c r="AU268" i="14"/>
  <c r="AS357" i="14"/>
  <c r="AS331" i="14"/>
  <c r="AU266" i="14"/>
  <c r="AT768" i="14"/>
  <c r="AR388" i="14"/>
  <c r="AT820" i="14"/>
  <c r="AT576" i="14"/>
  <c r="AT1055" i="14"/>
  <c r="AR459" i="14"/>
  <c r="AR1071" i="14"/>
  <c r="AU325" i="14"/>
  <c r="AR429" i="14"/>
  <c r="AT688" i="14"/>
  <c r="AS359" i="14"/>
  <c r="AT410" i="14"/>
  <c r="AT770" i="14"/>
  <c r="AR453" i="14"/>
  <c r="AT489" i="14"/>
  <c r="AT661" i="14"/>
  <c r="AS183" i="14"/>
  <c r="AR975" i="14"/>
  <c r="AT862" i="14"/>
  <c r="AR1025" i="14"/>
  <c r="AR556" i="14"/>
  <c r="AT369" i="14"/>
  <c r="AR943" i="14"/>
  <c r="AR894" i="14"/>
  <c r="AT828" i="14"/>
  <c r="AR490" i="14"/>
  <c r="AT585" i="14"/>
  <c r="AR483" i="14"/>
  <c r="AU272" i="14"/>
  <c r="AR608" i="14"/>
  <c r="AU189" i="14"/>
  <c r="AR538" i="14"/>
  <c r="AR630" i="14"/>
  <c r="AT886" i="14"/>
  <c r="AR642" i="14"/>
  <c r="AS263" i="14"/>
  <c r="AT663" i="14"/>
  <c r="AR470" i="14"/>
  <c r="AS244" i="14"/>
  <c r="AT1003" i="14"/>
  <c r="AR706" i="14"/>
  <c r="AT545" i="14"/>
  <c r="AR736" i="14"/>
  <c r="AT541" i="14"/>
  <c r="AR576" i="14"/>
  <c r="AR693" i="14"/>
  <c r="AU229" i="14"/>
  <c r="AS345" i="14"/>
  <c r="AT543" i="14"/>
  <c r="AR1066" i="14"/>
  <c r="AU349" i="14"/>
  <c r="AR471" i="14"/>
  <c r="AR659" i="14"/>
  <c r="AT596" i="14"/>
  <c r="AR425" i="14"/>
  <c r="AT793" i="14"/>
  <c r="AT1034" i="14"/>
  <c r="AR440" i="14"/>
  <c r="AR476" i="14"/>
  <c r="AR896" i="14"/>
  <c r="AT521" i="14"/>
  <c r="AR1019" i="14"/>
  <c r="AT1007" i="14"/>
  <c r="AT821" i="14"/>
  <c r="AU243" i="14"/>
  <c r="AS294" i="14"/>
  <c r="AR596" i="14"/>
  <c r="AR1080" i="14"/>
  <c r="AU122" i="14"/>
  <c r="AT1082" i="14"/>
  <c r="AT1024" i="14"/>
  <c r="AS204" i="14"/>
  <c r="AS146" i="14"/>
  <c r="AT574" i="14"/>
  <c r="AU158" i="14"/>
  <c r="AT442" i="14"/>
  <c r="AT622" i="14"/>
  <c r="AT461" i="14"/>
  <c r="AS162" i="14"/>
  <c r="AT926" i="14"/>
  <c r="AS159" i="14"/>
  <c r="AU165" i="14"/>
  <c r="AS253" i="14"/>
  <c r="AT733" i="14"/>
  <c r="AR521" i="14"/>
  <c r="AR564" i="14"/>
  <c r="AT852" i="14"/>
  <c r="AS212" i="14"/>
  <c r="AS137" i="14"/>
  <c r="AR671" i="14"/>
  <c r="AU196" i="14"/>
  <c r="AT374" i="14"/>
  <c r="AS278" i="14"/>
  <c r="AT470" i="14"/>
  <c r="AT811" i="14"/>
  <c r="AU205" i="14"/>
  <c r="AR760" i="14"/>
  <c r="AS163" i="14"/>
  <c r="AT954" i="14"/>
  <c r="AT398" i="14"/>
  <c r="AS341" i="14"/>
  <c r="AR969" i="14"/>
  <c r="AR972" i="14"/>
  <c r="AT459" i="14"/>
  <c r="AT791" i="14"/>
  <c r="AR909" i="14"/>
  <c r="AT577" i="14"/>
  <c r="AT781" i="14"/>
  <c r="AR962" i="14"/>
  <c r="AU282" i="14"/>
  <c r="AT890" i="14"/>
  <c r="AR740" i="14"/>
  <c r="AT996" i="14"/>
  <c r="AT528" i="14"/>
  <c r="AR792" i="14"/>
  <c r="AR1033" i="14"/>
  <c r="AT700" i="14"/>
  <c r="AR990" i="14"/>
  <c r="AT578" i="14"/>
  <c r="AT420" i="14"/>
  <c r="AT527" i="14"/>
  <c r="AR870" i="14"/>
  <c r="AR895" i="14"/>
  <c r="AT941" i="14"/>
  <c r="AR1077" i="14"/>
  <c r="AT754" i="14"/>
  <c r="AT769" i="14"/>
  <c r="AR640" i="14"/>
  <c r="AT468" i="14"/>
  <c r="AT504" i="14"/>
  <c r="AR1026" i="14"/>
  <c r="AS171" i="14"/>
  <c r="AR411" i="14"/>
  <c r="AR615" i="14"/>
  <c r="AT605" i="14"/>
  <c r="AT964" i="14"/>
  <c r="AU290" i="14"/>
  <c r="AS293" i="14"/>
  <c r="AR566" i="14"/>
  <c r="AR830" i="14"/>
  <c r="AS225" i="14"/>
  <c r="AR1012" i="14"/>
  <c r="AR416" i="14"/>
  <c r="AT548" i="14"/>
  <c r="AT823" i="14"/>
  <c r="AT992" i="14"/>
  <c r="AT464" i="14"/>
  <c r="AU279" i="14"/>
  <c r="AS315" i="14"/>
  <c r="AT730" i="14"/>
  <c r="AR971" i="14"/>
  <c r="AT615" i="14"/>
  <c r="AT892" i="14"/>
  <c r="AT611" i="14"/>
  <c r="AS121" i="14"/>
  <c r="AS215" i="14"/>
  <c r="AR683" i="14"/>
  <c r="AU176" i="14"/>
  <c r="AS290" i="14"/>
  <c r="AT1029" i="14"/>
  <c r="AT830" i="14"/>
  <c r="AT790" i="14"/>
  <c r="AR653" i="14"/>
  <c r="AT1042" i="14"/>
  <c r="AR916" i="14"/>
  <c r="AT658" i="14"/>
  <c r="AT863" i="14"/>
  <c r="AR757" i="14"/>
  <c r="AT1060" i="14"/>
  <c r="AR793" i="14"/>
  <c r="AR718" i="14"/>
  <c r="AU132" i="14"/>
  <c r="AR772" i="14"/>
  <c r="AS161" i="14"/>
  <c r="AR970" i="14"/>
  <c r="AT553" i="14"/>
  <c r="AS124" i="14"/>
  <c r="AU191" i="14"/>
  <c r="AR890" i="14"/>
  <c r="AS317" i="14"/>
  <c r="AU366" i="14"/>
  <c r="AR403" i="14"/>
  <c r="AS304" i="14"/>
  <c r="AR787" i="14"/>
  <c r="AR961" i="14"/>
  <c r="AT808" i="14"/>
  <c r="AT1037" i="14"/>
  <c r="AT771" i="14"/>
  <c r="AR485" i="14"/>
  <c r="AS192" i="14"/>
  <c r="AT603" i="14"/>
  <c r="AR669" i="14"/>
  <c r="AT1067" i="14"/>
  <c r="AS131" i="14"/>
  <c r="AT797" i="14"/>
  <c r="AU247" i="14"/>
  <c r="AR876" i="14"/>
  <c r="AT901" i="14"/>
  <c r="AT1043" i="14"/>
  <c r="AT744" i="14"/>
  <c r="AR1008" i="14"/>
  <c r="AT1004" i="14"/>
  <c r="AS150" i="14"/>
  <c r="AR733" i="14"/>
  <c r="AS361" i="14"/>
  <c r="AS208" i="14"/>
  <c r="AT980" i="14"/>
  <c r="AR934" i="14"/>
  <c r="AT443" i="14"/>
  <c r="AT801" i="14"/>
  <c r="AR648" i="14"/>
  <c r="AR414" i="14"/>
  <c r="AR767" i="14"/>
  <c r="AT1032" i="14"/>
  <c r="AT406" i="14"/>
  <c r="AU214" i="14"/>
  <c r="AU203" i="14"/>
  <c r="AR806" i="14"/>
  <c r="AR1024" i="14"/>
  <c r="AR500" i="14"/>
  <c r="AT1078" i="14"/>
  <c r="AS288" i="14"/>
  <c r="AT1049" i="14"/>
  <c r="AT656" i="14"/>
  <c r="AR657" i="14"/>
  <c r="AR773" i="14"/>
  <c r="AT723" i="14"/>
  <c r="AR544" i="14"/>
  <c r="AS147" i="14"/>
  <c r="AT985" i="14"/>
  <c r="AU320" i="14"/>
  <c r="AR612" i="14"/>
  <c r="AS114" i="14"/>
  <c r="AT889" i="14"/>
  <c r="AT1047" i="14"/>
  <c r="AT966" i="14"/>
  <c r="AR722" i="14"/>
  <c r="AR1016" i="14"/>
  <c r="AR861" i="14"/>
  <c r="AR982" i="14"/>
  <c r="AR1020" i="14"/>
  <c r="AT938" i="14"/>
  <c r="AT999" i="14"/>
  <c r="AT565" i="14"/>
  <c r="AS216" i="14"/>
  <c r="AT662" i="14"/>
  <c r="AR838" i="14"/>
  <c r="AS118" i="14"/>
  <c r="AS337" i="14"/>
  <c r="AT1057" i="14"/>
  <c r="AR1002" i="14"/>
  <c r="AR805" i="14"/>
  <c r="AT1075" i="14"/>
  <c r="AR371" i="14"/>
  <c r="AT799" i="14"/>
  <c r="AR1049" i="14"/>
  <c r="AT599" i="14"/>
  <c r="AR959" i="14"/>
  <c r="AR575" i="14"/>
  <c r="AT741" i="14"/>
  <c r="AT780" i="14"/>
  <c r="AT653" i="14"/>
  <c r="AR526" i="14"/>
  <c r="AR491" i="14"/>
  <c r="AS107" i="14"/>
  <c r="AR817" i="14"/>
  <c r="AT424" i="14"/>
  <c r="AT529" i="14"/>
  <c r="AR977" i="14"/>
  <c r="AT624" i="14"/>
  <c r="AR684" i="14"/>
  <c r="AT438" i="14"/>
  <c r="AS261" i="14"/>
  <c r="AS266" i="14"/>
  <c r="AR694" i="14"/>
  <c r="AR820" i="14"/>
  <c r="AU218" i="14"/>
  <c r="AS112" i="14"/>
  <c r="AR474" i="14"/>
  <c r="AU175" i="14"/>
  <c r="AT962" i="14"/>
  <c r="AU306" i="14"/>
  <c r="AR737" i="14"/>
  <c r="AS309" i="14"/>
  <c r="AU184" i="14"/>
  <c r="AT463" i="14"/>
  <c r="AR921" i="14"/>
  <c r="AR854" i="14"/>
  <c r="AR457" i="14"/>
  <c r="AT858" i="14"/>
  <c r="AR654" i="14"/>
  <c r="AR719" i="14"/>
  <c r="AT484" i="14"/>
  <c r="AT628" i="14"/>
  <c r="AU291" i="14"/>
  <c r="AU211" i="14"/>
  <c r="AU277" i="14"/>
  <c r="AR965" i="14"/>
  <c r="AS211" i="14"/>
  <c r="AR617" i="14"/>
  <c r="AT531" i="14"/>
  <c r="AT566" i="14"/>
  <c r="AT829" i="14"/>
  <c r="AS292" i="14"/>
  <c r="AT692" i="14"/>
  <c r="AR907" i="14"/>
  <c r="AR451" i="14"/>
  <c r="AS169" i="14"/>
  <c r="AT418" i="14"/>
  <c r="AT446" i="14"/>
  <c r="AS334" i="14"/>
  <c r="AR561" i="14"/>
  <c r="AS158" i="14"/>
  <c r="AR379" i="14"/>
  <c r="AT722" i="14"/>
  <c r="AT490" i="14"/>
  <c r="AS142" i="14"/>
  <c r="AR486" i="14"/>
  <c r="AU167" i="14"/>
  <c r="AS246" i="14"/>
  <c r="AR1040" i="14"/>
  <c r="AR897" i="14"/>
  <c r="AU171" i="14"/>
  <c r="AU262" i="14"/>
  <c r="AT963" i="14"/>
  <c r="AU293" i="14"/>
  <c r="AR777" i="14"/>
  <c r="AT422" i="14"/>
  <c r="AR840" i="14"/>
  <c r="AR650" i="14"/>
  <c r="AT1074" i="14"/>
  <c r="AR645" i="14"/>
  <c r="AT375" i="14"/>
  <c r="AS346" i="14"/>
  <c r="AT428" i="14"/>
  <c r="AT1014" i="14"/>
  <c r="AR1052" i="14"/>
  <c r="AR759" i="14"/>
  <c r="AT391" i="14"/>
  <c r="AT499" i="14"/>
  <c r="AT800" i="14"/>
  <c r="AT557" i="14"/>
  <c r="AR604" i="14"/>
  <c r="AR392" i="14"/>
  <c r="AT671" i="14"/>
  <c r="AR948" i="14"/>
  <c r="AS179" i="14"/>
  <c r="AT856" i="14"/>
  <c r="AT1048" i="14"/>
  <c r="AT522" i="14"/>
  <c r="AU269" i="14"/>
  <c r="AT448" i="14"/>
  <c r="AR517" i="14"/>
  <c r="AU173" i="14"/>
  <c r="AU201" i="14"/>
  <c r="AS308" i="14"/>
  <c r="AR572" i="14"/>
  <c r="AR845" i="14"/>
  <c r="AR887" i="14"/>
  <c r="AR809" i="14"/>
  <c r="AR843" i="14"/>
  <c r="AT582" i="14"/>
  <c r="AR681" i="14"/>
  <c r="AR434" i="14"/>
  <c r="AR729" i="14"/>
  <c r="AS139" i="14"/>
  <c r="AR967" i="14"/>
  <c r="AU159" i="14"/>
  <c r="AR1053" i="14"/>
  <c r="AU157" i="14"/>
  <c r="AT743" i="14"/>
  <c r="AS230" i="14"/>
  <c r="AR1081" i="14"/>
  <c r="AT819" i="14"/>
  <c r="AT589" i="14"/>
  <c r="AR700" i="14"/>
  <c r="AR752" i="14"/>
  <c r="AT580" i="14"/>
  <c r="AT775" i="14"/>
  <c r="AR771" i="14"/>
  <c r="AT619" i="14"/>
  <c r="AT880" i="14"/>
  <c r="AT592" i="14"/>
  <c r="AT414" i="14"/>
  <c r="AT514" i="14"/>
  <c r="AS323" i="14"/>
  <c r="AT465" i="14"/>
  <c r="AR407" i="14"/>
  <c r="AR841" i="14"/>
  <c r="AR891" i="14"/>
  <c r="AT732" i="14"/>
  <c r="AU254" i="14"/>
  <c r="AU212" i="14"/>
  <c r="AT903" i="14"/>
  <c r="AR415" i="14"/>
  <c r="AS160" i="14"/>
  <c r="AR641" i="14"/>
  <c r="AR726" i="14"/>
  <c r="AR628" i="14"/>
  <c r="AR701" i="14"/>
  <c r="AR611" i="14"/>
  <c r="AR946" i="14"/>
  <c r="AT550" i="14"/>
  <c r="AR480" i="14"/>
  <c r="AR938" i="14"/>
  <c r="AS174" i="14"/>
  <c r="AR569" i="14"/>
  <c r="AT795" i="14"/>
  <c r="AS289" i="14"/>
  <c r="AR1083" i="14"/>
  <c r="AS336" i="14"/>
  <c r="AT432" i="14"/>
  <c r="AR492" i="14"/>
  <c r="AT729" i="14"/>
  <c r="AU169" i="14"/>
  <c r="AT988" i="14"/>
  <c r="AR421" i="14"/>
  <c r="AU302" i="14"/>
  <c r="AR479" i="14"/>
  <c r="AT646" i="14"/>
  <c r="AT579" i="14"/>
  <c r="AR932" i="14"/>
  <c r="AR444" i="14"/>
  <c r="AU240" i="14"/>
  <c r="AR925" i="14"/>
  <c r="AT588" i="14"/>
  <c r="AR393" i="14"/>
  <c r="AT1051" i="14"/>
  <c r="AS243" i="14"/>
  <c r="AT984" i="14"/>
  <c r="AR1041" i="14"/>
  <c r="AU233" i="14"/>
  <c r="AR774" i="14"/>
  <c r="AS258" i="14"/>
  <c r="AT516" i="14"/>
  <c r="AR541" i="14"/>
  <c r="AR466" i="14"/>
  <c r="AT1012" i="14"/>
  <c r="AT891" i="14"/>
  <c r="AS229" i="14"/>
  <c r="AT897" i="14"/>
  <c r="AT698" i="14"/>
  <c r="AR929" i="14"/>
  <c r="AR652" i="14"/>
  <c r="AS256" i="14"/>
  <c r="AS272" i="14"/>
  <c r="AT556" i="14"/>
  <c r="AT702" i="14"/>
  <c r="AR536" i="14"/>
  <c r="AR924" i="14"/>
  <c r="AR931" i="14"/>
  <c r="AR807" i="14"/>
  <c r="AT485" i="14"/>
  <c r="AR447" i="14"/>
  <c r="AR1044" i="14"/>
  <c r="AT1015" i="14"/>
  <c r="AS202" i="14"/>
  <c r="AT717" i="14"/>
  <c r="AT881" i="14"/>
  <c r="AR1021" i="14"/>
  <c r="AR796" i="14"/>
  <c r="AT547" i="14"/>
  <c r="AR389" i="14"/>
  <c r="AT1063" i="14"/>
  <c r="AT1072" i="14"/>
  <c r="AR668" i="14"/>
  <c r="AT961" i="14"/>
  <c r="AT568" i="14"/>
  <c r="AT809" i="14"/>
  <c r="AR606" i="14"/>
  <c r="AS276" i="14"/>
  <c r="AR502" i="14"/>
  <c r="AT512" i="14"/>
  <c r="AR649" i="14"/>
  <c r="AS245" i="14"/>
  <c r="AR567" i="14"/>
  <c r="AR651" i="14"/>
  <c r="AT513" i="14"/>
  <c r="AR904" i="14"/>
  <c r="AT1021" i="14"/>
  <c r="AR754" i="14"/>
  <c r="AT509" i="14"/>
  <c r="AU224" i="14"/>
  <c r="AR775" i="14"/>
  <c r="AT426" i="14"/>
  <c r="AT648" i="14"/>
  <c r="AT815" i="14"/>
  <c r="AR721" i="14"/>
  <c r="AR675" i="14"/>
  <c r="AR582" i="14"/>
  <c r="AU345" i="14"/>
  <c r="AR795" i="14"/>
  <c r="AR859" i="14"/>
  <c r="AU187" i="14"/>
  <c r="AU271" i="14"/>
  <c r="AU244" i="14"/>
  <c r="AR889" i="14"/>
  <c r="AS194" i="14"/>
  <c r="AR551" i="14"/>
  <c r="AS214" i="14"/>
  <c r="AR495" i="14"/>
  <c r="AR577" i="14"/>
  <c r="AR688" i="14"/>
  <c r="AR744" i="14"/>
  <c r="AT1002" i="14"/>
  <c r="AS189" i="14"/>
  <c r="AR487" i="14"/>
  <c r="AS113" i="14"/>
  <c r="AT682" i="14"/>
  <c r="AR482" i="14"/>
  <c r="AT944" i="14"/>
  <c r="AR749" i="14"/>
  <c r="AR914" i="14"/>
  <c r="AT814" i="14"/>
  <c r="AU129" i="14"/>
  <c r="AT392" i="14"/>
  <c r="AR717" i="14"/>
  <c r="AR731" i="14"/>
  <c r="AR378" i="14"/>
  <c r="AR753" i="14"/>
  <c r="AT409" i="14"/>
  <c r="AT562" i="14"/>
  <c r="AT481" i="14"/>
  <c r="AT777" i="14"/>
  <c r="AU315" i="14"/>
  <c r="AR522" i="14"/>
  <c r="AU198" i="14"/>
  <c r="AU253" i="14"/>
  <c r="AR454" i="14"/>
  <c r="AR619" i="14"/>
  <c r="AT911" i="14"/>
  <c r="AR574" i="14"/>
  <c r="AT453" i="14"/>
  <c r="AS108" i="14"/>
  <c r="AR947" i="14"/>
  <c r="AT614" i="14"/>
  <c r="AR464" i="14"/>
  <c r="AR552" i="14"/>
  <c r="AR976" i="14"/>
  <c r="AT507" i="14"/>
  <c r="AR436" i="14"/>
  <c r="AS193" i="14"/>
  <c r="AT434" i="14"/>
  <c r="AS344" i="14"/>
  <c r="AT1085" i="14"/>
  <c r="AR699" i="14"/>
  <c r="AS115" i="14"/>
  <c r="AR588" i="14"/>
  <c r="AR458" i="14"/>
  <c r="AR455" i="14"/>
  <c r="AU280" i="14"/>
  <c r="AU110" i="14"/>
  <c r="AS279" i="14"/>
  <c r="AR578" i="14"/>
  <c r="AT940" i="14"/>
  <c r="AR1069" i="14"/>
  <c r="AR452" i="14"/>
  <c r="AU284" i="14"/>
  <c r="AU126" i="14"/>
  <c r="AR616" i="14"/>
  <c r="AT632" i="14"/>
  <c r="AT867" i="14"/>
  <c r="AU337" i="14"/>
  <c r="AU295" i="14"/>
  <c r="AS241" i="14"/>
  <c r="AT417" i="14"/>
  <c r="AR954" i="14"/>
  <c r="AT601" i="14"/>
  <c r="AR370" i="14"/>
  <c r="AS156" i="14"/>
  <c r="AT1036" i="14"/>
  <c r="AU174" i="14"/>
  <c r="AT714" i="14"/>
  <c r="AT918" i="14"/>
  <c r="AT906" i="14"/>
  <c r="AS177" i="14"/>
  <c r="AT725" i="14"/>
  <c r="AU219" i="14"/>
  <c r="AR915" i="14"/>
  <c r="AR484" i="14"/>
  <c r="AT1040" i="14"/>
  <c r="AR532" i="14"/>
  <c r="AR903" i="14"/>
  <c r="AR821" i="14"/>
  <c r="AR555" i="14"/>
  <c r="AS340" i="14"/>
  <c r="AR674" i="14"/>
  <c r="AR788" i="14"/>
  <c r="AT882" i="14"/>
  <c r="AT759" i="14"/>
  <c r="AT454" i="14"/>
  <c r="AU324" i="14"/>
  <c r="AR498" i="14"/>
  <c r="AT1035" i="14"/>
  <c r="AU228" i="14"/>
  <c r="AU352" i="14"/>
  <c r="AS238" i="14"/>
  <c r="AR898" i="14"/>
  <c r="AU193" i="14"/>
  <c r="AR439" i="14"/>
  <c r="AT433" i="14"/>
  <c r="AS223" i="14"/>
  <c r="AR842" i="14"/>
  <c r="AT942" i="14"/>
  <c r="AS239" i="14"/>
  <c r="AU319" i="14"/>
  <c r="AS257" i="14"/>
  <c r="AT652" i="14"/>
  <c r="AT498" i="14"/>
  <c r="AT956" i="14"/>
  <c r="AT540" i="14"/>
  <c r="AR391" i="14"/>
  <c r="AR501" i="14"/>
  <c r="AT994" i="14"/>
  <c r="AR435" i="14"/>
  <c r="AT878" i="14"/>
  <c r="AS213" i="14"/>
  <c r="AT674" i="14"/>
  <c r="AT571" i="14"/>
  <c r="AR810" i="14"/>
  <c r="AR546" i="14"/>
  <c r="AU270" i="14"/>
  <c r="AR430" i="14"/>
  <c r="AS209" i="14"/>
  <c r="AR738" i="14"/>
  <c r="AR610" i="14"/>
  <c r="AT879" i="14"/>
  <c r="AR558" i="14"/>
  <c r="AS314" i="14"/>
  <c r="AU164" i="14"/>
  <c r="AR547" i="14"/>
  <c r="AR1056" i="14"/>
  <c r="AS305" i="14"/>
  <c r="AR406" i="14"/>
  <c r="AT832" i="14"/>
  <c r="AS154" i="14"/>
  <c r="AT538" i="14"/>
  <c r="AU197" i="14"/>
  <c r="AT536" i="14"/>
  <c r="AR920" i="14"/>
  <c r="AR1047" i="14"/>
  <c r="AU172" i="14"/>
  <c r="AT900" i="14"/>
  <c r="AR503" i="14"/>
  <c r="AT560" i="14"/>
  <c r="AT587" i="14"/>
  <c r="AT645" i="14"/>
  <c r="AR868" i="14"/>
  <c r="AR565" i="14"/>
  <c r="AT537" i="14"/>
  <c r="AS135" i="14"/>
  <c r="AT642" i="14"/>
  <c r="AS318" i="14"/>
  <c r="AT861" i="14"/>
  <c r="AS338" i="14"/>
  <c r="AU156" i="14"/>
  <c r="AR397" i="14"/>
  <c r="AS219" i="14"/>
  <c r="AR461" i="14"/>
  <c r="AT774" i="14"/>
  <c r="AT399" i="14"/>
  <c r="AT542" i="14"/>
  <c r="AU236" i="14"/>
  <c r="AT1023" i="14"/>
  <c r="AU237" i="14"/>
  <c r="AT899" i="14"/>
  <c r="AR708" i="14"/>
  <c r="AR739" i="14"/>
  <c r="AR881" i="14"/>
  <c r="AT719" i="14"/>
  <c r="AT383" i="14"/>
  <c r="AR1059" i="14"/>
  <c r="AR542" i="14"/>
  <c r="AT427" i="14"/>
  <c r="AU360" i="14"/>
  <c r="AT396" i="14"/>
  <c r="AT403" i="14"/>
  <c r="AR545" i="14"/>
  <c r="AR515" i="14"/>
  <c r="AR369" i="14"/>
  <c r="AT373" i="14"/>
  <c r="AU115" i="14"/>
  <c r="AT920" i="14"/>
  <c r="AT915" i="14"/>
  <c r="AU127" i="14"/>
  <c r="AT665" i="14"/>
  <c r="AT930" i="14"/>
  <c r="AT659" i="14"/>
  <c r="AR368" i="14"/>
  <c r="AU318" i="14"/>
  <c r="AR815" i="14"/>
  <c r="AR832" i="14"/>
  <c r="AR769" i="14"/>
  <c r="AT969" i="14"/>
  <c r="AS280" i="14"/>
  <c r="AR432" i="14"/>
  <c r="AR758" i="14"/>
  <c r="AT684" i="14"/>
  <c r="AT404" i="14"/>
  <c r="AU358" i="14"/>
  <c r="AR987" i="14"/>
  <c r="AT933" i="14"/>
  <c r="AS242" i="14"/>
  <c r="AR597" i="14"/>
  <c r="AU209" i="14"/>
  <c r="AS122" i="14"/>
  <c r="AT370" i="14"/>
  <c r="AT609" i="14"/>
  <c r="AT1077" i="14"/>
  <c r="AT421" i="14"/>
  <c r="AR621" i="14"/>
  <c r="AR1051" i="14"/>
  <c r="AR872" i="14"/>
  <c r="AT767" i="14"/>
  <c r="AS187" i="14"/>
  <c r="AR404" i="14"/>
  <c r="AT841" i="14"/>
  <c r="AR424" i="14"/>
  <c r="AU364" i="14"/>
  <c r="AU155" i="14"/>
  <c r="AR839" i="14"/>
  <c r="AT680" i="14"/>
  <c r="AT382" i="14"/>
  <c r="AR585" i="14"/>
  <c r="AS201" i="14"/>
  <c r="AT506" i="14"/>
  <c r="AR991" i="14"/>
  <c r="AS165" i="14"/>
  <c r="AR677" i="14"/>
  <c r="AR966" i="14"/>
  <c r="AU332" i="14"/>
  <c r="AT679" i="14"/>
  <c r="AT704" i="14"/>
  <c r="AT851" i="14"/>
  <c r="AT515" i="14"/>
  <c r="AS152" i="14"/>
  <c r="AR636" i="14"/>
  <c r="AT745" i="14"/>
  <c r="AU335" i="14"/>
  <c r="AR960" i="14"/>
  <c r="AR506" i="14"/>
  <c r="AT929" i="14"/>
  <c r="AS298" i="14"/>
  <c r="AU106" i="14"/>
  <c r="AR1054" i="14"/>
  <c r="AS333" i="14"/>
  <c r="AR789" i="14"/>
  <c r="AT378" i="14"/>
  <c r="AS221" i="14"/>
  <c r="AR874" i="14"/>
  <c r="AR928" i="14"/>
  <c r="AT977" i="14"/>
  <c r="AT910" i="14"/>
  <c r="AR637" i="14"/>
  <c r="AS362" i="14"/>
  <c r="AR672" i="14"/>
  <c r="AR384" i="14"/>
  <c r="AT482" i="14"/>
  <c r="AT1017" i="14"/>
  <c r="AT502" i="14"/>
  <c r="AT883" i="14"/>
  <c r="AR927" i="14"/>
  <c r="AS250" i="14"/>
  <c r="AT649" i="14"/>
  <c r="AT839" i="14"/>
  <c r="AT726" i="14"/>
  <c r="AU146" i="14"/>
  <c r="AR550" i="14"/>
  <c r="AT525" i="14"/>
  <c r="AR715" i="14"/>
  <c r="AR655" i="14"/>
  <c r="AU245" i="14"/>
  <c r="AR511" i="14"/>
  <c r="AR689" i="14"/>
  <c r="AR624" i="14"/>
  <c r="AR422" i="14"/>
  <c r="AR711" i="14"/>
  <c r="AR836" i="14"/>
  <c r="AT530" i="14"/>
  <c r="AR798" i="14"/>
  <c r="AT627" i="14"/>
  <c r="AU170" i="14"/>
  <c r="AU241" i="14"/>
  <c r="AR1030" i="14"/>
  <c r="AR919" i="14"/>
  <c r="AS222" i="14"/>
  <c r="AU177" i="14"/>
  <c r="AT778" i="14"/>
  <c r="AS322" i="14"/>
  <c r="AT1064" i="14"/>
  <c r="AU281" i="14"/>
  <c r="AT604" i="14"/>
  <c r="AR539" i="14"/>
  <c r="AT419" i="14"/>
  <c r="AR765" i="14"/>
  <c r="AR481" i="14"/>
  <c r="AR423" i="14"/>
  <c r="AT694" i="14"/>
  <c r="AR1013" i="14"/>
  <c r="AR851" i="14"/>
  <c r="AT756" i="14"/>
  <c r="AS312" i="14"/>
  <c r="AR1007" i="14"/>
  <c r="AR988" i="14"/>
  <c r="AR863" i="14"/>
  <c r="AR1065" i="14"/>
  <c r="AU124" i="14"/>
  <c r="AT510" i="14"/>
  <c r="AR923" i="14"/>
  <c r="AR543" i="14"/>
  <c r="AT429" i="14"/>
  <c r="AU361" i="14"/>
  <c r="AT817" i="14"/>
  <c r="AT518" i="14"/>
  <c r="AR702" i="14"/>
  <c r="AR687" i="14"/>
  <c r="AS267" i="14"/>
  <c r="AR707" i="14"/>
  <c r="AR396" i="14"/>
  <c r="AT884" i="14"/>
  <c r="AR992" i="14"/>
  <c r="AT803" i="14"/>
  <c r="AS306" i="14"/>
  <c r="AT952" i="14"/>
  <c r="AT441" i="14"/>
  <c r="AT866" i="14"/>
  <c r="AR680" i="14"/>
  <c r="AR819" i="14"/>
  <c r="AS200" i="14"/>
  <c r="AT840" i="14"/>
  <c r="AS109" i="14"/>
  <c r="AT447" i="14"/>
  <c r="AR974" i="14"/>
  <c r="AS350" i="14"/>
  <c r="AT958" i="14"/>
  <c r="AU213" i="14"/>
  <c r="AS296" i="14"/>
  <c r="AT764" i="14"/>
  <c r="AR390" i="14"/>
  <c r="AU313" i="14"/>
  <c r="AS339" i="14"/>
  <c r="AT647" i="14"/>
  <c r="AR468" i="14"/>
  <c r="AR745" i="14"/>
  <c r="AR998" i="14"/>
  <c r="AT981" i="14"/>
  <c r="AT908" i="14"/>
  <c r="AU340" i="14"/>
  <c r="AU149" i="14"/>
  <c r="AT606" i="14"/>
  <c r="AS145" i="14"/>
  <c r="AU314" i="14"/>
  <c r="AR849" i="14"/>
  <c r="AR554" i="14"/>
  <c r="AR1045" i="14"/>
  <c r="AS127" i="14"/>
  <c r="AR873" i="14"/>
  <c r="AR888" i="14"/>
  <c r="AR629" i="14"/>
  <c r="AT610" i="14"/>
  <c r="AT405" i="14"/>
  <c r="AT834" i="14"/>
  <c r="AU278" i="14"/>
  <c r="AR742" i="14"/>
  <c r="AT397" i="14"/>
  <c r="AS307" i="14"/>
  <c r="AR602" i="14"/>
  <c r="AS343" i="14"/>
  <c r="AT957" i="14"/>
  <c r="AU231" i="14"/>
  <c r="AT873" i="14"/>
  <c r="AR950" i="14"/>
  <c r="AU255" i="14"/>
  <c r="AR571" i="14"/>
  <c r="AT1018" i="14"/>
  <c r="AR1004" i="14"/>
  <c r="AT1083" i="14"/>
  <c r="AS329" i="14"/>
  <c r="AT979" i="14"/>
  <c r="AU207" i="14"/>
  <c r="AS125" i="14"/>
  <c r="AT617" i="14"/>
  <c r="AS260" i="14"/>
  <c r="AT972" i="14"/>
  <c r="AR408" i="14"/>
  <c r="AR448" i="14"/>
  <c r="AT626" i="14"/>
  <c r="AR999" i="14"/>
  <c r="AT786" i="14"/>
  <c r="AT812" i="14"/>
  <c r="AU300" i="14"/>
  <c r="AU239" i="14"/>
  <c r="AR1000" i="14"/>
  <c r="AS166" i="14"/>
  <c r="AT860" i="14"/>
  <c r="AT710" i="14"/>
  <c r="AR1023" i="14"/>
  <c r="AT657" i="14"/>
  <c r="AT975" i="14"/>
  <c r="AR622" i="14"/>
  <c r="AR647" i="14"/>
  <c r="AT1033" i="14"/>
  <c r="AT526" i="14"/>
  <c r="AU151" i="14"/>
  <c r="AR1072" i="14"/>
  <c r="AT1022" i="14"/>
  <c r="AT740" i="14"/>
  <c r="AT953" i="14"/>
  <c r="AU135" i="14"/>
  <c r="AR428" i="14"/>
  <c r="AT967" i="14"/>
  <c r="AT973" i="14"/>
  <c r="AS196" i="14"/>
  <c r="AR518" i="14"/>
  <c r="AR698" i="14"/>
  <c r="AR949" i="14"/>
  <c r="AU137" i="14"/>
  <c r="AS330" i="14"/>
  <c r="AS218" i="14"/>
  <c r="AU136" i="14"/>
  <c r="AR1022" i="14"/>
  <c r="AT476" i="14"/>
  <c r="AT637" i="14"/>
  <c r="AR450" i="14"/>
  <c r="AT1061" i="14"/>
  <c r="AU123" i="14"/>
  <c r="AT479" i="14"/>
  <c r="AT935" i="14"/>
  <c r="AU263" i="14"/>
  <c r="AR665" i="14"/>
  <c r="AT982" i="14"/>
  <c r="AT939" i="14"/>
  <c r="AT1027" i="14"/>
  <c r="AT367" i="14"/>
  <c r="AR581" i="14"/>
  <c r="AT824" i="14"/>
  <c r="AR899" i="14"/>
  <c r="AU365" i="14"/>
  <c r="AT457" i="14"/>
  <c r="AT742" i="14"/>
  <c r="AT1080" i="14"/>
  <c r="AU348" i="14"/>
  <c r="AS353" i="14"/>
  <c r="AT664" i="14"/>
  <c r="AT871" i="14"/>
  <c r="AS203" i="14"/>
  <c r="AT393" i="14"/>
  <c r="AT919" i="14"/>
  <c r="AR823" i="14"/>
  <c r="AR446" i="14"/>
  <c r="AU350" i="14"/>
  <c r="AR509" i="14"/>
  <c r="AS117" i="14"/>
  <c r="AS235" i="14"/>
  <c r="AR867" i="14"/>
  <c r="AT1020" i="14"/>
  <c r="AR587" i="14"/>
  <c r="AU305" i="14"/>
  <c r="AR1070" i="14"/>
  <c r="AR535" i="14"/>
  <c r="AT739" i="14"/>
  <c r="AR1028" i="14"/>
  <c r="AS248" i="14"/>
  <c r="AR595" i="14"/>
  <c r="AT451" i="14"/>
  <c r="AT924" i="14"/>
  <c r="AR553" i="14"/>
  <c r="AR583" i="14"/>
  <c r="AS300" i="14"/>
  <c r="AS198" i="14"/>
  <c r="AU294" i="14"/>
  <c r="AR869" i="14"/>
  <c r="AR941" i="14"/>
  <c r="AT847" i="14"/>
  <c r="AS220" i="14"/>
  <c r="AT475" i="14"/>
  <c r="AT450" i="14"/>
  <c r="AS110" i="14"/>
  <c r="AT635" i="14"/>
  <c r="AR589" i="14"/>
  <c r="AT931" i="14"/>
  <c r="AT651" i="14"/>
  <c r="AT865" i="14"/>
  <c r="AT425" i="14"/>
  <c r="AT993" i="14"/>
  <c r="AS275" i="14"/>
  <c r="AT689" i="14"/>
  <c r="AR776" i="14"/>
  <c r="AT1031" i="14"/>
  <c r="AS120" i="14"/>
  <c r="AU347" i="14"/>
  <c r="AS182" i="14"/>
  <c r="AS352" i="14"/>
  <c r="AT720" i="14"/>
  <c r="AR613" i="14"/>
  <c r="AU285" i="14"/>
  <c r="AR716" i="14"/>
  <c r="AS358" i="14"/>
  <c r="AT508" i="14"/>
  <c r="AT1050" i="14"/>
  <c r="AR746" i="14"/>
  <c r="AR846" i="14"/>
  <c r="AR696" i="14"/>
  <c r="AR631" i="14"/>
  <c r="AT497" i="14"/>
  <c r="AT968" i="14"/>
  <c r="AR720" i="14"/>
  <c r="AT997" i="14"/>
  <c r="AR1009" i="14"/>
  <c r="AU267" i="14"/>
  <c r="AR449" i="14"/>
  <c r="AU120" i="14"/>
  <c r="AU116" i="14"/>
  <c r="AU134" i="14"/>
  <c r="AT641" i="14"/>
  <c r="AT616" i="14"/>
  <c r="AR1037" i="14"/>
  <c r="AR524" i="14"/>
  <c r="AT669" i="14"/>
  <c r="AU142" i="14"/>
  <c r="AT1059" i="14"/>
  <c r="AR489" i="14"/>
  <c r="AT1008" i="14"/>
  <c r="AR528" i="14"/>
  <c r="AR750" i="14"/>
  <c r="AT549" i="14"/>
  <c r="AT986" i="14"/>
  <c r="AR1003" i="14"/>
  <c r="AR634" i="14"/>
  <c r="AR860" i="14"/>
  <c r="AS236" i="14"/>
  <c r="AR1057" i="14"/>
  <c r="AT563" i="14"/>
  <c r="AT595" i="14"/>
  <c r="AR951" i="14"/>
  <c r="AT711" i="14"/>
  <c r="AT731" i="14"/>
  <c r="AR438" i="14"/>
  <c r="AR724" i="14"/>
  <c r="AT384" i="14"/>
  <c r="AS119" i="14"/>
  <c r="AR743" i="14"/>
  <c r="AR627" i="14"/>
  <c r="AR910" i="14"/>
  <c r="AT573" i="14"/>
  <c r="AR933" i="14"/>
  <c r="AU112" i="14"/>
  <c r="AR520" i="14"/>
  <c r="AT709" i="14"/>
  <c r="AT600" i="14"/>
  <c r="AT895" i="14"/>
  <c r="AT874" i="14"/>
  <c r="AR964" i="14"/>
  <c r="AT734" i="14"/>
  <c r="AS249" i="14"/>
  <c r="AU344" i="14"/>
  <c r="AR570" i="14"/>
  <c r="AR782" i="14"/>
  <c r="AT755" i="14"/>
  <c r="AR831" i="14"/>
  <c r="AT591" i="14"/>
  <c r="AS251" i="14"/>
  <c r="AR633" i="14"/>
  <c r="AR437" i="14"/>
  <c r="AU265" i="14"/>
  <c r="AR709" i="14"/>
  <c r="AT640" i="14"/>
  <c r="AT460" i="14"/>
  <c r="AT381" i="14"/>
  <c r="AT806" i="14"/>
  <c r="AT850" i="14"/>
  <c r="AU256" i="14"/>
  <c r="AT716" i="14"/>
  <c r="AR682" i="14"/>
  <c r="AU140" i="14"/>
  <c r="AU186" i="14"/>
  <c r="AR858" i="14"/>
  <c r="AT843" i="14"/>
  <c r="AU138" i="14"/>
  <c r="AU190" i="14"/>
  <c r="AR766" i="14"/>
  <c r="AT630" i="14"/>
  <c r="AS168" i="14"/>
  <c r="AT643" i="14"/>
  <c r="AR607" i="14"/>
  <c r="AR1031" i="14"/>
  <c r="AT945" i="14"/>
  <c r="AT807" i="14"/>
  <c r="AR409" i="14"/>
  <c r="AR1005" i="14"/>
  <c r="AR797" i="14"/>
  <c r="AR824" i="14"/>
  <c r="AR568" i="14"/>
  <c r="AR1038" i="14"/>
  <c r="AR968" i="14"/>
  <c r="AR620" i="14"/>
  <c r="AS106" i="14"/>
  <c r="AT987" i="14"/>
  <c r="AS274" i="14"/>
  <c r="AS327" i="14"/>
  <c r="AT902" i="14"/>
  <c r="AR816" i="14"/>
  <c r="AS319" i="14"/>
  <c r="AR1046" i="14"/>
  <c r="AT1006" i="14"/>
  <c r="AT802" i="14"/>
  <c r="AU230" i="14"/>
  <c r="AS170" i="14"/>
  <c r="AR936" i="14"/>
  <c r="AR385" i="14"/>
  <c r="AR531" i="14"/>
  <c r="AT928" i="14"/>
  <c r="AS286" i="14"/>
  <c r="AR686" i="14"/>
  <c r="AR1068" i="14"/>
  <c r="AT974" i="14"/>
  <c r="AT825" i="14"/>
  <c r="AS287" i="14"/>
  <c r="AT500" i="14"/>
  <c r="AU298" i="14"/>
  <c r="AU144" i="14"/>
  <c r="AR957" i="14"/>
  <c r="AT462" i="14"/>
  <c r="AR584" i="14"/>
  <c r="AT491" i="14"/>
  <c r="AR603" i="14"/>
  <c r="AR761" i="14"/>
  <c r="AR710" i="14"/>
  <c r="AU307" i="14"/>
  <c r="AR600" i="14"/>
  <c r="AR462" i="14"/>
  <c r="AS151" i="14"/>
  <c r="AR512" i="14"/>
  <c r="AT876" i="14"/>
  <c r="AT598" i="14"/>
  <c r="AT713" i="14"/>
  <c r="AR801" i="14"/>
  <c r="AT455" i="14"/>
  <c r="AT686" i="14"/>
  <c r="AR1035" i="14"/>
  <c r="AT524" i="14"/>
  <c r="AS210" i="14"/>
  <c r="AT898" i="14"/>
  <c r="AU200" i="14"/>
  <c r="AU199" i="14"/>
  <c r="AU166" i="14"/>
  <c r="AR756" i="14"/>
  <c r="AR399" i="14"/>
  <c r="AU355" i="14"/>
  <c r="AU357" i="14"/>
  <c r="AT927" i="14"/>
  <c r="AR638" i="14"/>
  <c r="AR496" i="14"/>
  <c r="AR781" i="14"/>
  <c r="AR530" i="14"/>
  <c r="AT439" i="14"/>
  <c r="AR441" i="14"/>
  <c r="AR995" i="14"/>
  <c r="AU192" i="14"/>
  <c r="AR1075" i="14"/>
  <c r="AT472" i="14"/>
  <c r="AT558" i="14"/>
  <c r="AT407" i="14"/>
  <c r="AT546" i="14"/>
  <c r="AR945" i="14"/>
  <c r="AU273" i="14"/>
  <c r="AR803" i="14"/>
  <c r="AT1071" i="14"/>
  <c r="AT501" i="14"/>
  <c r="AT822" i="14"/>
  <c r="AR527" i="14"/>
  <c r="AU287" i="14"/>
  <c r="AR808" i="14"/>
  <c r="AR834" i="14"/>
  <c r="AS265" i="14"/>
  <c r="AT921" i="14"/>
  <c r="AT762" i="14"/>
  <c r="AU312" i="14"/>
  <c r="AT810" i="14"/>
  <c r="AT613" i="14"/>
  <c r="AS356" i="14"/>
  <c r="AT844" i="14"/>
  <c r="AT951" i="14"/>
  <c r="AU148" i="14"/>
  <c r="AT389" i="14"/>
  <c r="AT782" i="14"/>
  <c r="AS233" i="14"/>
  <c r="AR533" i="14"/>
  <c r="AT887" i="14"/>
  <c r="AR402" i="14"/>
  <c r="AU185" i="14"/>
  <c r="AT923" i="14"/>
  <c r="AR460" i="14"/>
  <c r="AS181" i="14"/>
  <c r="AS247" i="14"/>
  <c r="AT943" i="14"/>
  <c r="AU336" i="14"/>
  <c r="AR374" i="14"/>
  <c r="AU160" i="14"/>
  <c r="AU225" i="14"/>
  <c r="AR902" i="14"/>
  <c r="AT753" i="14"/>
  <c r="AT735" i="14"/>
  <c r="AR488" i="14"/>
  <c r="AT736" i="14"/>
  <c r="AU283" i="14"/>
  <c r="AT794" i="14"/>
  <c r="AU322" i="14"/>
  <c r="AS255" i="14"/>
  <c r="AT965" i="14"/>
  <c r="AR1074" i="14"/>
  <c r="AT724" i="14"/>
  <c r="AR380" i="14"/>
  <c r="AT1062" i="14"/>
  <c r="AR1079" i="14"/>
  <c r="AT452" i="14"/>
  <c r="AU309" i="14"/>
  <c r="AT400" i="14"/>
  <c r="AS348" i="14"/>
  <c r="AT760" i="14"/>
  <c r="AS313" i="14"/>
  <c r="AU121" i="14"/>
  <c r="AR419" i="14"/>
  <c r="AT631" i="14"/>
  <c r="AR937" i="14"/>
  <c r="AT894" i="14"/>
  <c r="AS347" i="14"/>
  <c r="AR676" i="14"/>
  <c r="AR508" i="14"/>
  <c r="AS184" i="14"/>
  <c r="AR1029" i="14"/>
  <c r="AR892" i="14"/>
  <c r="AR779" i="14"/>
  <c r="AT748" i="14"/>
  <c r="AS325" i="14"/>
  <c r="AT959" i="14"/>
  <c r="AT517" i="14"/>
  <c r="AT885" i="14"/>
  <c r="AU178" i="14"/>
  <c r="AT676" i="14"/>
  <c r="AR1073" i="14"/>
  <c r="AR857" i="14"/>
  <c r="AU331" i="14"/>
  <c r="AT483" i="14"/>
  <c r="AT859" i="14"/>
  <c r="AT423" i="14"/>
  <c r="AS310" i="14"/>
  <c r="AT1065" i="14"/>
  <c r="AT1073" i="14"/>
  <c r="AT660" i="14"/>
  <c r="AU163" i="14"/>
  <c r="AT853" i="14"/>
  <c r="AT949" i="14"/>
  <c r="AS237" i="14"/>
  <c r="AT916" i="14"/>
  <c r="AR456" i="14"/>
  <c r="AR477" i="14"/>
  <c r="AS144" i="14"/>
  <c r="AR431" i="14"/>
  <c r="AR780" i="14"/>
  <c r="AT570" i="14"/>
  <c r="AT650" i="14"/>
  <c r="AT1058" i="14"/>
  <c r="AS190" i="14"/>
  <c r="AS299" i="14"/>
  <c r="AU257" i="14"/>
  <c r="AS321" i="14"/>
  <c r="AT467" i="14"/>
  <c r="AS217" i="14"/>
  <c r="AT712" i="14"/>
  <c r="AR560" i="14"/>
  <c r="AR833" i="14"/>
  <c r="AR625" i="14"/>
  <c r="AU249" i="14"/>
  <c r="AS134" i="14"/>
  <c r="AR623" i="14"/>
  <c r="AT1025" i="14"/>
  <c r="AT1000" i="14"/>
  <c r="AR893" i="14"/>
  <c r="AS191" i="14"/>
  <c r="AS316" i="14"/>
  <c r="AS364" i="14"/>
  <c r="AR844" i="14"/>
  <c r="AR519" i="14"/>
  <c r="AU328" i="14"/>
  <c r="AT691" i="14"/>
  <c r="AR664" i="14"/>
  <c r="AT535" i="14"/>
  <c r="AT436" i="14"/>
  <c r="AT751" i="14"/>
  <c r="AT805" i="14"/>
  <c r="AT1081" i="14"/>
  <c r="AT970" i="14"/>
  <c r="AS111" i="14"/>
  <c r="AR382" i="14"/>
  <c r="AR513" i="14"/>
  <c r="AT750" i="14"/>
  <c r="AR727" i="14"/>
  <c r="AT708" i="14"/>
  <c r="AT402" i="14"/>
  <c r="AR762" i="14"/>
  <c r="AR791" i="14"/>
  <c r="AT379" i="14"/>
  <c r="AU274" i="14"/>
  <c r="AT706" i="14"/>
  <c r="AS282" i="14"/>
  <c r="AR667" i="14"/>
  <c r="AT904" i="14"/>
  <c r="AT788" i="14"/>
  <c r="AT758" i="14"/>
  <c r="AR926" i="14"/>
  <c r="AU260" i="14"/>
  <c r="AT1005" i="14"/>
  <c r="AT695" i="14"/>
  <c r="AU238" i="14"/>
  <c r="AT925" i="14"/>
  <c r="AR400" i="14"/>
  <c r="AR826" i="14"/>
  <c r="AR418" i="14"/>
  <c r="AS254" i="14"/>
  <c r="AR878" i="14"/>
  <c r="AR661" i="14"/>
  <c r="AT555" i="14"/>
  <c r="AS301" i="14"/>
  <c r="AU215" i="14"/>
  <c r="AR497" i="14"/>
  <c r="AR427" i="14"/>
  <c r="AR1082" i="14"/>
  <c r="AR534" i="14"/>
  <c r="AR714" i="14"/>
  <c r="AR713" i="14"/>
  <c r="AR871" i="14"/>
  <c r="AT473" i="14"/>
  <c r="AU206" i="14"/>
  <c r="AR1076" i="14"/>
  <c r="AT388" i="14"/>
  <c r="AR985" i="14"/>
  <c r="AT818" i="14"/>
  <c r="AT738" i="14"/>
  <c r="AS175" i="14"/>
  <c r="AT690" i="14"/>
  <c r="AR523" i="14"/>
  <c r="AU222" i="14"/>
  <c r="AR852" i="14"/>
  <c r="AT493" i="14"/>
  <c r="AT678" i="14"/>
  <c r="AT486" i="14"/>
  <c r="AR712" i="14"/>
  <c r="AT1011" i="14"/>
  <c r="AT523" i="14"/>
  <c r="AT572" i="14"/>
  <c r="AT789" i="14"/>
  <c r="AR605" i="14"/>
  <c r="AT1056" i="14"/>
  <c r="AR367" i="14"/>
  <c r="AR770" i="14"/>
  <c r="AR886" i="14"/>
  <c r="AT456" i="14"/>
  <c r="AU338" i="14"/>
  <c r="AR590" i="14"/>
  <c r="AT888" i="14"/>
  <c r="AT534" i="14"/>
  <c r="AT837" i="14"/>
  <c r="AT922" i="14"/>
  <c r="AT387" i="14"/>
  <c r="AT727" i="14"/>
  <c r="AT761" i="14"/>
  <c r="AR958" i="14"/>
  <c r="AS195" i="14"/>
  <c r="AS363" i="14"/>
  <c r="AT752" i="14"/>
  <c r="AU353" i="14"/>
  <c r="AR705" i="14"/>
  <c r="AT1028" i="14"/>
  <c r="AT492" i="14"/>
  <c r="AR593" i="14"/>
  <c r="AU180" i="14"/>
  <c r="AR942" i="14"/>
  <c r="AT675" i="14"/>
  <c r="AR618" i="14"/>
  <c r="AT412" i="14"/>
  <c r="AR394" i="14"/>
  <c r="AT368" i="14"/>
  <c r="AT991" i="14"/>
  <c r="AT564" i="14"/>
  <c r="AT827" i="14"/>
  <c r="AR981" i="14"/>
  <c r="AR735" i="14"/>
  <c r="AT687" i="14"/>
  <c r="AT766" i="14"/>
  <c r="AR864" i="14"/>
  <c r="AR685" i="14"/>
  <c r="AR662" i="14"/>
  <c r="AR383" i="14"/>
  <c r="AU250" i="14"/>
  <c r="AU339" i="14"/>
  <c r="AT1016" i="14"/>
  <c r="AU275" i="14"/>
  <c r="AR614" i="14"/>
  <c r="AR639" i="14"/>
  <c r="AR1061" i="14"/>
  <c r="AR828" i="14"/>
  <c r="AS328" i="14"/>
  <c r="AS285" i="14"/>
  <c r="AR786" i="14"/>
  <c r="AR732" i="14"/>
  <c r="AT872" i="14"/>
  <c r="AR983" i="14"/>
  <c r="AV285" i="14" l="1"/>
  <c r="AV328" i="14"/>
  <c r="AV363" i="14"/>
  <c r="AV195" i="14"/>
  <c r="AV175" i="14"/>
  <c r="AV301" i="14"/>
  <c r="AV254" i="14"/>
  <c r="AV282" i="14"/>
  <c r="AV111" i="14"/>
  <c r="AV364" i="14"/>
  <c r="AV316" i="14"/>
  <c r="AV191" i="14"/>
  <c r="AV134" i="14"/>
  <c r="AV217" i="14"/>
  <c r="AV321" i="14"/>
  <c r="AV299" i="14"/>
  <c r="AV190" i="14"/>
  <c r="AV144" i="14"/>
  <c r="AV237" i="14"/>
  <c r="AV310" i="14"/>
  <c r="AV325" i="14"/>
  <c r="AV184" i="14"/>
  <c r="AV347" i="14"/>
  <c r="AV313" i="14"/>
  <c r="AV348" i="14"/>
  <c r="AV255" i="14"/>
  <c r="AV247" i="14"/>
  <c r="AV181" i="14"/>
  <c r="AV233" i="14"/>
  <c r="AV356" i="14"/>
  <c r="AV265" i="14"/>
  <c r="AV210" i="14"/>
  <c r="AV151" i="14"/>
  <c r="AV287" i="14"/>
  <c r="AV286" i="14"/>
  <c r="AV170" i="14"/>
  <c r="AV319" i="14"/>
  <c r="AV327" i="14"/>
  <c r="AV274" i="14"/>
  <c r="AV106" i="14"/>
  <c r="AV168" i="14"/>
  <c r="AV251" i="14"/>
  <c r="AV249" i="14"/>
  <c r="AV119" i="14"/>
  <c r="AV236" i="14"/>
  <c r="AV358" i="14"/>
  <c r="AV352" i="14"/>
  <c r="AV182" i="14"/>
  <c r="AV120" i="14"/>
  <c r="AV275" i="14"/>
  <c r="AV110" i="14"/>
  <c r="AV220" i="14"/>
  <c r="AV198" i="14"/>
  <c r="AV300" i="14"/>
  <c r="AV248" i="14"/>
  <c r="AV235" i="14"/>
  <c r="AV117" i="14"/>
  <c r="AV203" i="14"/>
  <c r="AV353" i="14"/>
  <c r="AV218" i="14"/>
  <c r="AV330" i="14"/>
  <c r="AV196" i="14"/>
  <c r="AV166" i="14"/>
  <c r="AV260" i="14"/>
  <c r="AV125" i="14"/>
  <c r="AV329" i="14"/>
  <c r="AV343" i="14"/>
  <c r="AV307" i="14"/>
  <c r="AV127" i="14"/>
  <c r="AV145" i="14"/>
  <c r="AV339" i="14"/>
  <c r="AV296" i="14"/>
  <c r="AV350" i="14"/>
  <c r="AV109" i="14"/>
  <c r="AV200" i="14"/>
  <c r="AV306" i="14"/>
  <c r="AV267" i="14"/>
  <c r="AV312" i="14"/>
  <c r="AV322" i="14"/>
  <c r="AV222" i="14"/>
  <c r="AV250" i="14"/>
  <c r="AV362" i="14"/>
  <c r="AV221" i="14"/>
  <c r="AV333" i="14"/>
  <c r="AV298" i="14"/>
  <c r="AV152" i="14"/>
  <c r="AV165" i="14"/>
  <c r="AV201" i="14"/>
  <c r="AV187" i="14"/>
  <c r="AV122" i="14"/>
  <c r="AV242" i="14"/>
  <c r="AV280" i="14"/>
  <c r="AV219" i="14"/>
  <c r="AV338" i="14"/>
  <c r="AV318" i="14"/>
  <c r="AV135" i="14"/>
  <c r="AV154" i="14"/>
  <c r="AV305" i="14"/>
  <c r="AV314" i="14"/>
  <c r="AV209" i="14"/>
  <c r="AV213" i="14"/>
  <c r="AV257" i="14"/>
  <c r="AV239" i="14"/>
  <c r="AV223" i="14"/>
  <c r="AV238" i="14"/>
  <c r="AV340" i="14"/>
  <c r="AV177" i="14"/>
  <c r="AV156" i="14"/>
  <c r="AV241" i="14"/>
  <c r="AV279" i="14"/>
  <c r="AV115" i="14"/>
  <c r="AV344" i="14"/>
  <c r="AV193" i="14"/>
  <c r="AV108" i="14"/>
  <c r="AV113" i="14"/>
  <c r="AV189" i="14"/>
  <c r="AV214" i="14"/>
  <c r="AV194" i="14"/>
  <c r="AV245" i="14"/>
  <c r="AV276" i="14"/>
  <c r="AV202" i="14"/>
  <c r="AV272" i="14"/>
  <c r="AV256" i="14"/>
  <c r="AV229" i="14"/>
  <c r="AV258" i="14"/>
  <c r="AV243" i="14"/>
  <c r="AV336" i="14"/>
  <c r="AV289" i="14"/>
  <c r="AV174" i="14"/>
  <c r="AV160" i="14"/>
  <c r="AV323" i="14"/>
  <c r="AV230" i="14"/>
  <c r="AV139" i="14"/>
  <c r="AV308" i="14"/>
  <c r="AV179" i="14"/>
  <c r="AV346" i="14"/>
  <c r="AV246" i="14"/>
  <c r="AV142" i="14"/>
  <c r="AV158" i="14"/>
  <c r="AV334" i="14"/>
  <c r="AV169" i="14"/>
  <c r="AV292" i="14"/>
  <c r="AV211" i="14"/>
  <c r="AV309" i="14"/>
  <c r="AV112" i="14"/>
  <c r="AV266" i="14"/>
  <c r="AV261" i="14"/>
  <c r="AV107" i="14"/>
  <c r="AV337" i="14"/>
  <c r="AV118" i="14"/>
  <c r="AV216" i="14"/>
  <c r="AV114" i="14"/>
  <c r="AV147" i="14"/>
  <c r="AV288" i="14"/>
  <c r="AV208" i="14"/>
  <c r="AV361" i="14"/>
  <c r="AV150" i="14"/>
  <c r="AV131" i="14"/>
  <c r="AV192" i="14"/>
  <c r="AV304" i="14"/>
  <c r="AV317" i="14"/>
  <c r="AV124" i="14"/>
  <c r="AV161" i="14"/>
  <c r="AV290" i="14"/>
  <c r="AV215" i="14"/>
  <c r="AV121" i="14"/>
  <c r="AV315" i="14"/>
  <c r="AV225" i="14"/>
  <c r="AV293" i="14"/>
  <c r="AV171" i="14"/>
  <c r="AV341" i="14"/>
  <c r="AV163" i="14"/>
  <c r="AV278" i="14"/>
  <c r="AV137" i="14"/>
  <c r="AV212" i="14"/>
  <c r="AV253" i="14"/>
  <c r="AV159" i="14"/>
  <c r="AV162" i="14"/>
  <c r="AV146" i="14"/>
  <c r="AV204" i="14"/>
  <c r="AV294" i="14"/>
  <c r="AV345" i="14"/>
  <c r="AV244" i="14"/>
  <c r="AV263" i="14"/>
  <c r="AV183" i="14"/>
  <c r="AV359" i="14"/>
  <c r="AV331" i="14"/>
  <c r="AV357" i="14"/>
  <c r="AV188" i="14"/>
  <c r="AV130" i="14"/>
  <c r="AV129" i="14"/>
  <c r="AV167" i="14"/>
  <c r="AV262" i="14"/>
  <c r="AV136" i="14"/>
  <c r="AV264" i="14"/>
  <c r="AV164" i="14"/>
  <c r="AV351" i="14"/>
  <c r="AV148" i="14"/>
  <c r="AV205" i="14"/>
  <c r="AV173" i="14"/>
  <c r="AV228" i="14"/>
  <c r="AV354" i="14"/>
  <c r="AV128" i="14"/>
  <c r="AV227" i="14"/>
  <c r="AV277" i="14"/>
  <c r="AV206" i="14"/>
  <c r="AV360" i="14"/>
  <c r="AV297" i="14"/>
  <c r="AV126" i="14"/>
  <c r="AV172" i="14"/>
  <c r="AV320" i="14"/>
  <c r="AV157" i="14"/>
  <c r="AV176" i="14"/>
  <c r="AV138" i="14"/>
  <c r="AV366" i="14"/>
  <c r="AV155" i="14"/>
  <c r="AV153" i="14"/>
  <c r="AV132" i="14"/>
  <c r="AV149" i="14"/>
  <c r="AV199" i="14"/>
  <c r="AV303" i="14"/>
  <c r="AV240" i="14"/>
  <c r="AV232" i="14"/>
  <c r="AV291" i="14"/>
  <c r="AV234" i="14"/>
  <c r="AV123" i="14"/>
  <c r="AV302" i="14"/>
  <c r="AV224" i="14"/>
  <c r="AV197" i="14"/>
  <c r="AV349" i="14"/>
  <c r="AV311" i="14"/>
  <c r="AV283" i="14"/>
  <c r="AV185" i="14"/>
  <c r="AV326" i="14"/>
  <c r="AV231" i="14"/>
  <c r="AV143" i="14"/>
  <c r="AV271" i="14"/>
  <c r="AV324" i="14"/>
  <c r="AV259" i="14"/>
  <c r="AV178" i="14"/>
  <c r="AV133" i="14"/>
  <c r="AV269" i="14"/>
  <c r="AV281" i="14"/>
  <c r="AV140" i="14"/>
  <c r="AV268" i="14"/>
  <c r="AV270" i="14"/>
  <c r="AV207" i="14"/>
  <c r="AV284" i="14"/>
  <c r="AV252" i="14"/>
  <c r="AV273" i="14"/>
  <c r="AV332" i="14"/>
  <c r="AV180" i="14"/>
  <c r="AV365" i="14"/>
  <c r="AV335" i="14"/>
  <c r="AV226" i="14"/>
  <c r="AV141" i="14"/>
  <c r="AV342" i="14"/>
  <c r="AV186" i="14"/>
  <c r="AV295" i="14"/>
  <c r="AV355" i="14"/>
  <c r="AV116" i="14"/>
  <c r="AS983" i="14"/>
  <c r="AS662" i="14"/>
  <c r="AS864" i="14"/>
  <c r="AS735" i="14"/>
  <c r="AU827" i="14"/>
  <c r="AS394" i="14"/>
  <c r="AS593" i="14"/>
  <c r="AS705" i="14"/>
  <c r="AU727" i="14"/>
  <c r="AU534" i="14"/>
  <c r="AU456" i="14"/>
  <c r="AS605" i="14"/>
  <c r="AU523" i="14"/>
  <c r="AU486" i="14"/>
  <c r="AU473" i="14"/>
  <c r="AU555" i="14"/>
  <c r="AS826" i="14"/>
  <c r="AU925" i="14"/>
  <c r="AS667" i="14"/>
  <c r="AU379" i="14"/>
  <c r="AS382" i="14"/>
  <c r="AU1081" i="14"/>
  <c r="AU535" i="14"/>
  <c r="AS519" i="14"/>
  <c r="AS833" i="14"/>
  <c r="AU712" i="14"/>
  <c r="AU570" i="14"/>
  <c r="AS456" i="14"/>
  <c r="AU949" i="14"/>
  <c r="AU1065" i="14"/>
  <c r="AU483" i="14"/>
  <c r="AU959" i="14"/>
  <c r="AS676" i="14"/>
  <c r="AS937" i="14"/>
  <c r="AU400" i="14"/>
  <c r="AU1062" i="14"/>
  <c r="AS1074" i="14"/>
  <c r="AU794" i="14"/>
  <c r="AU735" i="14"/>
  <c r="AS374" i="14"/>
  <c r="AS402" i="14"/>
  <c r="AU951" i="14"/>
  <c r="AU810" i="14"/>
  <c r="AS834" i="14"/>
  <c r="AS527" i="14"/>
  <c r="AU1071" i="14"/>
  <c r="AU472" i="14"/>
  <c r="AS530" i="14"/>
  <c r="AS496" i="14"/>
  <c r="AU927" i="14"/>
  <c r="AS1035" i="14"/>
  <c r="AS801" i="14"/>
  <c r="AU876" i="14"/>
  <c r="AS462" i="14"/>
  <c r="AS710" i="14"/>
  <c r="AS603" i="14"/>
  <c r="AU500" i="14"/>
  <c r="AS1068" i="14"/>
  <c r="AS385" i="14"/>
  <c r="AU902" i="14"/>
  <c r="AU843" i="14"/>
  <c r="AU381" i="14"/>
  <c r="AS570" i="14"/>
  <c r="AS964" i="14"/>
  <c r="AU600" i="14"/>
  <c r="AS933" i="14"/>
  <c r="AU711" i="14"/>
  <c r="AU563" i="14"/>
  <c r="AS860" i="14"/>
  <c r="AS1003" i="14"/>
  <c r="AS750" i="14"/>
  <c r="AU1008" i="14"/>
  <c r="AU669" i="14"/>
  <c r="AS720" i="14"/>
  <c r="AS631" i="14"/>
  <c r="AS846" i="14"/>
  <c r="AU1050" i="14"/>
  <c r="AS776" i="14"/>
  <c r="AU993" i="14"/>
  <c r="AU931" i="14"/>
  <c r="AU847" i="14"/>
  <c r="AU451" i="14"/>
  <c r="AS1028" i="14"/>
  <c r="AS446" i="14"/>
  <c r="AU919" i="14"/>
  <c r="AU664" i="14"/>
  <c r="AU457" i="14"/>
  <c r="AS581" i="14"/>
  <c r="AU939" i="14"/>
  <c r="AU935" i="14"/>
  <c r="AS428" i="14"/>
  <c r="AU1022" i="14"/>
  <c r="AU1033" i="14"/>
  <c r="AS1000" i="14"/>
  <c r="AS999" i="14"/>
  <c r="AU1018" i="14"/>
  <c r="AS602" i="14"/>
  <c r="AS742" i="14"/>
  <c r="AU610" i="14"/>
  <c r="AS1045" i="14"/>
  <c r="AS849" i="14"/>
  <c r="AU908" i="14"/>
  <c r="AS745" i="14"/>
  <c r="AU647" i="14"/>
  <c r="AU764" i="14"/>
  <c r="AS974" i="14"/>
  <c r="AU840" i="14"/>
  <c r="AS680" i="14"/>
  <c r="AU952" i="14"/>
  <c r="AS707" i="14"/>
  <c r="AU817" i="14"/>
  <c r="AS923" i="14"/>
  <c r="AU756" i="14"/>
  <c r="AS481" i="14"/>
  <c r="AU419" i="14"/>
  <c r="AU1064" i="14"/>
  <c r="AS919" i="14"/>
  <c r="AU627" i="14"/>
  <c r="AS836" i="14"/>
  <c r="AS422" i="14"/>
  <c r="AS689" i="14"/>
  <c r="AS655" i="14"/>
  <c r="AU525" i="14"/>
  <c r="AU839" i="14"/>
  <c r="AU482" i="14"/>
  <c r="AU910" i="14"/>
  <c r="AS874" i="14"/>
  <c r="AS789" i="14"/>
  <c r="AS636" i="14"/>
  <c r="AU851" i="14"/>
  <c r="AS991" i="14"/>
  <c r="AS585" i="14"/>
  <c r="AS839" i="14"/>
  <c r="AU841" i="14"/>
  <c r="AU767" i="14"/>
  <c r="AU1077" i="14"/>
  <c r="AS597" i="14"/>
  <c r="AS987" i="14"/>
  <c r="AS758" i="14"/>
  <c r="AS832" i="14"/>
  <c r="AS368" i="14"/>
  <c r="AU665" i="14"/>
  <c r="AS369" i="14"/>
  <c r="AS545" i="14"/>
  <c r="AU427" i="14"/>
  <c r="AU399" i="14"/>
  <c r="AU861" i="14"/>
  <c r="AU537" i="14"/>
  <c r="AS503" i="14"/>
  <c r="AU538" i="14"/>
  <c r="AS547" i="14"/>
  <c r="AS738" i="14"/>
  <c r="AU878" i="14"/>
  <c r="AS501" i="14"/>
  <c r="AU540" i="14"/>
  <c r="AU1035" i="14"/>
  <c r="AU759" i="14"/>
  <c r="AS674" i="14"/>
  <c r="AS484" i="14"/>
  <c r="AU725" i="14"/>
  <c r="AU714" i="14"/>
  <c r="AU417" i="14"/>
  <c r="AS616" i="14"/>
  <c r="AS1069" i="14"/>
  <c r="AS458" i="14"/>
  <c r="AS552" i="14"/>
  <c r="AU614" i="14"/>
  <c r="AU453" i="14"/>
  <c r="AS619" i="14"/>
  <c r="AS522" i="14"/>
  <c r="AU562" i="14"/>
  <c r="AS378" i="14"/>
  <c r="AS717" i="14"/>
  <c r="AS914" i="14"/>
  <c r="AU944" i="14"/>
  <c r="AU1002" i="14"/>
  <c r="AS775" i="14"/>
  <c r="AU513" i="14"/>
  <c r="AU512" i="14"/>
  <c r="AS606" i="14"/>
  <c r="AU961" i="14"/>
  <c r="AU1063" i="14"/>
  <c r="AS796" i="14"/>
  <c r="AU881" i="14"/>
  <c r="AS1044" i="14"/>
  <c r="AU485" i="14"/>
  <c r="AU891" i="14"/>
  <c r="AS541" i="14"/>
  <c r="AS774" i="14"/>
  <c r="AU984" i="14"/>
  <c r="AS444" i="14"/>
  <c r="AU579" i="14"/>
  <c r="AS421" i="14"/>
  <c r="AS492" i="14"/>
  <c r="AS1083" i="14"/>
  <c r="AS569" i="14"/>
  <c r="AS946" i="14"/>
  <c r="AS701" i="14"/>
  <c r="AS726" i="14"/>
  <c r="AU732" i="14"/>
  <c r="AU880" i="14"/>
  <c r="AU775" i="14"/>
  <c r="AS700" i="14"/>
  <c r="AS1081" i="14"/>
  <c r="AS1053" i="14"/>
  <c r="AS843" i="14"/>
  <c r="AS887" i="14"/>
  <c r="AS572" i="14"/>
  <c r="AU856" i="14"/>
  <c r="AU671" i="14"/>
  <c r="AU391" i="14"/>
  <c r="AU375" i="14"/>
  <c r="AS650" i="14"/>
  <c r="AU422" i="14"/>
  <c r="AS897" i="14"/>
  <c r="AU490" i="14"/>
  <c r="AU446" i="14"/>
  <c r="AS617" i="14"/>
  <c r="AS457" i="14"/>
  <c r="AS921" i="14"/>
  <c r="AS737" i="14"/>
  <c r="AS694" i="14"/>
  <c r="AU438" i="14"/>
  <c r="AS977" i="14"/>
  <c r="AS817" i="14"/>
  <c r="AU780" i="14"/>
  <c r="AS959" i="14"/>
  <c r="AU1075" i="14"/>
  <c r="AS838" i="14"/>
  <c r="AU565" i="14"/>
  <c r="AS773" i="14"/>
  <c r="AU656" i="14"/>
  <c r="AS500" i="14"/>
  <c r="AS806" i="14"/>
  <c r="AS767" i="14"/>
  <c r="AS648" i="14"/>
  <c r="AS934" i="14"/>
  <c r="AU1004" i="14"/>
  <c r="AU1043" i="14"/>
  <c r="AU797" i="14"/>
  <c r="AS961" i="14"/>
  <c r="AS890" i="14"/>
  <c r="AS970" i="14"/>
  <c r="AU863" i="14"/>
  <c r="AU1042" i="14"/>
  <c r="AU830" i="14"/>
  <c r="AU892" i="14"/>
  <c r="AU730" i="14"/>
  <c r="AU823" i="14"/>
  <c r="AS1012" i="14"/>
  <c r="AU964" i="14"/>
  <c r="AS411" i="14"/>
  <c r="AS870" i="14"/>
  <c r="AU578" i="14"/>
  <c r="AS1033" i="14"/>
  <c r="AU528" i="14"/>
  <c r="AU890" i="14"/>
  <c r="AU577" i="14"/>
  <c r="AU459" i="14"/>
  <c r="AU470" i="14"/>
  <c r="AS564" i="14"/>
  <c r="AU733" i="14"/>
  <c r="AU574" i="14"/>
  <c r="AU1082" i="14"/>
  <c r="AS1019" i="14"/>
  <c r="AS471" i="14"/>
  <c r="AU543" i="14"/>
  <c r="AS576" i="14"/>
  <c r="AU1003" i="14"/>
  <c r="AU663" i="14"/>
  <c r="AU886" i="14"/>
  <c r="AU828" i="14"/>
  <c r="AS1025" i="14"/>
  <c r="AS453" i="14"/>
  <c r="AS1071" i="14"/>
  <c r="AU1055" i="14"/>
  <c r="AU1001" i="14"/>
  <c r="AS1036" i="14"/>
  <c r="AS879" i="14"/>
  <c r="AU408" i="14"/>
  <c r="AS1010" i="14"/>
  <c r="AU625" i="14"/>
  <c r="AS472" i="14"/>
  <c r="AU864" i="14"/>
  <c r="AS1006" i="14"/>
  <c r="AS877" i="14"/>
  <c r="AS510" i="14"/>
  <c r="AS996" i="14"/>
  <c r="AU594" i="14"/>
  <c r="AS784" i="14"/>
  <c r="AU934" i="14"/>
  <c r="AU583" i="14"/>
  <c r="AU431" i="14"/>
  <c r="AU836" i="14"/>
  <c r="AS986" i="14"/>
  <c r="AU855" i="14"/>
  <c r="AU804" i="14"/>
  <c r="AU440" i="14"/>
  <c r="AS786" i="14"/>
  <c r="AS828" i="14"/>
  <c r="AS639" i="14"/>
  <c r="AU1016" i="14"/>
  <c r="AU564" i="14"/>
  <c r="AU675" i="14"/>
  <c r="AS958" i="14"/>
  <c r="AU387" i="14"/>
  <c r="AU888" i="14"/>
  <c r="AS886" i="14"/>
  <c r="AS367" i="14"/>
  <c r="AU1011" i="14"/>
  <c r="AU678" i="14"/>
  <c r="AS523" i="14"/>
  <c r="AU738" i="14"/>
  <c r="AU388" i="14"/>
  <c r="AS871" i="14"/>
  <c r="AS714" i="14"/>
  <c r="AS1082" i="14"/>
  <c r="AS497" i="14"/>
  <c r="AS661" i="14"/>
  <c r="AU695" i="14"/>
  <c r="AU758" i="14"/>
  <c r="AS791" i="14"/>
  <c r="AU402" i="14"/>
  <c r="AU750" i="14"/>
  <c r="AU805" i="14"/>
  <c r="AS664" i="14"/>
  <c r="AU1000" i="14"/>
  <c r="AS780" i="14"/>
  <c r="AU853" i="14"/>
  <c r="AS857" i="14"/>
  <c r="AU676" i="14"/>
  <c r="AS892" i="14"/>
  <c r="AU452" i="14"/>
  <c r="AS380" i="14"/>
  <c r="AU736" i="14"/>
  <c r="AU753" i="14"/>
  <c r="AS460" i="14"/>
  <c r="AU844" i="14"/>
  <c r="AU762" i="14"/>
  <c r="AS803" i="14"/>
  <c r="AU546" i="14"/>
  <c r="AS1075" i="14"/>
  <c r="AS441" i="14"/>
  <c r="AS399" i="14"/>
  <c r="AU898" i="14"/>
  <c r="AS512" i="14"/>
  <c r="AU462" i="14"/>
  <c r="AU928" i="14"/>
  <c r="AU802" i="14"/>
  <c r="AS620" i="14"/>
  <c r="AS1038" i="14"/>
  <c r="AS824" i="14"/>
  <c r="AS1005" i="14"/>
  <c r="AU807" i="14"/>
  <c r="AS607" i="14"/>
  <c r="AU630" i="14"/>
  <c r="AS858" i="14"/>
  <c r="AU716" i="14"/>
  <c r="AU460" i="14"/>
  <c r="AS437" i="14"/>
  <c r="AU755" i="14"/>
  <c r="AU709" i="14"/>
  <c r="AS627" i="14"/>
  <c r="AS438" i="14"/>
  <c r="AS951" i="14"/>
  <c r="AS1057" i="14"/>
  <c r="AS489" i="14"/>
  <c r="AS524" i="14"/>
  <c r="AU616" i="14"/>
  <c r="AS1009" i="14"/>
  <c r="AU508" i="14"/>
  <c r="AS613" i="14"/>
  <c r="AU425" i="14"/>
  <c r="AS589" i="14"/>
  <c r="AU450" i="14"/>
  <c r="AS941" i="14"/>
  <c r="AS553" i="14"/>
  <c r="AS595" i="14"/>
  <c r="AS1070" i="14"/>
  <c r="AU1020" i="14"/>
  <c r="AU393" i="14"/>
  <c r="AS899" i="14"/>
  <c r="AU982" i="14"/>
  <c r="AU479" i="14"/>
  <c r="AU637" i="14"/>
  <c r="AS698" i="14"/>
  <c r="AS1072" i="14"/>
  <c r="AS647" i="14"/>
  <c r="AU975" i="14"/>
  <c r="AU710" i="14"/>
  <c r="AS408" i="14"/>
  <c r="AU617" i="14"/>
  <c r="AU1083" i="14"/>
  <c r="AS571" i="14"/>
  <c r="AU873" i="14"/>
  <c r="AS629" i="14"/>
  <c r="AS873" i="14"/>
  <c r="AU981" i="14"/>
  <c r="AU884" i="14"/>
  <c r="AS702" i="14"/>
  <c r="AU429" i="14"/>
  <c r="AS863" i="14"/>
  <c r="AS1007" i="14"/>
  <c r="AS851" i="14"/>
  <c r="AU694" i="14"/>
  <c r="AS539" i="14"/>
  <c r="AS798" i="14"/>
  <c r="AS550" i="14"/>
  <c r="AU649" i="14"/>
  <c r="AU883" i="14"/>
  <c r="AS384" i="14"/>
  <c r="AU977" i="14"/>
  <c r="AS960" i="14"/>
  <c r="AU704" i="14"/>
  <c r="AS677" i="14"/>
  <c r="AS404" i="14"/>
  <c r="AS872" i="14"/>
  <c r="AS621" i="14"/>
  <c r="AU609" i="14"/>
  <c r="AU969" i="14"/>
  <c r="AU915" i="14"/>
  <c r="AS542" i="14"/>
  <c r="AU383" i="14"/>
  <c r="AS739" i="14"/>
  <c r="AU899" i="14"/>
  <c r="AU774" i="14"/>
  <c r="AS397" i="14"/>
  <c r="AS565" i="14"/>
  <c r="AU645" i="14"/>
  <c r="AS920" i="14"/>
  <c r="AU879" i="14"/>
  <c r="AS546" i="14"/>
  <c r="AU571" i="14"/>
  <c r="AS435" i="14"/>
  <c r="AU956" i="14"/>
  <c r="AS898" i="14"/>
  <c r="AS498" i="14"/>
  <c r="AU882" i="14"/>
  <c r="AS821" i="14"/>
  <c r="AS532" i="14"/>
  <c r="AU1036" i="14"/>
  <c r="AU601" i="14"/>
  <c r="AS699" i="14"/>
  <c r="AU434" i="14"/>
  <c r="AU507" i="14"/>
  <c r="AS947" i="14"/>
  <c r="AS574" i="14"/>
  <c r="AU409" i="14"/>
  <c r="AS482" i="14"/>
  <c r="AS487" i="14"/>
  <c r="AS744" i="14"/>
  <c r="AS577" i="14"/>
  <c r="AS889" i="14"/>
  <c r="AS795" i="14"/>
  <c r="AS675" i="14"/>
  <c r="AU815" i="14"/>
  <c r="AU1021" i="14"/>
  <c r="AS651" i="14"/>
  <c r="AS502" i="14"/>
  <c r="AS668" i="14"/>
  <c r="AS389" i="14"/>
  <c r="AU717" i="14"/>
  <c r="AS807" i="14"/>
  <c r="AS924" i="14"/>
  <c r="AU702" i="14"/>
  <c r="AS652" i="14"/>
  <c r="AU698" i="14"/>
  <c r="AU1012" i="14"/>
  <c r="AU588" i="14"/>
  <c r="AU646" i="14"/>
  <c r="AS480" i="14"/>
  <c r="AS415" i="14"/>
  <c r="AS891" i="14"/>
  <c r="AS407" i="14"/>
  <c r="AU514" i="14"/>
  <c r="AU619" i="14"/>
  <c r="AU580" i="14"/>
  <c r="AS729" i="14"/>
  <c r="AS681" i="14"/>
  <c r="AU448" i="14"/>
  <c r="AS392" i="14"/>
  <c r="AU557" i="14"/>
  <c r="AS759" i="14"/>
  <c r="AU1014" i="14"/>
  <c r="AS645" i="14"/>
  <c r="AS777" i="14"/>
  <c r="AS486" i="14"/>
  <c r="AU722" i="14"/>
  <c r="AS561" i="14"/>
  <c r="AU418" i="14"/>
  <c r="AS907" i="14"/>
  <c r="AU829" i="14"/>
  <c r="AU628" i="14"/>
  <c r="AS654" i="14"/>
  <c r="AS684" i="14"/>
  <c r="AS526" i="14"/>
  <c r="AU741" i="14"/>
  <c r="AU799" i="14"/>
  <c r="AS805" i="14"/>
  <c r="AU1057" i="14"/>
  <c r="AU999" i="14"/>
  <c r="AS982" i="14"/>
  <c r="AS1016" i="14"/>
  <c r="AU966" i="14"/>
  <c r="AS612" i="14"/>
  <c r="AS544" i="14"/>
  <c r="AU1049" i="14"/>
  <c r="AS733" i="14"/>
  <c r="AS1008" i="14"/>
  <c r="AU901" i="14"/>
  <c r="AU603" i="14"/>
  <c r="AU771" i="14"/>
  <c r="AS403" i="14"/>
  <c r="AS718" i="14"/>
  <c r="AU1060" i="14"/>
  <c r="AU658" i="14"/>
  <c r="AS653" i="14"/>
  <c r="AU1029" i="14"/>
  <c r="AU615" i="14"/>
  <c r="AU548" i="14"/>
  <c r="AS566" i="14"/>
  <c r="AU605" i="14"/>
  <c r="AU504" i="14"/>
  <c r="AU769" i="14"/>
  <c r="AU941" i="14"/>
  <c r="AS990" i="14"/>
  <c r="AU996" i="14"/>
  <c r="AS962" i="14"/>
  <c r="AS909" i="14"/>
  <c r="AS972" i="14"/>
  <c r="AS760" i="14"/>
  <c r="AU461" i="14"/>
  <c r="AS1080" i="14"/>
  <c r="AS476" i="14"/>
  <c r="AU1034" i="14"/>
  <c r="AU596" i="14"/>
  <c r="AU545" i="14"/>
  <c r="AS630" i="14"/>
  <c r="AS608" i="14"/>
  <c r="AU585" i="14"/>
  <c r="AS894" i="14"/>
  <c r="AU369" i="14"/>
  <c r="AU688" i="14"/>
  <c r="AU576" i="14"/>
  <c r="AU768" i="14"/>
  <c r="AU955" i="14"/>
  <c r="AS412" i="14"/>
  <c r="AU785" i="14"/>
  <c r="AS673" i="14"/>
  <c r="AS812" i="14"/>
  <c r="AU737" i="14"/>
  <c r="AU877" i="14"/>
  <c r="AU590" i="14"/>
  <c r="AS549" i="14"/>
  <c r="AU533" i="14"/>
  <c r="AU699" i="14"/>
  <c r="AU644" i="14"/>
  <c r="AS679" i="14"/>
  <c r="AU471" i="14"/>
  <c r="AS901" i="14"/>
  <c r="AU948" i="14"/>
  <c r="AS1043" i="14"/>
  <c r="AU869" i="14"/>
  <c r="AU377" i="14"/>
  <c r="AS395" i="14"/>
  <c r="AS978" i="14"/>
  <c r="AS955" i="14"/>
  <c r="AU872" i="14"/>
  <c r="AS383" i="14"/>
  <c r="AS685" i="14"/>
  <c r="AU766" i="14"/>
  <c r="AS981" i="14"/>
  <c r="AU991" i="14"/>
  <c r="AU412" i="14"/>
  <c r="AS942" i="14"/>
  <c r="AU492" i="14"/>
  <c r="AU752" i="14"/>
  <c r="AU922" i="14"/>
  <c r="AS590" i="14"/>
  <c r="AU789" i="14"/>
  <c r="AS712" i="14"/>
  <c r="AU493" i="14"/>
  <c r="AU818" i="14"/>
  <c r="AS1076" i="14"/>
  <c r="AS418" i="14"/>
  <c r="AS400" i="14"/>
  <c r="AU1005" i="14"/>
  <c r="AU788" i="14"/>
  <c r="AU708" i="14"/>
  <c r="AS513" i="14"/>
  <c r="AU751" i="14"/>
  <c r="AS844" i="14"/>
  <c r="AU1025" i="14"/>
  <c r="AS625" i="14"/>
  <c r="AS560" i="14"/>
  <c r="AU467" i="14"/>
  <c r="AU1058" i="14"/>
  <c r="AS477" i="14"/>
  <c r="AU916" i="14"/>
  <c r="AU660" i="14"/>
  <c r="AU423" i="14"/>
  <c r="AU885" i="14"/>
  <c r="AU748" i="14"/>
  <c r="AS508" i="14"/>
  <c r="AU631" i="14"/>
  <c r="AU760" i="14"/>
  <c r="AS1079" i="14"/>
  <c r="AU965" i="14"/>
  <c r="AS488" i="14"/>
  <c r="AS902" i="14"/>
  <c r="AU943" i="14"/>
  <c r="AU887" i="14"/>
  <c r="AU782" i="14"/>
  <c r="AU921" i="14"/>
  <c r="AS808" i="14"/>
  <c r="AU822" i="14"/>
  <c r="AU407" i="14"/>
  <c r="AS781" i="14"/>
  <c r="AS638" i="14"/>
  <c r="AU686" i="14"/>
  <c r="AU713" i="14"/>
  <c r="AS600" i="14"/>
  <c r="AS761" i="14"/>
  <c r="AU491" i="14"/>
  <c r="AS957" i="14"/>
  <c r="AU825" i="14"/>
  <c r="AS686" i="14"/>
  <c r="AS531" i="14"/>
  <c r="AS936" i="14"/>
  <c r="AU1006" i="14"/>
  <c r="AS816" i="14"/>
  <c r="AU945" i="14"/>
  <c r="AS766" i="14"/>
  <c r="AU850" i="14"/>
  <c r="AU640" i="14"/>
  <c r="AU591" i="14"/>
  <c r="AS782" i="14"/>
  <c r="AU874" i="14"/>
  <c r="AS520" i="14"/>
  <c r="AU573" i="14"/>
  <c r="AU384" i="14"/>
  <c r="AS634" i="14"/>
  <c r="AU986" i="14"/>
  <c r="AS528" i="14"/>
  <c r="AU641" i="14"/>
  <c r="AU968" i="14"/>
  <c r="AS696" i="14"/>
  <c r="AS746" i="14"/>
  <c r="AU689" i="14"/>
  <c r="AU865" i="14"/>
  <c r="AU475" i="14"/>
  <c r="AU739" i="14"/>
  <c r="AS867" i="14"/>
  <c r="AS509" i="14"/>
  <c r="AS823" i="14"/>
  <c r="AU1080" i="14"/>
  <c r="AU367" i="14"/>
  <c r="AS665" i="14"/>
  <c r="AU1061" i="14"/>
  <c r="AU476" i="14"/>
  <c r="AU973" i="14"/>
  <c r="AU953" i="14"/>
  <c r="AU657" i="14"/>
  <c r="AU860" i="14"/>
  <c r="AU812" i="14"/>
  <c r="AU626" i="14"/>
  <c r="AS1004" i="14"/>
  <c r="AU957" i="14"/>
  <c r="AU834" i="14"/>
  <c r="AS554" i="14"/>
  <c r="AS998" i="14"/>
  <c r="AS468" i="14"/>
  <c r="AS390" i="14"/>
  <c r="AU958" i="14"/>
  <c r="AU447" i="14"/>
  <c r="AS819" i="14"/>
  <c r="AU866" i="14"/>
  <c r="AU803" i="14"/>
  <c r="AS396" i="14"/>
  <c r="AS543" i="14"/>
  <c r="AU510" i="14"/>
  <c r="AS423" i="14"/>
  <c r="AS765" i="14"/>
  <c r="AU778" i="14"/>
  <c r="AS1030" i="14"/>
  <c r="AS711" i="14"/>
  <c r="AS624" i="14"/>
  <c r="AS511" i="14"/>
  <c r="AS715" i="14"/>
  <c r="AU502" i="14"/>
  <c r="AS637" i="14"/>
  <c r="AS928" i="14"/>
  <c r="AU929" i="14"/>
  <c r="AU679" i="14"/>
  <c r="AU506" i="14"/>
  <c r="AU382" i="14"/>
  <c r="AS424" i="14"/>
  <c r="AU370" i="14"/>
  <c r="AU404" i="14"/>
  <c r="AS432" i="14"/>
  <c r="AS769" i="14"/>
  <c r="AS815" i="14"/>
  <c r="AU659" i="14"/>
  <c r="AU920" i="14"/>
  <c r="AS515" i="14"/>
  <c r="AU403" i="14"/>
  <c r="AU719" i="14"/>
  <c r="AU1023" i="14"/>
  <c r="AS461" i="14"/>
  <c r="AU642" i="14"/>
  <c r="AU587" i="14"/>
  <c r="AU900" i="14"/>
  <c r="AU832" i="14"/>
  <c r="AS1056" i="14"/>
  <c r="AS610" i="14"/>
  <c r="AU674" i="14"/>
  <c r="AS391" i="14"/>
  <c r="AU498" i="14"/>
  <c r="AU942" i="14"/>
  <c r="AU433" i="14"/>
  <c r="AS788" i="14"/>
  <c r="AS915" i="14"/>
  <c r="AU906" i="14"/>
  <c r="AS954" i="14"/>
  <c r="AU867" i="14"/>
  <c r="AS452" i="14"/>
  <c r="AU940" i="14"/>
  <c r="AS455" i="14"/>
  <c r="AS588" i="14"/>
  <c r="AS976" i="14"/>
  <c r="AS464" i="14"/>
  <c r="AS454" i="14"/>
  <c r="AU777" i="14"/>
  <c r="AS753" i="14"/>
  <c r="AS731" i="14"/>
  <c r="AU392" i="14"/>
  <c r="AS749" i="14"/>
  <c r="AS551" i="14"/>
  <c r="AU648" i="14"/>
  <c r="AU509" i="14"/>
  <c r="AS904" i="14"/>
  <c r="AS649" i="14"/>
  <c r="AU809" i="14"/>
  <c r="AS1021" i="14"/>
  <c r="AS447" i="14"/>
  <c r="AU556" i="14"/>
  <c r="AU897" i="14"/>
  <c r="AS466" i="14"/>
  <c r="AU516" i="14"/>
  <c r="AS1041" i="14"/>
  <c r="AU1051" i="14"/>
  <c r="AS925" i="14"/>
  <c r="AS932" i="14"/>
  <c r="AS479" i="14"/>
  <c r="AU988" i="14"/>
  <c r="AU432" i="14"/>
  <c r="AS611" i="14"/>
  <c r="AS628" i="14"/>
  <c r="AS641" i="14"/>
  <c r="AU414" i="14"/>
  <c r="AS771" i="14"/>
  <c r="AS752" i="14"/>
  <c r="AU589" i="14"/>
  <c r="AS967" i="14"/>
  <c r="AS809" i="14"/>
  <c r="AS845" i="14"/>
  <c r="AU522" i="14"/>
  <c r="AS948" i="14"/>
  <c r="AU800" i="14"/>
  <c r="AU428" i="14"/>
  <c r="AS840" i="14"/>
  <c r="AS1040" i="14"/>
  <c r="AS379" i="14"/>
  <c r="AU566" i="14"/>
  <c r="AU484" i="14"/>
  <c r="AS854" i="14"/>
  <c r="AU463" i="14"/>
  <c r="AU962" i="14"/>
  <c r="AS820" i="14"/>
  <c r="AU529" i="14"/>
  <c r="AS575" i="14"/>
  <c r="AU599" i="14"/>
  <c r="AS371" i="14"/>
  <c r="AU662" i="14"/>
  <c r="AU938" i="14"/>
  <c r="AU1047" i="14"/>
  <c r="AS657" i="14"/>
  <c r="AS1024" i="14"/>
  <c r="AU406" i="14"/>
  <c r="AS414" i="14"/>
  <c r="AU801" i="14"/>
  <c r="AU980" i="14"/>
  <c r="AS876" i="14"/>
  <c r="AU1067" i="14"/>
  <c r="AU1037" i="14"/>
  <c r="AS787" i="14"/>
  <c r="AS757" i="14"/>
  <c r="AS916" i="14"/>
  <c r="AS971" i="14"/>
  <c r="AU464" i="14"/>
  <c r="AS416" i="14"/>
  <c r="AS615" i="14"/>
  <c r="AU468" i="14"/>
  <c r="AU754" i="14"/>
  <c r="AS895" i="14"/>
  <c r="AU527" i="14"/>
  <c r="AS792" i="14"/>
  <c r="AS740" i="14"/>
  <c r="AU398" i="14"/>
  <c r="AU374" i="14"/>
  <c r="AS521" i="14"/>
  <c r="AU622" i="14"/>
  <c r="AU821" i="14"/>
  <c r="AU521" i="14"/>
  <c r="AU793" i="14"/>
  <c r="AS659" i="14"/>
  <c r="AS1066" i="14"/>
  <c r="AS693" i="14"/>
  <c r="AU541" i="14"/>
  <c r="AS706" i="14"/>
  <c r="AS470" i="14"/>
  <c r="AS642" i="14"/>
  <c r="AS490" i="14"/>
  <c r="AS556" i="14"/>
  <c r="AU862" i="14"/>
  <c r="AU661" i="14"/>
  <c r="AU770" i="14"/>
  <c r="AS429" i="14"/>
  <c r="AS459" i="14"/>
  <c r="AU820" i="14"/>
  <c r="AS592" i="14"/>
  <c r="AU520" i="14"/>
  <c r="AU567" i="14"/>
  <c r="AS911" i="14"/>
  <c r="AU936" i="14"/>
  <c r="AS1039" i="14"/>
  <c r="AS778" i="14"/>
  <c r="AS656" i="14"/>
  <c r="AU905" i="14"/>
  <c r="AS829" i="14"/>
  <c r="AS540" i="14"/>
  <c r="AU1052" i="14"/>
  <c r="AU445" i="14"/>
  <c r="AU401" i="14"/>
  <c r="AS505" i="14"/>
  <c r="AU848" i="14"/>
  <c r="AS835" i="14"/>
  <c r="AS469" i="14"/>
  <c r="AU395" i="14"/>
  <c r="AU946" i="14"/>
  <c r="AU496" i="14"/>
  <c r="AS704" i="14"/>
  <c r="AS825" i="14"/>
  <c r="AU413" i="14"/>
  <c r="AU893" i="14"/>
  <c r="AS732" i="14"/>
  <c r="AS1061" i="14"/>
  <c r="AS614" i="14"/>
  <c r="AU687" i="14"/>
  <c r="AU368" i="14"/>
  <c r="AS618" i="14"/>
  <c r="AU1028" i="14"/>
  <c r="AU761" i="14"/>
  <c r="AU837" i="14"/>
  <c r="AS770" i="14"/>
  <c r="AU1056" i="14"/>
  <c r="AU572" i="14"/>
  <c r="AS852" i="14"/>
  <c r="AU690" i="14"/>
  <c r="AS985" i="14"/>
  <c r="AS713" i="14"/>
  <c r="AS534" i="14"/>
  <c r="AS427" i="14"/>
  <c r="AS878" i="14"/>
  <c r="AS926" i="14"/>
  <c r="AU904" i="14"/>
  <c r="AU706" i="14"/>
  <c r="AS762" i="14"/>
  <c r="AS727" i="14"/>
  <c r="AU970" i="14"/>
  <c r="AU436" i="14"/>
  <c r="AU691" i="14"/>
  <c r="AS893" i="14"/>
  <c r="AS623" i="14"/>
  <c r="AU650" i="14"/>
  <c r="AS431" i="14"/>
  <c r="AU1073" i="14"/>
  <c r="AU859" i="14"/>
  <c r="AS1073" i="14"/>
  <c r="AU517" i="14"/>
  <c r="AS779" i="14"/>
  <c r="AS1029" i="14"/>
  <c r="AU894" i="14"/>
  <c r="AS419" i="14"/>
  <c r="AU724" i="14"/>
  <c r="AU923" i="14"/>
  <c r="AS533" i="14"/>
  <c r="AU389" i="14"/>
  <c r="AU613" i="14"/>
  <c r="AU501" i="14"/>
  <c r="AS945" i="14"/>
  <c r="AU558" i="14"/>
  <c r="AS995" i="14"/>
  <c r="AU439" i="14"/>
  <c r="AS756" i="14"/>
  <c r="AU524" i="14"/>
  <c r="AU455" i="14"/>
  <c r="AU598" i="14"/>
  <c r="AS584" i="14"/>
  <c r="AU974" i="14"/>
  <c r="AS1046" i="14"/>
  <c r="AU987" i="14"/>
  <c r="AS968" i="14"/>
  <c r="AS568" i="14"/>
  <c r="AS797" i="14"/>
  <c r="AS409" i="14"/>
  <c r="AS1031" i="14"/>
  <c r="AU643" i="14"/>
  <c r="AS682" i="14"/>
  <c r="AU806" i="14"/>
  <c r="AS709" i="14"/>
  <c r="AS633" i="14"/>
  <c r="AS831" i="14"/>
  <c r="AU734" i="14"/>
  <c r="AU895" i="14"/>
  <c r="AS910" i="14"/>
  <c r="AS743" i="14"/>
  <c r="AS724" i="14"/>
  <c r="AU731" i="14"/>
  <c r="AU595" i="14"/>
  <c r="AU549" i="14"/>
  <c r="AU1059" i="14"/>
  <c r="AS1037" i="14"/>
  <c r="AS449" i="14"/>
  <c r="AU997" i="14"/>
  <c r="AU497" i="14"/>
  <c r="AS716" i="14"/>
  <c r="AU720" i="14"/>
  <c r="AU1031" i="14"/>
  <c r="AU651" i="14"/>
  <c r="AU635" i="14"/>
  <c r="AS869" i="14"/>
  <c r="AS583" i="14"/>
  <c r="AU924" i="14"/>
  <c r="AS535" i="14"/>
  <c r="AS587" i="14"/>
  <c r="AU871" i="14"/>
  <c r="AU742" i="14"/>
  <c r="AU824" i="14"/>
  <c r="AU1027" i="14"/>
  <c r="AS450" i="14"/>
  <c r="AS1022" i="14"/>
  <c r="AS949" i="14"/>
  <c r="AS518" i="14"/>
  <c r="AU967" i="14"/>
  <c r="AU740" i="14"/>
  <c r="AU526" i="14"/>
  <c r="AS622" i="14"/>
  <c r="AS1023" i="14"/>
  <c r="AU786" i="14"/>
  <c r="AS448" i="14"/>
  <c r="AU972" i="14"/>
  <c r="AU979" i="14"/>
  <c r="AS950" i="14"/>
  <c r="AU397" i="14"/>
  <c r="AU405" i="14"/>
  <c r="AS888" i="14"/>
  <c r="AU606" i="14"/>
  <c r="AU441" i="14"/>
  <c r="AS992" i="14"/>
  <c r="AS687" i="14"/>
  <c r="AU518" i="14"/>
  <c r="AS1065" i="14"/>
  <c r="AS988" i="14"/>
  <c r="AS1013" i="14"/>
  <c r="AU604" i="14"/>
  <c r="AU530" i="14"/>
  <c r="AU726" i="14"/>
  <c r="AS927" i="14"/>
  <c r="AU1017" i="14"/>
  <c r="AS672" i="14"/>
  <c r="AU378" i="14"/>
  <c r="AS1054" i="14"/>
  <c r="AS506" i="14"/>
  <c r="AU745" i="14"/>
  <c r="AU515" i="14"/>
  <c r="AS966" i="14"/>
  <c r="AU680" i="14"/>
  <c r="AS1051" i="14"/>
  <c r="AU421" i="14"/>
  <c r="AU933" i="14"/>
  <c r="AU684" i="14"/>
  <c r="AU930" i="14"/>
  <c r="AU373" i="14"/>
  <c r="AU396" i="14"/>
  <c r="AS1059" i="14"/>
  <c r="AS881" i="14"/>
  <c r="AS708" i="14"/>
  <c r="AU542" i="14"/>
  <c r="AS868" i="14"/>
  <c r="AU560" i="14"/>
  <c r="AS1047" i="14"/>
  <c r="AU536" i="14"/>
  <c r="AS406" i="14"/>
  <c r="AS558" i="14"/>
  <c r="AS430" i="14"/>
  <c r="AS810" i="14"/>
  <c r="AU994" i="14"/>
  <c r="AU652" i="14"/>
  <c r="AS842" i="14"/>
  <c r="AS439" i="14"/>
  <c r="AU454" i="14"/>
  <c r="AS555" i="14"/>
  <c r="AS903" i="14"/>
  <c r="AU1040" i="14"/>
  <c r="AU918" i="14"/>
  <c r="AS370" i="14"/>
  <c r="AU632" i="14"/>
  <c r="AS578" i="14"/>
  <c r="AU1085" i="14"/>
  <c r="AS436" i="14"/>
  <c r="AU911" i="14"/>
  <c r="AU481" i="14"/>
  <c r="AU814" i="14"/>
  <c r="AU682" i="14"/>
  <c r="AS688" i="14"/>
  <c r="AS495" i="14"/>
  <c r="AS859" i="14"/>
  <c r="AS582" i="14"/>
  <c r="AS721" i="14"/>
  <c r="AU426" i="14"/>
  <c r="AS754" i="14"/>
  <c r="AS567" i="14"/>
  <c r="AU568" i="14"/>
  <c r="AU1072" i="14"/>
  <c r="AU547" i="14"/>
  <c r="AU1015" i="14"/>
  <c r="AS931" i="14"/>
  <c r="AS536" i="14"/>
  <c r="AS929" i="14"/>
  <c r="AS393" i="14"/>
  <c r="AU729" i="14"/>
  <c r="AU795" i="14"/>
  <c r="AS938" i="14"/>
  <c r="AU550" i="14"/>
  <c r="AU903" i="14"/>
  <c r="AS841" i="14"/>
  <c r="AU465" i="14"/>
  <c r="AU592" i="14"/>
  <c r="AU819" i="14"/>
  <c r="AU743" i="14"/>
  <c r="AS434" i="14"/>
  <c r="AU582" i="14"/>
  <c r="AS517" i="14"/>
  <c r="AU1048" i="14"/>
  <c r="AS604" i="14"/>
  <c r="AU499" i="14"/>
  <c r="AS1052" i="14"/>
  <c r="AU1074" i="14"/>
  <c r="AU963" i="14"/>
  <c r="AS451" i="14"/>
  <c r="AU692" i="14"/>
  <c r="AU531" i="14"/>
  <c r="AS965" i="14"/>
  <c r="AS719" i="14"/>
  <c r="AU858" i="14"/>
  <c r="AS474" i="14"/>
  <c r="AU624" i="14"/>
  <c r="AU424" i="14"/>
  <c r="AS491" i="14"/>
  <c r="AU653" i="14"/>
  <c r="AS1049" i="14"/>
  <c r="AS1002" i="14"/>
  <c r="AS1020" i="14"/>
  <c r="AS861" i="14"/>
  <c r="AS722" i="14"/>
  <c r="AU889" i="14"/>
  <c r="AU985" i="14"/>
  <c r="AU723" i="14"/>
  <c r="AU1078" i="14"/>
  <c r="AU1032" i="14"/>
  <c r="AU443" i="14"/>
  <c r="AU744" i="14"/>
  <c r="AS669" i="14"/>
  <c r="AS485" i="14"/>
  <c r="AU808" i="14"/>
  <c r="AU553" i="14"/>
  <c r="AS772" i="14"/>
  <c r="AS793" i="14"/>
  <c r="AU790" i="14"/>
  <c r="AS683" i="14"/>
  <c r="AU611" i="14"/>
  <c r="AU992" i="14"/>
  <c r="AS830" i="14"/>
  <c r="AS1026" i="14"/>
  <c r="AS640" i="14"/>
  <c r="AS1077" i="14"/>
  <c r="AU420" i="14"/>
  <c r="AU700" i="14"/>
  <c r="AU781" i="14"/>
  <c r="AU791" i="14"/>
  <c r="AS969" i="14"/>
  <c r="AU954" i="14"/>
  <c r="AU811" i="14"/>
  <c r="AS671" i="14"/>
  <c r="AU852" i="14"/>
  <c r="AU926" i="14"/>
  <c r="AU442" i="14"/>
  <c r="AU1024" i="14"/>
  <c r="AS596" i="14"/>
  <c r="AU1007" i="14"/>
  <c r="AS896" i="14"/>
  <c r="AS440" i="14"/>
  <c r="AS425" i="14"/>
  <c r="AS736" i="14"/>
  <c r="AS538" i="14"/>
  <c r="AS483" i="14"/>
  <c r="AS943" i="14"/>
  <c r="AS975" i="14"/>
  <c r="AU489" i="14"/>
  <c r="AU410" i="14"/>
  <c r="AS388" i="14"/>
  <c r="AS900" i="14"/>
  <c r="AS626" i="14"/>
  <c r="AS442" i="14"/>
  <c r="AU612" i="14"/>
  <c r="AS1001" i="14"/>
  <c r="AS885" i="14"/>
  <c r="AU430" i="14"/>
  <c r="AS734" i="14"/>
  <c r="AU390" i="14"/>
  <c r="AS559" i="14"/>
  <c r="AU960" i="14"/>
  <c r="AS944" i="14"/>
  <c r="AS1060" i="14"/>
  <c r="AU655" i="14"/>
  <c r="AU681" i="14"/>
  <c r="AS433" i="14"/>
  <c r="AU772" i="14"/>
  <c r="AS939" i="14"/>
  <c r="AU474" i="14"/>
  <c r="AS1014" i="14"/>
  <c r="AU586" i="14"/>
  <c r="AU747" i="14"/>
  <c r="AU620" i="14"/>
  <c r="AU773" i="14"/>
  <c r="AS548" i="14"/>
  <c r="AU779" i="14"/>
  <c r="AS979" i="14"/>
  <c r="AU575" i="14"/>
  <c r="AS609" i="14"/>
  <c r="AU621" i="14"/>
  <c r="AS1058" i="14"/>
  <c r="AU998" i="14"/>
  <c r="AS1017" i="14"/>
  <c r="AU466" i="14"/>
  <c r="AS443" i="14"/>
  <c r="AS755" i="14"/>
  <c r="AS922" i="14"/>
  <c r="AU707" i="14"/>
  <c r="AS917" i="14"/>
  <c r="AU1009" i="14"/>
  <c r="AS1027" i="14"/>
  <c r="AS723" i="14"/>
  <c r="AU971" i="14"/>
  <c r="AU838" i="14"/>
  <c r="AS989" i="14"/>
  <c r="AU636" i="14"/>
  <c r="AS465" i="14"/>
  <c r="AU913" i="14"/>
  <c r="AS1042" i="14"/>
  <c r="AS935" i="14"/>
  <c r="AU629" i="14"/>
  <c r="AS691" i="14"/>
  <c r="AS643" i="14"/>
  <c r="AU539" i="14"/>
  <c r="AU1041" i="14"/>
  <c r="AS580" i="14"/>
  <c r="AU581" i="14"/>
  <c r="AU593" i="14"/>
  <c r="AU914" i="14"/>
  <c r="AU792" i="14"/>
  <c r="AS1032" i="14"/>
  <c r="AS728" i="14"/>
  <c r="AS880" i="14"/>
  <c r="AS1055" i="14"/>
  <c r="AU1070" i="14"/>
  <c r="AU917" i="14"/>
  <c r="AU696" i="14"/>
  <c r="AU673" i="14"/>
  <c r="AU668" i="14"/>
  <c r="AS663" i="14"/>
  <c r="AS375" i="14"/>
  <c r="AS658" i="14"/>
  <c r="AU907" i="14"/>
  <c r="AU618" i="14"/>
  <c r="AS632" i="14"/>
  <c r="AS813" i="14"/>
  <c r="AU947" i="14"/>
  <c r="AS516" i="14"/>
  <c r="AU416" i="14"/>
  <c r="AS882" i="14"/>
  <c r="AU896" i="14"/>
  <c r="AS591" i="14"/>
  <c r="AU495" i="14"/>
  <c r="AS697" i="14"/>
  <c r="AS562" i="14"/>
  <c r="AU870" i="14"/>
  <c r="AS1018" i="14"/>
  <c r="AU978" i="14"/>
  <c r="AU458" i="14"/>
  <c r="AU909" i="14"/>
  <c r="AU749" i="14"/>
  <c r="AS827" i="14"/>
  <c r="AS499" i="14"/>
  <c r="AU721" i="14"/>
  <c r="AS692" i="14"/>
  <c r="AS993" i="14"/>
  <c r="AU670" i="14"/>
  <c r="AU1069" i="14"/>
  <c r="AS1078" i="14"/>
  <c r="AU857" i="14"/>
  <c r="AU435" i="14"/>
  <c r="AS372" i="14"/>
  <c r="AU683" i="14"/>
  <c r="AU654" i="14"/>
  <c r="AU765" i="14"/>
  <c r="AS814" i="14"/>
  <c r="AU505" i="14"/>
  <c r="AS463" i="14"/>
  <c r="AU728" i="14"/>
  <c r="AS1084" i="14"/>
  <c r="AU950" i="14"/>
  <c r="AU685" i="14"/>
  <c r="AS883" i="14"/>
  <c r="AU784" i="14"/>
  <c r="AS598" i="14"/>
  <c r="AU826" i="14"/>
  <c r="AS660" i="14"/>
  <c r="AU380" i="14"/>
  <c r="AU1026" i="14"/>
  <c r="AU976" i="14"/>
  <c r="AS670" i="14"/>
  <c r="AU394" i="14"/>
  <c r="AU846" i="14"/>
  <c r="AS855" i="14"/>
  <c r="AS493" i="14"/>
  <c r="AS865" i="14"/>
  <c r="AU494" i="14"/>
  <c r="AU875" i="14"/>
  <c r="AU757" i="14"/>
  <c r="AU551" i="14"/>
  <c r="AU813" i="14"/>
  <c r="AS853" i="14"/>
  <c r="AS1063" i="14"/>
  <c r="AU1010" i="14"/>
  <c r="AS905" i="14"/>
  <c r="AS420" i="14"/>
  <c r="AU835" i="14"/>
  <c r="AS984" i="14"/>
  <c r="AS997" i="14"/>
  <c r="AU559" i="14"/>
  <c r="AU990" i="14"/>
  <c r="AS387" i="14"/>
  <c r="AU854" i="14"/>
  <c r="AU1013" i="14"/>
  <c r="AS822" i="14"/>
  <c r="AS785" i="14"/>
  <c r="AS373" i="14"/>
  <c r="AU597" i="14"/>
  <c r="AU845" i="14"/>
  <c r="AS478" i="14"/>
  <c r="AU552" i="14"/>
  <c r="AU623" i="14"/>
  <c r="AS525" i="14"/>
  <c r="AS563" i="14"/>
  <c r="AS1067" i="14"/>
  <c r="AU376" i="14"/>
  <c r="AS426" i="14"/>
  <c r="AS1062" i="14"/>
  <c r="AS794" i="14"/>
  <c r="AU607" i="14"/>
  <c r="AU833" i="14"/>
  <c r="AS401" i="14"/>
  <c r="AS875" i="14"/>
  <c r="AS790" i="14"/>
  <c r="AS376" i="14"/>
  <c r="AU478" i="14"/>
  <c r="AS751" i="14"/>
  <c r="AS1064" i="14"/>
  <c r="AU371" i="14"/>
  <c r="AU415" i="14"/>
  <c r="AS381" i="14"/>
  <c r="AS557" i="14"/>
  <c r="AU608" i="14"/>
  <c r="AU763" i="14"/>
  <c r="AS940" i="14"/>
  <c r="AS980" i="14"/>
  <c r="AS800" i="14"/>
  <c r="AS413" i="14"/>
  <c r="AU989" i="14"/>
  <c r="AU703" i="14"/>
  <c r="AS862" i="14"/>
  <c r="AU849" i="14"/>
  <c r="AU449" i="14"/>
  <c r="AS666" i="14"/>
  <c r="AU503" i="14"/>
  <c r="AU783" i="14"/>
  <c r="AS956" i="14"/>
  <c r="AU705" i="14"/>
  <c r="AS730" i="14"/>
  <c r="AS405" i="14"/>
  <c r="AS445" i="14"/>
  <c r="AU868" i="14"/>
  <c r="AU488" i="14"/>
  <c r="AU1046" i="14"/>
  <c r="AU1019" i="14"/>
  <c r="AU831" i="14"/>
  <c r="AS475" i="14"/>
  <c r="AU697" i="14"/>
  <c r="AS912" i="14"/>
  <c r="AU983" i="14"/>
  <c r="AS467" i="14"/>
  <c r="AS644" i="14"/>
  <c r="AU1066" i="14"/>
  <c r="AU666" i="14"/>
  <c r="AU746" i="14"/>
  <c r="AS866" i="14"/>
  <c r="AU1054" i="14"/>
  <c r="AU995" i="14"/>
  <c r="AS504" i="14"/>
  <c r="AU561" i="14"/>
  <c r="AS695" i="14"/>
  <c r="AS804" i="14"/>
  <c r="AS906" i="14"/>
  <c r="AS963" i="14"/>
  <c r="AS473" i="14"/>
  <c r="AU372" i="14"/>
  <c r="AU932" i="14"/>
  <c r="AU444" i="14"/>
  <c r="AU842" i="14"/>
  <c r="AU1038" i="14"/>
  <c r="AS599" i="14"/>
  <c r="AS748" i="14"/>
  <c r="AU519" i="14"/>
  <c r="AU677" i="14"/>
  <c r="AS386" i="14"/>
  <c r="AU787" i="14"/>
  <c r="AS646" i="14"/>
  <c r="AU477" i="14"/>
  <c r="AS417" i="14"/>
  <c r="AS398" i="14"/>
  <c r="AS1050" i="14"/>
  <c r="AU912" i="14"/>
  <c r="AU701" i="14"/>
  <c r="AS930" i="14"/>
  <c r="AU569" i="14"/>
  <c r="AS494" i="14"/>
  <c r="AS908" i="14"/>
  <c r="AS725" i="14"/>
  <c r="AS763" i="14"/>
  <c r="AS802" i="14"/>
  <c r="AS856" i="14"/>
  <c r="AS847" i="14"/>
  <c r="AS768" i="14"/>
  <c r="AS377" i="14"/>
  <c r="AS811" i="14"/>
  <c r="AU1053" i="14"/>
  <c r="AU798" i="14"/>
  <c r="AS953" i="14"/>
  <c r="AU715" i="14"/>
  <c r="AU633" i="14"/>
  <c r="AU532" i="14"/>
  <c r="AS799" i="14"/>
  <c r="AU776" i="14"/>
  <c r="AS594" i="14"/>
  <c r="AU487" i="14"/>
  <c r="AS573" i="14"/>
  <c r="AS1015" i="14"/>
  <c r="AU602" i="14"/>
  <c r="AS741" i="14"/>
  <c r="AU1084" i="14"/>
  <c r="AU1045" i="14"/>
  <c r="AU1030" i="14"/>
  <c r="AS973" i="14"/>
  <c r="AU437" i="14"/>
  <c r="AU634" i="14"/>
  <c r="AU480" i="14"/>
  <c r="AU1068" i="14"/>
  <c r="AS586" i="14"/>
  <c r="AU1079" i="14"/>
  <c r="AU816" i="14"/>
  <c r="AU411" i="14"/>
  <c r="AS1085" i="14"/>
  <c r="AS918" i="14"/>
  <c r="AS1011" i="14"/>
  <c r="AS537" i="14"/>
  <c r="AU718" i="14"/>
  <c r="AU639" i="14"/>
  <c r="AS703" i="14"/>
  <c r="AS952" i="14"/>
  <c r="AS1048" i="14"/>
  <c r="AU544" i="14"/>
  <c r="AU385" i="14"/>
  <c r="AU693" i="14"/>
  <c r="AS635" i="14"/>
  <c r="AU1076" i="14"/>
  <c r="AU667" i="14"/>
  <c r="AS837" i="14"/>
  <c r="AS818" i="14"/>
  <c r="AU1044" i="14"/>
  <c r="AS747" i="14"/>
  <c r="AS579" i="14"/>
  <c r="AU554" i="14"/>
  <c r="AU584" i="14"/>
  <c r="AS601" i="14"/>
  <c r="AS410" i="14"/>
  <c r="AS913" i="14"/>
  <c r="AS848" i="14"/>
  <c r="AS690" i="14"/>
  <c r="AU511" i="14"/>
  <c r="AS1034" i="14"/>
  <c r="AU672" i="14"/>
  <c r="AU469" i="14"/>
  <c r="AU1039" i="14"/>
  <c r="AS514" i="14"/>
  <c r="AU937" i="14"/>
  <c r="AS994" i="14"/>
  <c r="AU638" i="14"/>
  <c r="AS678" i="14"/>
  <c r="AU386" i="14"/>
  <c r="AS884" i="14"/>
  <c r="AU796" i="14"/>
  <c r="AS850" i="14"/>
  <c r="AS507" i="14"/>
  <c r="AS764" i="14"/>
  <c r="AS783" i="14"/>
  <c r="AS529" i="14"/>
  <c r="AV529" i="14" l="1"/>
  <c r="AV783" i="14"/>
  <c r="AV764" i="14"/>
  <c r="AV507" i="14"/>
  <c r="AV850" i="14"/>
  <c r="AV884" i="14"/>
  <c r="AV678" i="14"/>
  <c r="AV994" i="14"/>
  <c r="AV514" i="14"/>
  <c r="AV1034" i="14"/>
  <c r="AV690" i="14"/>
  <c r="AV848" i="14"/>
  <c r="AV913" i="14"/>
  <c r="AV410" i="14"/>
  <c r="AV601" i="14"/>
  <c r="AV579" i="14"/>
  <c r="AV747" i="14"/>
  <c r="AV818" i="14"/>
  <c r="AV837" i="14"/>
  <c r="AV635" i="14"/>
  <c r="AV1048" i="14"/>
  <c r="AV952" i="14"/>
  <c r="AV703" i="14"/>
  <c r="AV537" i="14"/>
  <c r="AV1011" i="14"/>
  <c r="AV918" i="14"/>
  <c r="AV1085" i="14"/>
  <c r="AV586" i="14"/>
  <c r="AV973" i="14"/>
  <c r="AV741" i="14"/>
  <c r="AV1015" i="14"/>
  <c r="AV573" i="14"/>
  <c r="AV799" i="14"/>
  <c r="AV953" i="14"/>
  <c r="AV811" i="14"/>
  <c r="AV377" i="14"/>
  <c r="AV768" i="14"/>
  <c r="AV847" i="14"/>
  <c r="AV856" i="14"/>
  <c r="AV802" i="14"/>
  <c r="AV763" i="14"/>
  <c r="AV725" i="14"/>
  <c r="AV908" i="14"/>
  <c r="AV494" i="14"/>
  <c r="AV930" i="14"/>
  <c r="AV1050" i="14"/>
  <c r="AV398" i="14"/>
  <c r="AV417" i="14"/>
  <c r="AV646" i="14"/>
  <c r="AV386" i="14"/>
  <c r="AV748" i="14"/>
  <c r="AV599" i="14"/>
  <c r="AV473" i="14"/>
  <c r="AV963" i="14"/>
  <c r="AV906" i="14"/>
  <c r="AV804" i="14"/>
  <c r="AV695" i="14"/>
  <c r="AV504" i="14"/>
  <c r="AV866" i="14"/>
  <c r="AV644" i="14"/>
  <c r="AV467" i="14"/>
  <c r="AV912" i="14"/>
  <c r="AV475" i="14"/>
  <c r="AV445" i="14"/>
  <c r="AV405" i="14"/>
  <c r="AV730" i="14"/>
  <c r="AV956" i="14"/>
  <c r="AV666" i="14"/>
  <c r="AV862" i="14"/>
  <c r="AV413" i="14"/>
  <c r="AV800" i="14"/>
  <c r="AV980" i="14"/>
  <c r="AV940" i="14"/>
  <c r="AV557" i="14"/>
  <c r="AV381" i="14"/>
  <c r="AV1064" i="14"/>
  <c r="AV751" i="14"/>
  <c r="AV376" i="14"/>
  <c r="AV790" i="14"/>
  <c r="AV875" i="14"/>
  <c r="AV401" i="14"/>
  <c r="AV794" i="14"/>
  <c r="AV1062" i="14"/>
  <c r="AV426" i="14"/>
  <c r="AV1067" i="14"/>
  <c r="AV563" i="14"/>
  <c r="AV525" i="14"/>
  <c r="AV478" i="14"/>
  <c r="AV373" i="14"/>
  <c r="AV785" i="14"/>
  <c r="AV822" i="14"/>
  <c r="AV387" i="14"/>
  <c r="AV997" i="14"/>
  <c r="AV984" i="14"/>
  <c r="AV420" i="14"/>
  <c r="AV905" i="14"/>
  <c r="AV1063" i="14"/>
  <c r="AV853" i="14"/>
  <c r="AV865" i="14"/>
  <c r="AV493" i="14"/>
  <c r="AV855" i="14"/>
  <c r="AV670" i="14"/>
  <c r="AV660" i="14"/>
  <c r="AV598" i="14"/>
  <c r="AV883" i="14"/>
  <c r="AV1084" i="14"/>
  <c r="AV463" i="14"/>
  <c r="AV814" i="14"/>
  <c r="AV372" i="14"/>
  <c r="AV1078" i="14"/>
  <c r="AV993" i="14"/>
  <c r="AV692" i="14"/>
  <c r="AV499" i="14"/>
  <c r="AV827" i="14"/>
  <c r="AV1018" i="14"/>
  <c r="AV562" i="14"/>
  <c r="AV697" i="14"/>
  <c r="AV591" i="14"/>
  <c r="AV882" i="14"/>
  <c r="AV516" i="14"/>
  <c r="AV813" i="14"/>
  <c r="AV632" i="14"/>
  <c r="AV658" i="14"/>
  <c r="AV375" i="14"/>
  <c r="AV663" i="14"/>
  <c r="AV1055" i="14"/>
  <c r="AV880" i="14"/>
  <c r="AV728" i="14"/>
  <c r="AV1032" i="14"/>
  <c r="AV580" i="14"/>
  <c r="AV643" i="14"/>
  <c r="AV691" i="14"/>
  <c r="AV935" i="14"/>
  <c r="AV1042" i="14"/>
  <c r="AV465" i="14"/>
  <c r="AV989" i="14"/>
  <c r="AV723" i="14"/>
  <c r="AV1027" i="14"/>
  <c r="AV917" i="14"/>
  <c r="AV922" i="14"/>
  <c r="AV755" i="14"/>
  <c r="AV443" i="14"/>
  <c r="AV1017" i="14"/>
  <c r="AV1058" i="14"/>
  <c r="AV609" i="14"/>
  <c r="AV979" i="14"/>
  <c r="AV548" i="14"/>
  <c r="AV1014" i="14"/>
  <c r="AV939" i="14"/>
  <c r="AV433" i="14"/>
  <c r="AV1060" i="14"/>
  <c r="AV944" i="14"/>
  <c r="AV559" i="14"/>
  <c r="AV734" i="14"/>
  <c r="AV885" i="14"/>
  <c r="AV1001" i="14"/>
  <c r="AV442" i="14"/>
  <c r="AV626" i="14"/>
  <c r="AV900" i="14"/>
  <c r="AV388" i="14"/>
  <c r="AV975" i="14"/>
  <c r="AV943" i="14"/>
  <c r="AV483" i="14"/>
  <c r="AV538" i="14"/>
  <c r="AV736" i="14"/>
  <c r="AV425" i="14"/>
  <c r="AV440" i="14"/>
  <c r="AV896" i="14"/>
  <c r="AV596" i="14"/>
  <c r="AV671" i="14"/>
  <c r="AV969" i="14"/>
  <c r="AV1077" i="14"/>
  <c r="AV640" i="14"/>
  <c r="AV1026" i="14"/>
  <c r="AV830" i="14"/>
  <c r="AV683" i="14"/>
  <c r="AV793" i="14"/>
  <c r="AV772" i="14"/>
  <c r="AV485" i="14"/>
  <c r="AV669" i="14"/>
  <c r="AV722" i="14"/>
  <c r="AV861" i="14"/>
  <c r="AV1020" i="14"/>
  <c r="AV1002" i="14"/>
  <c r="AV1049" i="14"/>
  <c r="AV491" i="14"/>
  <c r="AV474" i="14"/>
  <c r="AV719" i="14"/>
  <c r="AV965" i="14"/>
  <c r="AV451" i="14"/>
  <c r="AV1052" i="14"/>
  <c r="AV604" i="14"/>
  <c r="AV517" i="14"/>
  <c r="AV434" i="14"/>
  <c r="AV841" i="14"/>
  <c r="AV938" i="14"/>
  <c r="AV393" i="14"/>
  <c r="AV929" i="14"/>
  <c r="AV536" i="14"/>
  <c r="AV931" i="14"/>
  <c r="AV567" i="14"/>
  <c r="AV754" i="14"/>
  <c r="AV721" i="14"/>
  <c r="AV582" i="14"/>
  <c r="AV594" i="14" s="1"/>
  <c r="AV859" i="14"/>
  <c r="AV495" i="14"/>
  <c r="AV688" i="14"/>
  <c r="AV436" i="14"/>
  <c r="AV578" i="14"/>
  <c r="AV370" i="14"/>
  <c r="AV903" i="14"/>
  <c r="AV555" i="14"/>
  <c r="AV439" i="14"/>
  <c r="AV842" i="14"/>
  <c r="AV810" i="14"/>
  <c r="AV430" i="14"/>
  <c r="AV558" i="14"/>
  <c r="AV406" i="14"/>
  <c r="AV1047" i="14"/>
  <c r="AV868" i="14"/>
  <c r="AV708" i="14"/>
  <c r="AV881" i="14"/>
  <c r="AV1059" i="14"/>
  <c r="AV1051" i="14"/>
  <c r="AV966" i="14"/>
  <c r="AV506" i="14"/>
  <c r="AV1054" i="14"/>
  <c r="AV672" i="14"/>
  <c r="AV927" i="14"/>
  <c r="AV1013" i="14"/>
  <c r="AV988" i="14"/>
  <c r="AV1065" i="14"/>
  <c r="AV687" i="14"/>
  <c r="AV992" i="14"/>
  <c r="AV888" i="14"/>
  <c r="AV950" i="14"/>
  <c r="AV448" i="14"/>
  <c r="AV1023" i="14"/>
  <c r="AV622" i="14"/>
  <c r="AV518" i="14"/>
  <c r="AV949" i="14"/>
  <c r="AV1022" i="14"/>
  <c r="AV450" i="14"/>
  <c r="AV587" i="14"/>
  <c r="AV535" i="14"/>
  <c r="AV583" i="14"/>
  <c r="AV869" i="14"/>
  <c r="AV716" i="14"/>
  <c r="AV449" i="14"/>
  <c r="AV1037" i="14"/>
  <c r="AV724" i="14"/>
  <c r="AV743" i="14"/>
  <c r="AV910" i="14"/>
  <c r="AV831" i="14"/>
  <c r="AV633" i="14"/>
  <c r="AV709" i="14"/>
  <c r="AV682" i="14"/>
  <c r="AV1031" i="14"/>
  <c r="AV409" i="14"/>
  <c r="AV797" i="14"/>
  <c r="AV568" i="14"/>
  <c r="AV968" i="14"/>
  <c r="AV1046" i="14"/>
  <c r="AV584" i="14"/>
  <c r="AV756" i="14"/>
  <c r="AV995" i="14"/>
  <c r="AV945" i="14"/>
  <c r="AV533" i="14"/>
  <c r="AV419" i="14"/>
  <c r="AV1029" i="14"/>
  <c r="AV779" i="14"/>
  <c r="AV1073" i="14"/>
  <c r="AV431" i="14"/>
  <c r="AV623" i="14"/>
  <c r="AV893" i="14"/>
  <c r="AV727" i="14"/>
  <c r="AV762" i="14"/>
  <c r="AV926" i="14"/>
  <c r="AV878" i="14"/>
  <c r="AV427" i="14"/>
  <c r="AV534" i="14"/>
  <c r="AV713" i="14"/>
  <c r="AV985" i="14"/>
  <c r="AV852" i="14"/>
  <c r="AV770" i="14"/>
  <c r="AV618" i="14"/>
  <c r="AV614" i="14"/>
  <c r="AV1061" i="14"/>
  <c r="AV732" i="14"/>
  <c r="AV825" i="14"/>
  <c r="AV704" i="14"/>
  <c r="AV469" i="14"/>
  <c r="AV835" i="14"/>
  <c r="AV505" i="14"/>
  <c r="AV540" i="14"/>
  <c r="AV829" i="14"/>
  <c r="AV656" i="14"/>
  <c r="AV778" i="14"/>
  <c r="AV1039" i="14"/>
  <c r="AV911" i="14"/>
  <c r="AV592" i="14"/>
  <c r="AV459" i="14"/>
  <c r="AV429" i="14"/>
  <c r="AV556" i="14"/>
  <c r="AV490" i="14"/>
  <c r="AV642" i="14"/>
  <c r="AV470" i="14"/>
  <c r="AV706" i="14"/>
  <c r="AV693" i="14"/>
  <c r="AV1066" i="14"/>
  <c r="AV659" i="14"/>
  <c r="AV521" i="14"/>
  <c r="AV740" i="14"/>
  <c r="AV792" i="14"/>
  <c r="AV895" i="14"/>
  <c r="AV615" i="14"/>
  <c r="AV416" i="14"/>
  <c r="AV971" i="14"/>
  <c r="AV916" i="14"/>
  <c r="AV757" i="14"/>
  <c r="AV787" i="14"/>
  <c r="AV876" i="14"/>
  <c r="AV414" i="14"/>
  <c r="AV1024" i="14"/>
  <c r="AV657" i="14"/>
  <c r="AV371" i="14"/>
  <c r="AV575" i="14"/>
  <c r="AV820" i="14"/>
  <c r="AV854" i="14"/>
  <c r="AV379" i="14"/>
  <c r="AV1040" i="14"/>
  <c r="AV840" i="14"/>
  <c r="AV948" i="14"/>
  <c r="AV845" i="14"/>
  <c r="AV809" i="14"/>
  <c r="AV967" i="14"/>
  <c r="AV752" i="14"/>
  <c r="AV771" i="14"/>
  <c r="AV641" i="14"/>
  <c r="AV628" i="14"/>
  <c r="AV611" i="14"/>
  <c r="AV479" i="14"/>
  <c r="AV932" i="14"/>
  <c r="AV925" i="14"/>
  <c r="AV1041" i="14"/>
  <c r="AV466" i="14"/>
  <c r="AV447" i="14"/>
  <c r="AV1021" i="14"/>
  <c r="AV649" i="14"/>
  <c r="AV904" i="14"/>
  <c r="AV551" i="14"/>
  <c r="AV749" i="14"/>
  <c r="AV731" i="14"/>
  <c r="AV753" i="14"/>
  <c r="AV454" i="14"/>
  <c r="AV464" i="14"/>
  <c r="AV976" i="14"/>
  <c r="AV588" i="14"/>
  <c r="AV455" i="14"/>
  <c r="AV452" i="14"/>
  <c r="AV954" i="14"/>
  <c r="AV915" i="14"/>
  <c r="AV788" i="14"/>
  <c r="AV391" i="14"/>
  <c r="AV610" i="14"/>
  <c r="AV1056" i="14"/>
  <c r="AV461" i="14"/>
  <c r="AV515" i="14"/>
  <c r="AV815" i="14"/>
  <c r="AV769" i="14"/>
  <c r="AV432" i="14"/>
  <c r="AV424" i="14"/>
  <c r="AV928" i="14"/>
  <c r="AV637" i="14"/>
  <c r="AV715" i="14"/>
  <c r="AV511" i="14"/>
  <c r="AV624" i="14"/>
  <c r="AV711" i="14"/>
  <c r="AV1030" i="14"/>
  <c r="AV765" i="14"/>
  <c r="AV423" i="14"/>
  <c r="AV543" i="14"/>
  <c r="AV396" i="14"/>
  <c r="AV819" i="14"/>
  <c r="AV390" i="14"/>
  <c r="AV468" i="14"/>
  <c r="AV998" i="14"/>
  <c r="AV554" i="14"/>
  <c r="AV1004" i="14"/>
  <c r="AV665" i="14"/>
  <c r="AV823" i="14"/>
  <c r="AV509" i="14"/>
  <c r="AV867" i="14"/>
  <c r="AV746" i="14"/>
  <c r="AV696" i="14"/>
  <c r="AV528" i="14"/>
  <c r="AV634" i="14"/>
  <c r="AV520" i="14"/>
  <c r="AV782" i="14"/>
  <c r="AV766" i="14"/>
  <c r="AV816" i="14"/>
  <c r="AV936" i="14"/>
  <c r="AV531" i="14"/>
  <c r="AV686" i="14"/>
  <c r="AV957" i="14"/>
  <c r="AV761" i="14"/>
  <c r="AV600" i="14"/>
  <c r="AV638" i="14"/>
  <c r="AV781" i="14"/>
  <c r="AV808" i="14"/>
  <c r="AV902" i="14"/>
  <c r="AV488" i="14"/>
  <c r="AV1079" i="14"/>
  <c r="AV508" i="14"/>
  <c r="AV477" i="14"/>
  <c r="AV560" i="14"/>
  <c r="AV625" i="14"/>
  <c r="AV844" i="14"/>
  <c r="AV513" i="14"/>
  <c r="AV400" i="14"/>
  <c r="AV418" i="14"/>
  <c r="AV1076" i="14"/>
  <c r="AV712" i="14"/>
  <c r="AV590" i="14"/>
  <c r="AV942" i="14"/>
  <c r="AV981" i="14"/>
  <c r="AV685" i="14"/>
  <c r="AV383" i="14"/>
  <c r="AV955" i="14"/>
  <c r="AV978" i="14"/>
  <c r="AV395" i="14"/>
  <c r="AV1043" i="14"/>
  <c r="AV901" i="14"/>
  <c r="AV679" i="14"/>
  <c r="AV549" i="14"/>
  <c r="AV812" i="14"/>
  <c r="AV673" i="14"/>
  <c r="AV412" i="14"/>
  <c r="AV894" i="14"/>
  <c r="AV608" i="14"/>
  <c r="AV630" i="14"/>
  <c r="AV476" i="14"/>
  <c r="AV1080" i="14"/>
  <c r="AV760" i="14"/>
  <c r="AV972" i="14"/>
  <c r="AV909" i="14"/>
  <c r="AV962" i="14"/>
  <c r="AV990" i="14"/>
  <c r="AV566" i="14"/>
  <c r="AV653" i="14"/>
  <c r="AV718" i="14"/>
  <c r="AV403" i="14"/>
  <c r="AV1008" i="14"/>
  <c r="AV733" i="14"/>
  <c r="AV544" i="14"/>
  <c r="AV612" i="14"/>
  <c r="AV1016" i="14"/>
  <c r="AV982" i="14"/>
  <c r="AV805" i="14"/>
  <c r="AV526" i="14"/>
  <c r="AV684" i="14"/>
  <c r="AV654" i="14"/>
  <c r="AV907" i="14"/>
  <c r="AV561" i="14"/>
  <c r="AV486" i="14"/>
  <c r="AV777" i="14"/>
  <c r="AV645" i="14"/>
  <c r="AV759" i="14"/>
  <c r="AV392" i="14"/>
  <c r="AV681" i="14"/>
  <c r="AV729" i="14"/>
  <c r="AV407" i="14"/>
  <c r="AV891" i="14"/>
  <c r="AV415" i="14"/>
  <c r="AV480" i="14"/>
  <c r="AV652" i="14"/>
  <c r="AV924" i="14"/>
  <c r="AV807" i="14"/>
  <c r="AV389" i="14"/>
  <c r="AV668" i="14"/>
  <c r="AV502" i="14"/>
  <c r="AV651" i="14"/>
  <c r="AV675" i="14"/>
  <c r="AV795" i="14"/>
  <c r="AV889" i="14"/>
  <c r="AV577" i="14"/>
  <c r="AV744" i="14"/>
  <c r="AV487" i="14"/>
  <c r="AV482" i="14"/>
  <c r="AV574" i="14"/>
  <c r="AV947" i="14"/>
  <c r="AV699" i="14"/>
  <c r="AV532" i="14"/>
  <c r="AV821" i="14"/>
  <c r="AV498" i="14"/>
  <c r="AV898" i="14"/>
  <c r="AV435" i="14"/>
  <c r="AV546" i="14"/>
  <c r="AV920" i="14"/>
  <c r="AV565" i="14"/>
  <c r="AV397" i="14"/>
  <c r="AV739" i="14"/>
  <c r="AV542" i="14"/>
  <c r="AV621" i="14"/>
  <c r="AV872" i="14"/>
  <c r="AV404" i="14"/>
  <c r="AV677" i="14"/>
  <c r="AV960" i="14"/>
  <c r="AV384" i="14"/>
  <c r="AV550" i="14"/>
  <c r="AV798" i="14"/>
  <c r="AV539" i="14"/>
  <c r="AV851" i="14"/>
  <c r="AV1007" i="14"/>
  <c r="AV863" i="14"/>
  <c r="AV702" i="14"/>
  <c r="AV873" i="14"/>
  <c r="AV629" i="14"/>
  <c r="AV571" i="14"/>
  <c r="AV408" i="14"/>
  <c r="AV647" i="14"/>
  <c r="AV1072" i="14"/>
  <c r="AV698" i="14"/>
  <c r="AV899" i="14"/>
  <c r="AV1070" i="14"/>
  <c r="AV595" i="14"/>
  <c r="AV553" i="14"/>
  <c r="AV941" i="14"/>
  <c r="AV589" i="14"/>
  <c r="AV613" i="14"/>
  <c r="AV1009" i="14"/>
  <c r="AV524" i="14"/>
  <c r="AV489" i="14"/>
  <c r="AV1057" i="14"/>
  <c r="AV951" i="14"/>
  <c r="AV438" i="14"/>
  <c r="AV627" i="14"/>
  <c r="AV437" i="14"/>
  <c r="AV858" i="14"/>
  <c r="AV607" i="14"/>
  <c r="AV1005" i="14"/>
  <c r="AV824" i="14"/>
  <c r="AV1038" i="14"/>
  <c r="AV620" i="14"/>
  <c r="AV512" i="14"/>
  <c r="AV399" i="14"/>
  <c r="AV441" i="14"/>
  <c r="AV1075" i="14"/>
  <c r="AV803" i="14"/>
  <c r="AV460" i="14"/>
  <c r="AV380" i="14"/>
  <c r="AV892" i="14"/>
  <c r="AV857" i="14"/>
  <c r="AV780" i="14"/>
  <c r="AV664" i="14"/>
  <c r="AV791" i="14"/>
  <c r="AV661" i="14"/>
  <c r="AV497" i="14"/>
  <c r="AV1082" i="14"/>
  <c r="AV714" i="14"/>
  <c r="AV871" i="14"/>
  <c r="AV523" i="14"/>
  <c r="AV367" i="14"/>
  <c r="AV886" i="14"/>
  <c r="AV958" i="14"/>
  <c r="AV639" i="14"/>
  <c r="AV828" i="14"/>
  <c r="AV786" i="14"/>
  <c r="AV986" i="14"/>
  <c r="AV784" i="14"/>
  <c r="AV996" i="14"/>
  <c r="AV510" i="14"/>
  <c r="AV877" i="14"/>
  <c r="AV1006" i="14"/>
  <c r="AV472" i="14"/>
  <c r="AV1010" i="14"/>
  <c r="AV879" i="14"/>
  <c r="AV1036" i="14"/>
  <c r="AV1071" i="14"/>
  <c r="AV453" i="14"/>
  <c r="AV1025" i="14"/>
  <c r="AV576" i="14"/>
  <c r="AV471" i="14"/>
  <c r="AV1019" i="14"/>
  <c r="AV564" i="14"/>
  <c r="AV1033" i="14"/>
  <c r="AV870" i="14"/>
  <c r="AV411" i="14"/>
  <c r="AV1012" i="14"/>
  <c r="AV970" i="14"/>
  <c r="AV890" i="14"/>
  <c r="AV961" i="14"/>
  <c r="AV934" i="14"/>
  <c r="AV648" i="14"/>
  <c r="AV767" i="14"/>
  <c r="AV806" i="14"/>
  <c r="AV500" i="14"/>
  <c r="AV773" i="14"/>
  <c r="AV838" i="14"/>
  <c r="AV959" i="14"/>
  <c r="AV817" i="14"/>
  <c r="AV977" i="14"/>
  <c r="AV694" i="14"/>
  <c r="AV737" i="14"/>
  <c r="AV921" i="14"/>
  <c r="AV457" i="14"/>
  <c r="AV617" i="14"/>
  <c r="AV897" i="14"/>
  <c r="AV650" i="14"/>
  <c r="AV572" i="14"/>
  <c r="AV887" i="14"/>
  <c r="AV843" i="14"/>
  <c r="AV1053" i="14"/>
  <c r="AV1081" i="14"/>
  <c r="AV700" i="14"/>
  <c r="AV726" i="14"/>
  <c r="AV701" i="14"/>
  <c r="AV946" i="14"/>
  <c r="AV569" i="14"/>
  <c r="AV1083" i="14"/>
  <c r="AV492" i="14"/>
  <c r="AV421" i="14"/>
  <c r="AV444" i="14"/>
  <c r="AV774" i="14"/>
  <c r="AV541" i="14"/>
  <c r="AV1044" i="14"/>
  <c r="AV796" i="14"/>
  <c r="AV606" i="14"/>
  <c r="AV775" i="14"/>
  <c r="AV914" i="14"/>
  <c r="AV717" i="14"/>
  <c r="AV378" i="14"/>
  <c r="AV522" i="14"/>
  <c r="AV619" i="14"/>
  <c r="AV552" i="14"/>
  <c r="AV458" i="14"/>
  <c r="AV1069" i="14"/>
  <c r="AV616" i="14"/>
  <c r="AV484" i="14"/>
  <c r="AV674" i="14"/>
  <c r="AV501" i="14"/>
  <c r="AV738" i="14"/>
  <c r="AV547" i="14"/>
  <c r="AV503" i="14"/>
  <c r="AV545" i="14"/>
  <c r="AV369" i="14"/>
  <c r="AU36" i="8" s="1"/>
  <c r="BF36" i="8" s="1"/>
  <c r="AV368" i="14"/>
  <c r="AV832" i="14"/>
  <c r="AV758" i="14"/>
  <c r="AV987" i="14"/>
  <c r="AV597" i="14"/>
  <c r="AV839" i="14"/>
  <c r="AV585" i="14"/>
  <c r="AV991" i="14"/>
  <c r="AV636" i="14"/>
  <c r="AV789" i="14"/>
  <c r="AV874" i="14"/>
  <c r="AV655" i="14"/>
  <c r="AV689" i="14"/>
  <c r="AV422" i="14"/>
  <c r="AV836" i="14"/>
  <c r="AV919" i="14"/>
  <c r="AV481" i="14"/>
  <c r="AV923" i="14"/>
  <c r="AV707" i="14"/>
  <c r="AV680" i="14"/>
  <c r="AV974" i="14"/>
  <c r="AV745" i="14"/>
  <c r="AV849" i="14"/>
  <c r="AV1045" i="14"/>
  <c r="AV742" i="14"/>
  <c r="AV602" i="14"/>
  <c r="AV999" i="14"/>
  <c r="AV1000" i="14"/>
  <c r="AV428" i="14"/>
  <c r="AV581" i="14"/>
  <c r="AV446" i="14"/>
  <c r="AV1028" i="14"/>
  <c r="AV776" i="14"/>
  <c r="AV846" i="14"/>
  <c r="AV631" i="14"/>
  <c r="AV720" i="14"/>
  <c r="AV750" i="14"/>
  <c r="AV1003" i="14"/>
  <c r="AV860" i="14"/>
  <c r="AV933" i="14"/>
  <c r="AV964" i="14"/>
  <c r="AV570" i="14"/>
  <c r="AV385" i="14"/>
  <c r="AV1068" i="14"/>
  <c r="AV603" i="14"/>
  <c r="AV710" i="14"/>
  <c r="AV462" i="14"/>
  <c r="AV801" i="14"/>
  <c r="AV1035" i="14"/>
  <c r="AV496" i="14"/>
  <c r="AV530" i="14"/>
  <c r="AV527" i="14"/>
  <c r="AV834" i="14"/>
  <c r="AV402" i="14"/>
  <c r="AV374" i="14"/>
  <c r="AZ31" i="8" s="1"/>
  <c r="AV1074" i="14"/>
  <c r="AV937" i="14"/>
  <c r="AV676" i="14"/>
  <c r="AV456" i="14"/>
  <c r="AV833" i="14"/>
  <c r="AV519" i="14"/>
  <c r="AV382" i="14"/>
  <c r="AV667" i="14"/>
  <c r="AV826" i="14"/>
  <c r="AV605" i="14"/>
  <c r="AV705" i="14"/>
  <c r="AV593" i="14"/>
  <c r="AV394" i="14"/>
  <c r="AV735" i="14"/>
  <c r="AV864" i="14"/>
  <c r="AV662" i="14"/>
  <c r="AV983" i="14"/>
  <c r="G53" i="8"/>
  <c r="J46" i="8"/>
  <c r="B46" i="8"/>
  <c r="G12" i="8"/>
  <c r="T18" i="8"/>
  <c r="G37" i="8"/>
  <c r="AZ39" i="8"/>
  <c r="T57" i="8"/>
  <c r="G10" i="8"/>
  <c r="B61" i="8"/>
  <c r="AU10" i="8"/>
  <c r="T64" i="8"/>
  <c r="T31" i="8"/>
  <c r="O63" i="8"/>
  <c r="K43" i="8"/>
  <c r="J52" i="8"/>
  <c r="B39" i="8"/>
  <c r="B63" i="8"/>
  <c r="K58" i="8"/>
  <c r="K11" i="8"/>
  <c r="B25" i="8"/>
  <c r="J37" i="8"/>
  <c r="K22" i="8"/>
  <c r="T10" i="8"/>
  <c r="J45" i="8"/>
  <c r="T27" i="8"/>
  <c r="O38" i="8"/>
  <c r="K52" i="8"/>
  <c r="O42" i="8"/>
  <c r="O52" i="8"/>
  <c r="T29" i="8"/>
  <c r="AZ50" i="8"/>
  <c r="J18" i="8"/>
  <c r="J38" i="8"/>
  <c r="B35" i="8"/>
  <c r="G50" i="8"/>
  <c r="AU20" i="8"/>
  <c r="AZ46" i="8"/>
  <c r="AU26" i="8"/>
  <c r="T60" i="8"/>
  <c r="O66" i="8"/>
  <c r="K17" i="8"/>
  <c r="G15" i="8"/>
  <c r="K32" i="8"/>
  <c r="AU12" i="8"/>
  <c r="O24" i="8"/>
  <c r="K62" i="8"/>
  <c r="AZ19" i="8"/>
  <c r="G23" i="8"/>
  <c r="G38" i="8"/>
  <c r="B37" i="8"/>
  <c r="J54" i="8"/>
  <c r="G43" i="8"/>
  <c r="AZ34" i="8"/>
  <c r="K41" i="8"/>
  <c r="O46" i="8"/>
  <c r="K54" i="8"/>
  <c r="G40" i="8"/>
  <c r="AU37" i="8"/>
  <c r="O57" i="8"/>
  <c r="Z57" i="8" s="1"/>
  <c r="AU35" i="8"/>
  <c r="B10" i="8"/>
  <c r="T56" i="8"/>
  <c r="AU11" i="8"/>
  <c r="AZ40" i="8"/>
  <c r="G61" i="8"/>
  <c r="B45" i="8"/>
  <c r="K20" i="8"/>
  <c r="B21" i="8"/>
  <c r="K45" i="8"/>
  <c r="J9" i="8"/>
  <c r="AZ16" i="8"/>
  <c r="B64" i="8"/>
  <c r="O9" i="8"/>
  <c r="B29" i="8"/>
  <c r="G22" i="8"/>
  <c r="O68" i="8"/>
  <c r="K36" i="8"/>
  <c r="K63" i="8"/>
  <c r="K21" i="8"/>
  <c r="T50" i="8"/>
  <c r="O10" i="8"/>
  <c r="Z10" i="8" s="1"/>
  <c r="AU15" i="8"/>
  <c r="AU39" i="8"/>
  <c r="BF39" i="8" s="1"/>
  <c r="AZ59" i="8"/>
  <c r="O27" i="8"/>
  <c r="Z27" i="8" s="1"/>
  <c r="B12" i="8"/>
  <c r="T23" i="8"/>
  <c r="K47" i="8"/>
  <c r="J14" i="8"/>
  <c r="O58" i="8"/>
  <c r="B57" i="8"/>
  <c r="G14" i="8"/>
  <c r="K16" i="8"/>
  <c r="G21" i="8"/>
  <c r="AZ32" i="8"/>
  <c r="J26" i="8"/>
  <c r="T21" i="8"/>
  <c r="O31" i="8"/>
  <c r="Z31" i="8" s="1"/>
  <c r="G20" i="8"/>
  <c r="J40" i="8"/>
  <c r="G46" i="8"/>
  <c r="AZ53" i="8"/>
  <c r="AZ27" i="8"/>
  <c r="K19" i="8"/>
  <c r="T61" i="8"/>
  <c r="J19" i="8"/>
  <c r="AU28" i="8"/>
  <c r="T43" i="8"/>
  <c r="B18" i="8"/>
  <c r="AU23" i="8"/>
  <c r="B22" i="8"/>
  <c r="AU66" i="8"/>
  <c r="T67" i="8"/>
  <c r="K13" i="8"/>
  <c r="K42" i="8"/>
  <c r="O22" i="8"/>
  <c r="G25" i="8"/>
  <c r="G49" i="8"/>
  <c r="K65" i="8"/>
  <c r="O34" i="8"/>
  <c r="O54" i="8"/>
  <c r="G30" i="8"/>
  <c r="K59" i="8"/>
  <c r="AZ66" i="8"/>
  <c r="AZ42" i="8"/>
  <c r="G11" i="8"/>
  <c r="J56" i="8"/>
  <c r="B55" i="8"/>
  <c r="T52" i="8"/>
  <c r="Z52" i="8" s="1"/>
  <c r="O50" i="8"/>
  <c r="Z50" i="8" s="1"/>
  <c r="K14" i="8"/>
  <c r="T14" i="8"/>
  <c r="O20" i="8"/>
  <c r="J61" i="8"/>
  <c r="O41" i="8"/>
  <c r="AZ22" i="8"/>
  <c r="AZ28" i="8"/>
  <c r="T55" i="8"/>
  <c r="G31" i="8"/>
  <c r="O30" i="8"/>
  <c r="B43" i="8"/>
  <c r="K64" i="8"/>
  <c r="AZ35" i="8"/>
  <c r="AU51" i="8"/>
  <c r="AZ58" i="8"/>
  <c r="J47" i="8"/>
  <c r="J43" i="8"/>
  <c r="O59" i="8"/>
  <c r="K48" i="8"/>
  <c r="T40" i="8"/>
  <c r="J51" i="8"/>
  <c r="B34" i="8"/>
  <c r="K40" i="8"/>
  <c r="B54" i="8"/>
  <c r="K60" i="8"/>
  <c r="J34" i="8"/>
  <c r="J53" i="8"/>
  <c r="O62" i="8"/>
  <c r="G16" i="8"/>
  <c r="B38" i="8"/>
  <c r="B11" i="8"/>
  <c r="G55" i="8"/>
  <c r="J20" i="8"/>
  <c r="T68" i="8"/>
  <c r="AU59" i="8"/>
  <c r="O29" i="8"/>
  <c r="Z29" i="8" s="1"/>
  <c r="O26" i="8"/>
  <c r="K53" i="8"/>
  <c r="O55" i="8"/>
  <c r="K39" i="8"/>
  <c r="AU50" i="8"/>
  <c r="BF50" i="8" s="1"/>
  <c r="AZ48" i="8"/>
  <c r="B59" i="8"/>
  <c r="O35" i="8"/>
  <c r="G32" i="8"/>
  <c r="T58" i="8"/>
  <c r="K57" i="8"/>
  <c r="AZ36" i="8"/>
  <c r="K10" i="8"/>
  <c r="B32" i="8"/>
  <c r="B65" i="8"/>
  <c r="G29" i="8"/>
  <c r="J33" i="8"/>
  <c r="AZ55" i="8"/>
  <c r="AU60" i="8"/>
  <c r="AZ12" i="8"/>
  <c r="BF12" i="8" s="1"/>
  <c r="B24" i="8"/>
  <c r="AU65" i="8"/>
  <c r="AZ18" i="8"/>
  <c r="G35" i="8"/>
  <c r="T11" i="8"/>
  <c r="J22" i="8"/>
  <c r="T36" i="8"/>
  <c r="T19" i="8"/>
  <c r="J23" i="8"/>
  <c r="O44" i="8"/>
  <c r="T16" i="8"/>
  <c r="AU43" i="8"/>
  <c r="J15" i="8"/>
  <c r="AZ33" i="8"/>
  <c r="AU41" i="8"/>
  <c r="J65" i="8"/>
  <c r="K12" i="8"/>
  <c r="AU42" i="8"/>
  <c r="J39" i="8"/>
  <c r="B15" i="8"/>
  <c r="J31" i="8"/>
  <c r="K25" i="8"/>
  <c r="O39" i="8"/>
  <c r="T22" i="8"/>
  <c r="O51" i="8"/>
  <c r="K38" i="8"/>
  <c r="B48" i="8"/>
  <c r="T28" i="8"/>
  <c r="T25" i="8"/>
  <c r="AZ14" i="8"/>
  <c r="O43" i="8"/>
  <c r="Z43" i="8" s="1"/>
  <c r="AZ21" i="8"/>
  <c r="AU29" i="8"/>
  <c r="AU47" i="8"/>
  <c r="T44" i="8"/>
  <c r="Z44" i="8" s="1"/>
  <c r="AZ51" i="8"/>
  <c r="G41" i="8"/>
  <c r="B41" i="8"/>
  <c r="J10" i="8"/>
  <c r="B53" i="8"/>
  <c r="T30" i="8"/>
  <c r="O37" i="8"/>
  <c r="G68" i="8"/>
  <c r="B50" i="8"/>
  <c r="G24" i="8"/>
  <c r="O45" i="8"/>
  <c r="T9" i="8"/>
  <c r="J44" i="8"/>
  <c r="G52" i="8"/>
  <c r="G58" i="8"/>
  <c r="J12" i="8"/>
  <c r="AU13" i="8"/>
  <c r="AZ61" i="8"/>
  <c r="AZ13" i="8"/>
  <c r="BF13" i="8" s="1"/>
  <c r="K30" i="8"/>
  <c r="K24" i="8"/>
  <c r="AZ24" i="8"/>
  <c r="J67" i="8"/>
  <c r="O67" i="8"/>
  <c r="Z67" i="8" s="1"/>
  <c r="AU18" i="8"/>
  <c r="BF18" i="8" s="1"/>
  <c r="AZ63" i="8"/>
  <c r="AU62" i="8"/>
  <c r="BF62" i="8" s="1"/>
  <c r="B52" i="8"/>
  <c r="AZ25" i="8"/>
  <c r="O17" i="8"/>
  <c r="T49" i="8"/>
  <c r="K56" i="8"/>
  <c r="K23" i="8"/>
  <c r="AZ62" i="8"/>
  <c r="J17" i="8"/>
  <c r="AZ57" i="8"/>
  <c r="G27" i="8"/>
  <c r="O36" i="8"/>
  <c r="Z36" i="8" s="1"/>
  <c r="AU53" i="8"/>
  <c r="BF53" i="8" s="1"/>
  <c r="G67" i="8"/>
  <c r="AZ44" i="8"/>
  <c r="AZ60" i="8"/>
  <c r="B40" i="8"/>
  <c r="B13" i="8"/>
  <c r="K34" i="8"/>
  <c r="AU14" i="8"/>
  <c r="BF14" i="8" s="1"/>
  <c r="T26" i="8"/>
  <c r="O16" i="8"/>
  <c r="Z16" i="8" s="1"/>
  <c r="J66" i="8"/>
  <c r="T54" i="8"/>
  <c r="AZ15" i="8"/>
  <c r="T34" i="8"/>
  <c r="O40" i="8"/>
  <c r="K15" i="8"/>
  <c r="T53" i="8"/>
  <c r="G64" i="8"/>
  <c r="B44" i="8"/>
  <c r="AZ54" i="8"/>
  <c r="AZ64" i="8"/>
  <c r="K51" i="8"/>
  <c r="G28" i="8"/>
  <c r="G44" i="8"/>
  <c r="K9" i="8"/>
  <c r="AU24" i="8"/>
  <c r="BF24" i="8" s="1"/>
  <c r="AZ11" i="8"/>
  <c r="K55" i="8"/>
  <c r="B26" i="8"/>
  <c r="O61" i="8"/>
  <c r="K27" i="8"/>
  <c r="AU46" i="8"/>
  <c r="BF46" i="8" s="1"/>
  <c r="T48" i="8"/>
  <c r="J41" i="8"/>
  <c r="B31" i="8"/>
  <c r="O13" i="8"/>
  <c r="G51" i="8"/>
  <c r="AU57" i="8"/>
  <c r="BF57" i="8" s="1"/>
  <c r="B23" i="8"/>
  <c r="B58" i="8"/>
  <c r="O25" i="8"/>
  <c r="Z25" i="8" s="1"/>
  <c r="K66" i="8"/>
  <c r="B68" i="8"/>
  <c r="AU33" i="8"/>
  <c r="BF33" i="8" s="1"/>
  <c r="AZ30" i="8"/>
  <c r="AU16" i="8"/>
  <c r="BF16" i="8" s="1"/>
  <c r="K46" i="8"/>
  <c r="J36" i="8"/>
  <c r="T20" i="8"/>
  <c r="T65" i="8"/>
  <c r="G26" i="8"/>
  <c r="J28" i="8"/>
  <c r="AU54" i="8"/>
  <c r="BF54" i="8" s="1"/>
  <c r="O32" i="8"/>
  <c r="Z32" i="8" s="1"/>
  <c r="AZ17" i="8"/>
  <c r="K35" i="8"/>
  <c r="K31" i="8"/>
  <c r="K61" i="8"/>
  <c r="O64" i="8"/>
  <c r="Z64" i="8" s="1"/>
  <c r="J11" i="8"/>
  <c r="T32" i="8"/>
  <c r="O53" i="8"/>
  <c r="Z53" i="8" s="1"/>
  <c r="J13" i="8"/>
  <c r="T66" i="8"/>
  <c r="Z66" i="8" s="1"/>
  <c r="G62" i="8"/>
  <c r="J64" i="8"/>
  <c r="G56" i="8"/>
  <c r="AZ49" i="8"/>
  <c r="AU22" i="8"/>
  <c r="O56" i="8"/>
  <c r="Z56" i="8" s="1"/>
  <c r="G63" i="8"/>
  <c r="O48" i="8"/>
  <c r="Z48" i="8" s="1"/>
  <c r="O65" i="8"/>
  <c r="Z65" i="8" s="1"/>
  <c r="AU68" i="8"/>
  <c r="AZ38" i="8"/>
  <c r="AZ26" i="8"/>
  <c r="AU27" i="8"/>
  <c r="J57" i="8"/>
  <c r="G66" i="8"/>
  <c r="K18" i="8"/>
  <c r="O23" i="8"/>
  <c r="Z23" i="8" s="1"/>
  <c r="AU44" i="8"/>
  <c r="BF44" i="8" s="1"/>
  <c r="CA44" i="8" s="1"/>
  <c r="G36" i="8"/>
  <c r="AZ23" i="8"/>
  <c r="T39" i="8"/>
  <c r="O19" i="8"/>
  <c r="Z19" i="8" s="1"/>
  <c r="T33" i="8"/>
  <c r="O18" i="8"/>
  <c r="Z18" i="8" s="1"/>
  <c r="CA18" i="8" s="1"/>
  <c r="AU52" i="8"/>
  <c r="O47" i="8"/>
  <c r="AU67" i="8"/>
  <c r="AU58" i="8"/>
  <c r="BF58" i="8" s="1"/>
  <c r="AZ67" i="8"/>
  <c r="B27" i="8"/>
  <c r="AU9" i="8"/>
  <c r="O49" i="8"/>
  <c r="Z49" i="8" s="1"/>
  <c r="B19" i="8"/>
  <c r="AU30" i="8"/>
  <c r="BF30" i="8" s="1"/>
  <c r="B28" i="8"/>
  <c r="J60" i="8"/>
  <c r="T51" i="8"/>
  <c r="J49" i="8"/>
  <c r="B49" i="8"/>
  <c r="AU34" i="8"/>
  <c r="BF34" i="8" s="1"/>
  <c r="J16" i="8"/>
  <c r="T17" i="8"/>
  <c r="J32" i="8"/>
  <c r="G65" i="8"/>
  <c r="G57" i="8"/>
  <c r="G34" i="8"/>
  <c r="T37" i="8"/>
  <c r="J50" i="8"/>
  <c r="G19" i="8"/>
  <c r="O11" i="8"/>
  <c r="Z11" i="8" s="1"/>
  <c r="K50" i="8"/>
  <c r="B30" i="8"/>
  <c r="J59" i="8"/>
  <c r="AZ20" i="8"/>
  <c r="BF20" i="8" s="1"/>
  <c r="K67" i="8"/>
  <c r="G33" i="8"/>
  <c r="J24" i="8"/>
  <c r="G18" i="8"/>
  <c r="AU49" i="8"/>
  <c r="BF49" i="8" s="1"/>
  <c r="J48" i="8"/>
  <c r="T63" i="8"/>
  <c r="Z63" i="8" s="1"/>
  <c r="AZ56" i="8"/>
  <c r="J55" i="8"/>
  <c r="AU61" i="8"/>
  <c r="BF61" i="8" s="1"/>
  <c r="AU63" i="8"/>
  <c r="BF63" i="8" s="1"/>
  <c r="CA63" i="8" s="1"/>
  <c r="T46" i="8"/>
  <c r="AU45" i="8"/>
  <c r="J30" i="8"/>
  <c r="G39" i="8"/>
  <c r="J27" i="8"/>
  <c r="B9" i="8"/>
  <c r="T42" i="8"/>
  <c r="O33" i="8"/>
  <c r="Z33" i="8" s="1"/>
  <c r="CA33" i="8" s="1"/>
  <c r="G17" i="8"/>
  <c r="O60" i="8"/>
  <c r="Z60" i="8" s="1"/>
  <c r="J68" i="8"/>
  <c r="AZ41" i="8"/>
  <c r="AZ9" i="8"/>
  <c r="K26" i="8"/>
  <c r="B62" i="8"/>
  <c r="AU31" i="8"/>
  <c r="J29" i="8"/>
  <c r="J63" i="8"/>
  <c r="B51" i="8"/>
  <c r="AZ52" i="8"/>
  <c r="T41" i="8"/>
  <c r="AZ10" i="8"/>
  <c r="B33" i="8"/>
  <c r="K28" i="8"/>
  <c r="AZ37" i="8"/>
  <c r="AZ68" i="8"/>
  <c r="AU55" i="8"/>
  <c r="BF55" i="8" s="1"/>
  <c r="B20" i="8"/>
  <c r="G59" i="8"/>
  <c r="T35" i="8"/>
  <c r="J35" i="8"/>
  <c r="O15" i="8"/>
  <c r="G60" i="8"/>
  <c r="T62" i="8"/>
  <c r="AZ47" i="8"/>
  <c r="J42" i="8"/>
  <c r="K68" i="8"/>
  <c r="B47" i="8"/>
  <c r="J21" i="8"/>
  <c r="AZ43" i="8"/>
  <c r="T47" i="8"/>
  <c r="AU56" i="8"/>
  <c r="BF56" i="8" s="1"/>
  <c r="G9" i="8"/>
  <c r="AU17" i="8"/>
  <c r="BF17" i="8" s="1"/>
  <c r="B36" i="8"/>
  <c r="K29" i="8"/>
  <c r="B56" i="8"/>
  <c r="K37" i="8"/>
  <c r="G47" i="8"/>
  <c r="AU64" i="8"/>
  <c r="BF64" i="8" s="1"/>
  <c r="B66" i="8"/>
  <c r="B16" i="8"/>
  <c r="K44" i="8"/>
  <c r="O28" i="8"/>
  <c r="Z28" i="8" s="1"/>
  <c r="AU25" i="8"/>
  <c r="BF25" i="8" s="1"/>
  <c r="K49" i="8"/>
  <c r="J58" i="8"/>
  <c r="AZ65" i="8"/>
  <c r="T45" i="8"/>
  <c r="AU48" i="8"/>
  <c r="BF48" i="8" s="1"/>
  <c r="AZ29" i="8"/>
  <c r="G45" i="8"/>
  <c r="O21" i="8"/>
  <c r="Z21" i="8" s="1"/>
  <c r="AU40" i="8"/>
  <c r="BF40" i="8" s="1"/>
  <c r="B14" i="8"/>
  <c r="B17" i="8"/>
  <c r="K33" i="8"/>
  <c r="T13" i="8"/>
  <c r="G42" i="8"/>
  <c r="O12" i="8"/>
  <c r="J62" i="8"/>
  <c r="B60" i="8"/>
  <c r="T12" i="8"/>
  <c r="B42" i="8"/>
  <c r="G54" i="8"/>
  <c r="G13" i="8"/>
  <c r="AZ45" i="8"/>
  <c r="AU21" i="8"/>
  <c r="BF21" i="8" s="1"/>
  <c r="AU19" i="8"/>
  <c r="BF19" i="8" s="1"/>
  <c r="J25" i="8"/>
  <c r="T59" i="8"/>
  <c r="Z59" i="8" s="1"/>
  <c r="T15" i="8"/>
  <c r="Z15" i="8" s="1"/>
  <c r="B67" i="8"/>
  <c r="O14" i="8"/>
  <c r="Z14" i="8" s="1"/>
  <c r="CA21" i="8" l="1"/>
  <c r="CA49" i="8"/>
  <c r="CA48" i="8"/>
  <c r="Z13" i="8"/>
  <c r="CA13" i="8" s="1"/>
  <c r="CA36" i="8"/>
  <c r="Z17" i="8"/>
  <c r="CA17" i="8" s="1"/>
  <c r="BF29" i="8"/>
  <c r="Z51" i="8"/>
  <c r="Z26" i="8"/>
  <c r="Z41" i="8"/>
  <c r="BF28" i="8"/>
  <c r="CA28" i="8" s="1"/>
  <c r="BF27" i="8"/>
  <c r="BF11" i="8"/>
  <c r="CA57" i="8"/>
  <c r="Z46" i="8"/>
  <c r="CA46" i="8" s="1"/>
  <c r="G48" i="8"/>
  <c r="T24" i="8"/>
  <c r="T38" i="8"/>
  <c r="CA14" i="8"/>
  <c r="Z12" i="8"/>
  <c r="CA12" i="8" s="1"/>
  <c r="BF45" i="8"/>
  <c r="BF9" i="8"/>
  <c r="BF67" i="8"/>
  <c r="CA64" i="8"/>
  <c r="BF43" i="8"/>
  <c r="Z35" i="8"/>
  <c r="CA29" i="8"/>
  <c r="Z62" i="8"/>
  <c r="CA62" i="8" s="1"/>
  <c r="Z40" i="8"/>
  <c r="CA40" i="8" s="1"/>
  <c r="Z55" i="8"/>
  <c r="CA55" i="8" s="1"/>
  <c r="CA50" i="8"/>
  <c r="BF23" i="8"/>
  <c r="Z58" i="8"/>
  <c r="CA58" i="8" s="1"/>
  <c r="BF15" i="8"/>
  <c r="CA15" i="8" s="1"/>
  <c r="BF37" i="8"/>
  <c r="BF26" i="8"/>
  <c r="Z38" i="8"/>
  <c r="BF10" i="8"/>
  <c r="AU38" i="8"/>
  <c r="BF38" i="8" s="1"/>
  <c r="CA38" i="8" s="1"/>
  <c r="AU32" i="8"/>
  <c r="BF32" i="8" s="1"/>
  <c r="CA11" i="8"/>
  <c r="Z47" i="8"/>
  <c r="CA19" i="8"/>
  <c r="BF68" i="8"/>
  <c r="CA56" i="8"/>
  <c r="CA32" i="8"/>
  <c r="CA16" i="8"/>
  <c r="CA67" i="8"/>
  <c r="CA43" i="8"/>
  <c r="Z39" i="8"/>
  <c r="CA39" i="8" s="1"/>
  <c r="BF41" i="8"/>
  <c r="BF60" i="8"/>
  <c r="CA60" i="8" s="1"/>
  <c r="Z20" i="8"/>
  <c r="CA20" i="8" s="1"/>
  <c r="BF42" i="8"/>
  <c r="Z54" i="8"/>
  <c r="CA54" i="8" s="1"/>
  <c r="Z61" i="8"/>
  <c r="CA61" i="8" s="1"/>
  <c r="CA27" i="8"/>
  <c r="CA10" i="8"/>
  <c r="Z9" i="8"/>
  <c r="CA9" i="8" s="1"/>
  <c r="Z24" i="8"/>
  <c r="CA24" i="8" s="1"/>
  <c r="BF31" i="8"/>
  <c r="CA31" i="8" s="1"/>
  <c r="BF52" i="8"/>
  <c r="CA52" i="8" s="1"/>
  <c r="CA23" i="8"/>
  <c r="CA25" i="8"/>
  <c r="R52" i="7"/>
  <c r="R51" i="7" s="1"/>
  <c r="R58" i="7" s="1"/>
  <c r="R50" i="7" s="1"/>
  <c r="R63" i="7"/>
  <c r="R62" i="7" s="1"/>
  <c r="R69" i="7" s="1"/>
  <c r="R61" i="7" s="1"/>
  <c r="CA53" i="8"/>
  <c r="Z45" i="8"/>
  <c r="CA45" i="8" s="1"/>
  <c r="Z37" i="8"/>
  <c r="CA37" i="8" s="1"/>
  <c r="BF47" i="8"/>
  <c r="BF65" i="8"/>
  <c r="CA65" i="8" s="1"/>
  <c r="BF51" i="8"/>
  <c r="Z30" i="8"/>
  <c r="CA30" i="8" s="1"/>
  <c r="BF22" i="8"/>
  <c r="Z34" i="8"/>
  <c r="CA34" i="8" s="1"/>
  <c r="Z22" i="8"/>
  <c r="BF66" i="8"/>
  <c r="CA66" i="8" s="1"/>
  <c r="BF59" i="8"/>
  <c r="CA59" i="8" s="1"/>
  <c r="Z68" i="8"/>
  <c r="CA68" i="8" s="1"/>
  <c r="BF35" i="8"/>
  <c r="Z42" i="8"/>
  <c r="CA22" i="8" l="1"/>
  <c r="O69" i="8"/>
  <c r="O70" i="8" s="1"/>
  <c r="O71" i="8" s="1"/>
  <c r="CA47" i="8"/>
  <c r="CA41" i="8"/>
  <c r="AU69" i="8"/>
  <c r="AU70" i="8" s="1"/>
  <c r="AU71" i="8" s="1"/>
  <c r="CA26" i="8"/>
  <c r="CA42" i="8"/>
  <c r="CA35" i="8"/>
  <c r="CA51" i="8"/>
</calcChain>
</file>

<file path=xl/comments1.xml><?xml version="1.0" encoding="utf-8"?>
<comments xmlns="http://schemas.openxmlformats.org/spreadsheetml/2006/main">
  <authors>
    <author>Administrator</author>
  </authors>
  <commentList>
    <comment ref="L20" authorId="0" shapeId="0">
      <text>
        <r>
          <rPr>
            <sz val="9"/>
            <color indexed="81"/>
            <rFont val="MS P ゴシック"/>
            <family val="3"/>
            <charset val="128"/>
          </rPr>
          <t>公表時には非表示にします。</t>
        </r>
      </text>
    </comment>
  </commentList>
</comments>
</file>

<file path=xl/comments2.xml><?xml version="1.0" encoding="utf-8"?>
<comments xmlns="http://schemas.openxmlformats.org/spreadsheetml/2006/main">
  <authors>
    <author>Administrator</author>
  </authors>
  <commentList>
    <comment ref="BB2" authorId="0" shapeId="0">
      <text>
        <r>
          <rPr>
            <b/>
            <sz val="9"/>
            <color indexed="81"/>
            <rFont val="ＭＳ Ｐゴシック"/>
            <family val="3"/>
            <charset val="128"/>
          </rPr>
          <t>右の人勧改定率の「基準翌年度から加算当年度まで」の合計</t>
        </r>
      </text>
    </comment>
    <comment ref="BD2" authorId="0" shapeId="0">
      <text>
        <r>
          <rPr>
            <b/>
            <sz val="9"/>
            <color indexed="81"/>
            <rFont val="ＭＳ Ｐゴシック"/>
            <family val="3"/>
            <charset val="128"/>
          </rPr>
          <t>人勧の改定率が出たら毎年行追加</t>
        </r>
      </text>
    </comment>
  </commentList>
</comments>
</file>

<file path=xl/sharedStrings.xml><?xml version="1.0" encoding="utf-8"?>
<sst xmlns="http://schemas.openxmlformats.org/spreadsheetml/2006/main" count="4039" uniqueCount="699">
  <si>
    <t>上記について相違ないことを証明いたします。</t>
    <rPh sb="0" eb="2">
      <t>ジョウキ</t>
    </rPh>
    <rPh sb="6" eb="8">
      <t>ソウイ</t>
    </rPh>
    <rPh sb="13" eb="15">
      <t>ショウメイ</t>
    </rPh>
    <phoneticPr fontId="16"/>
  </si>
  <si>
    <t>　具体的な支払い方法</t>
    <rPh sb="1" eb="4">
      <t>グタイテキ</t>
    </rPh>
    <rPh sb="5" eb="7">
      <t>シハラ</t>
    </rPh>
    <rPh sb="8" eb="10">
      <t>ホウホウ</t>
    </rPh>
    <phoneticPr fontId="16"/>
  </si>
  <si>
    <t>　</t>
    <phoneticPr fontId="16"/>
  </si>
  <si>
    <t>賞与（一時金）</t>
    <rPh sb="0" eb="2">
      <t>ショウヨ</t>
    </rPh>
    <rPh sb="3" eb="6">
      <t>イチジキン</t>
    </rPh>
    <phoneticPr fontId="16"/>
  </si>
  <si>
    <t>基本給</t>
    <rPh sb="0" eb="3">
      <t>キホンキュウ</t>
    </rPh>
    <phoneticPr fontId="16"/>
  </si>
  <si>
    <t>③</t>
    <phoneticPr fontId="16"/>
  </si>
  <si>
    <t>支払い時期</t>
    <rPh sb="0" eb="2">
      <t>シハラ</t>
    </rPh>
    <rPh sb="3" eb="5">
      <t>ジキ</t>
    </rPh>
    <phoneticPr fontId="16"/>
  </si>
  <si>
    <t>支払いの有無</t>
    <rPh sb="0" eb="2">
      <t>シハラ</t>
    </rPh>
    <rPh sb="4" eb="6">
      <t>ウム</t>
    </rPh>
    <phoneticPr fontId="16"/>
  </si>
  <si>
    <t>加算残額に対応した賃金の支払い状況</t>
    <rPh sb="0" eb="2">
      <t>カサン</t>
    </rPh>
    <rPh sb="2" eb="4">
      <t>ザンガク</t>
    </rPh>
    <rPh sb="5" eb="7">
      <t>タイオウ</t>
    </rPh>
    <rPh sb="9" eb="11">
      <t>チンギン</t>
    </rPh>
    <rPh sb="12" eb="14">
      <t>シハラ</t>
    </rPh>
    <rPh sb="15" eb="17">
      <t>ジョウキョウ</t>
    </rPh>
    <phoneticPr fontId="16"/>
  </si>
  <si>
    <t>②</t>
    <phoneticPr fontId="16"/>
  </si>
  <si>
    <t>（以下、加算残額が生じた場合のみ記入）</t>
    <rPh sb="1" eb="3">
      <t>イカ</t>
    </rPh>
    <rPh sb="4" eb="6">
      <t>カサン</t>
    </rPh>
    <rPh sb="6" eb="8">
      <t>ザンガク</t>
    </rPh>
    <rPh sb="9" eb="10">
      <t>ショウ</t>
    </rPh>
    <rPh sb="12" eb="14">
      <t>バアイ</t>
    </rPh>
    <rPh sb="16" eb="18">
      <t>キニュウ</t>
    </rPh>
    <phoneticPr fontId="16"/>
  </si>
  <si>
    <t>加算Ⅰ新規事由なし</t>
    <rPh sb="0" eb="2">
      <t>カサン</t>
    </rPh>
    <rPh sb="3" eb="5">
      <t>シンキ</t>
    </rPh>
    <rPh sb="5" eb="7">
      <t>ジユウ</t>
    </rPh>
    <phoneticPr fontId="16"/>
  </si>
  <si>
    <t>円</t>
    <rPh sb="0" eb="1">
      <t>エン</t>
    </rPh>
    <phoneticPr fontId="16"/>
  </si>
  <si>
    <t>※加算Ⅰ新規事由の有無の別により、以下により算出すること。
・加算Ⅰ新規事由がある場合：
（２）②－（３）①
・加算Ⅰ新規事由がない場合：
（３）⑥－｛（３）③－（３）④－（３）⑤｝－（４）②＋（４）④</t>
    <phoneticPr fontId="16"/>
  </si>
  <si>
    <t>加算Ⅰ新規事由あり</t>
    <rPh sb="0" eb="2">
      <t>カサン</t>
    </rPh>
    <rPh sb="3" eb="5">
      <t>シンキ</t>
    </rPh>
    <rPh sb="5" eb="7">
      <t>ジユウ</t>
    </rPh>
    <phoneticPr fontId="16"/>
  </si>
  <si>
    <t>加算Ⅰ新規事由の有無</t>
    <phoneticPr fontId="16"/>
  </si>
  <si>
    <t xml:space="preserve">加算実績額と賃金改善に要した費用の総額との差額（千円未満の端数は切り捨て）
</t>
    <rPh sb="0" eb="2">
      <t>カサン</t>
    </rPh>
    <rPh sb="2" eb="4">
      <t>ジッセキ</t>
    </rPh>
    <rPh sb="4" eb="5">
      <t>ガク</t>
    </rPh>
    <rPh sb="6" eb="8">
      <t>チンギン</t>
    </rPh>
    <rPh sb="8" eb="10">
      <t>カイゼン</t>
    </rPh>
    <rPh sb="11" eb="12">
      <t>ヨウ</t>
    </rPh>
    <rPh sb="14" eb="16">
      <t>ヒヨウ</t>
    </rPh>
    <rPh sb="17" eb="19">
      <t>ソウガク</t>
    </rPh>
    <rPh sb="21" eb="23">
      <t>サガク</t>
    </rPh>
    <phoneticPr fontId="16"/>
  </si>
  <si>
    <t>①</t>
    <phoneticPr fontId="16"/>
  </si>
  <si>
    <t>（５）加算実績額と賃金改善に要した費用の総額との差額について</t>
    <rPh sb="3" eb="5">
      <t>カサン</t>
    </rPh>
    <rPh sb="5" eb="8">
      <t>ジッセキガク</t>
    </rPh>
    <rPh sb="9" eb="11">
      <t>チンギン</t>
    </rPh>
    <rPh sb="11" eb="13">
      <t>カイゼン</t>
    </rPh>
    <rPh sb="14" eb="15">
      <t>ヨウ</t>
    </rPh>
    <rPh sb="17" eb="19">
      <t>ヒヨウ</t>
    </rPh>
    <rPh sb="20" eb="22">
      <t>ソウガク</t>
    </rPh>
    <rPh sb="24" eb="26">
      <t>サガク</t>
    </rPh>
    <phoneticPr fontId="16"/>
  </si>
  <si>
    <t>※</t>
    <phoneticPr fontId="16"/>
  </si>
  <si>
    <t>④うち基準年度からの増減分</t>
    <rPh sb="3" eb="5">
      <t>キジュン</t>
    </rPh>
    <rPh sb="5" eb="7">
      <t>ネンド</t>
    </rPh>
    <rPh sb="10" eb="12">
      <t>ゾウゲン</t>
    </rPh>
    <rPh sb="12" eb="13">
      <t>ブン</t>
    </rPh>
    <phoneticPr fontId="16"/>
  </si>
  <si>
    <t>受入実績額</t>
    <rPh sb="0" eb="1">
      <t>ウ</t>
    </rPh>
    <rPh sb="1" eb="2">
      <t>イ</t>
    </rPh>
    <rPh sb="2" eb="4">
      <t>ジッセキ</t>
    </rPh>
    <rPh sb="4" eb="5">
      <t>ガク</t>
    </rPh>
    <phoneticPr fontId="16"/>
  </si>
  <si>
    <t>③</t>
    <phoneticPr fontId="16"/>
  </si>
  <si>
    <t>②うち基準年度からの増減分</t>
    <rPh sb="3" eb="5">
      <t>キジュン</t>
    </rPh>
    <rPh sb="5" eb="7">
      <t>ネンド</t>
    </rPh>
    <rPh sb="10" eb="12">
      <t>ゾウゲン</t>
    </rPh>
    <rPh sb="12" eb="13">
      <t>ブン</t>
    </rPh>
    <phoneticPr fontId="16"/>
  </si>
  <si>
    <t>拠出実績額</t>
    <rPh sb="0" eb="2">
      <t>キョシュツ</t>
    </rPh>
    <rPh sb="2" eb="4">
      <t>ジッセキ</t>
    </rPh>
    <rPh sb="4" eb="5">
      <t>ガク</t>
    </rPh>
    <phoneticPr fontId="16"/>
  </si>
  <si>
    <t>①</t>
    <phoneticPr fontId="16"/>
  </si>
  <si>
    <t>（４）他施設・事業所への配分等について</t>
    <rPh sb="3" eb="6">
      <t>タシセツ</t>
    </rPh>
    <rPh sb="7" eb="10">
      <t>ジギョウショ</t>
    </rPh>
    <rPh sb="12" eb="14">
      <t>ハイブン</t>
    </rPh>
    <rPh sb="14" eb="15">
      <t>トウ</t>
    </rPh>
    <phoneticPr fontId="16"/>
  </si>
  <si>
    <t>⑨事業主負担増加相当総額</t>
    <rPh sb="10" eb="11">
      <t>ソウ</t>
    </rPh>
    <phoneticPr fontId="16"/>
  </si>
  <si>
    <t>⑧基準翌年度から加算当年度までの公定価格における人件費の改定分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16"/>
  </si>
  <si>
    <t>⑦基準年度の賃金水準（当該年度に係る加算残額を含む）</t>
    <rPh sb="1" eb="3">
      <t>キジュン</t>
    </rPh>
    <rPh sb="3" eb="5">
      <t>ネンド</t>
    </rPh>
    <rPh sb="6" eb="8">
      <t>チンギン</t>
    </rPh>
    <rPh sb="8" eb="10">
      <t>スイジュン</t>
    </rPh>
    <rPh sb="11" eb="13">
      <t>トウガイ</t>
    </rPh>
    <rPh sb="13" eb="15">
      <t>ネンド</t>
    </rPh>
    <rPh sb="16" eb="17">
      <t>カカ</t>
    </rPh>
    <rPh sb="18" eb="20">
      <t>カサン</t>
    </rPh>
    <rPh sb="20" eb="22">
      <t>ザンガク</t>
    </rPh>
    <rPh sb="23" eb="24">
      <t>フク</t>
    </rPh>
    <phoneticPr fontId="16"/>
  </si>
  <si>
    <t>⑥起点賃金水準（⑦＋⑧）</t>
    <phoneticPr fontId="16"/>
  </si>
  <si>
    <t>⑤</t>
    <phoneticPr fontId="16"/>
  </si>
  <si>
    <t>④加算前年度の加算残額に係る支払賃金</t>
    <phoneticPr fontId="16"/>
  </si>
  <si>
    <t>③支払賃金</t>
    <phoneticPr fontId="16"/>
  </si>
  <si>
    <t>②賃金改善実績総額（③－④－⑤－⑥）</t>
    <rPh sb="7" eb="8">
      <t>ソウ</t>
    </rPh>
    <phoneticPr fontId="16"/>
  </si>
  <si>
    <t>賃金改善等実績総額（②＋⑨）（千円未満の端数は切り捨て）</t>
    <rPh sb="0" eb="2">
      <t>チンギン</t>
    </rPh>
    <rPh sb="2" eb="4">
      <t>カイゼン</t>
    </rPh>
    <rPh sb="4" eb="5">
      <t>トウ</t>
    </rPh>
    <rPh sb="5" eb="7">
      <t>ジッセキ</t>
    </rPh>
    <rPh sb="7" eb="9">
      <t>ソウガク</t>
    </rPh>
    <phoneticPr fontId="16"/>
  </si>
  <si>
    <t>（３）賃金改善等実績総額</t>
    <rPh sb="3" eb="5">
      <t>チンギン</t>
    </rPh>
    <rPh sb="5" eb="7">
      <t>カイゼン</t>
    </rPh>
    <rPh sb="7" eb="8">
      <t>トウ</t>
    </rPh>
    <rPh sb="8" eb="10">
      <t>ジッセキ</t>
    </rPh>
    <rPh sb="10" eb="11">
      <t>ソウ</t>
    </rPh>
    <rPh sb="11" eb="12">
      <t>ガク</t>
    </rPh>
    <phoneticPr fontId="16"/>
  </si>
  <si>
    <t>施設・事業所間で加算額の一部の配分を調整する場合の「加算実績額」及び「特定加算実績額」については、調整による加算額の増減を反映した（加算実績額にあっては（４）①の額を減じ、（４）③の額を加えた後の、特定加算実績額にあっては（４）②の額を減じ、（４）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ジッセキ</t>
    </rPh>
    <rPh sb="30" eb="31">
      <t>ガク</t>
    </rPh>
    <rPh sb="32" eb="33">
      <t>オヨ</t>
    </rPh>
    <rPh sb="35" eb="37">
      <t>トクテイ</t>
    </rPh>
    <rPh sb="37" eb="39">
      <t>カサン</t>
    </rPh>
    <rPh sb="39" eb="41">
      <t>ジッセキ</t>
    </rPh>
    <rPh sb="41" eb="42">
      <t>ガク</t>
    </rPh>
    <rPh sb="49" eb="51">
      <t>チョウセイ</t>
    </rPh>
    <rPh sb="54" eb="56">
      <t>カサン</t>
    </rPh>
    <rPh sb="56" eb="57">
      <t>ガク</t>
    </rPh>
    <rPh sb="58" eb="60">
      <t>ゾウゲン</t>
    </rPh>
    <rPh sb="61" eb="63">
      <t>ハンエイ</t>
    </rPh>
    <rPh sb="131" eb="132">
      <t>アト</t>
    </rPh>
    <rPh sb="134" eb="136">
      <t>キンガク</t>
    </rPh>
    <rPh sb="137" eb="139">
      <t>キニュウ</t>
    </rPh>
    <phoneticPr fontId="16"/>
  </si>
  <si>
    <t>※</t>
    <phoneticPr fontId="16"/>
  </si>
  <si>
    <t>賃金改善実施期間</t>
    <rPh sb="0" eb="2">
      <t>チンギン</t>
    </rPh>
    <rPh sb="2" eb="4">
      <t>カイゼン</t>
    </rPh>
    <rPh sb="4" eb="6">
      <t>ジッシ</t>
    </rPh>
    <rPh sb="6" eb="8">
      <t>キカン</t>
    </rPh>
    <phoneticPr fontId="16"/>
  </si>
  <si>
    <t>③</t>
    <phoneticPr fontId="16"/>
  </si>
  <si>
    <t>職員配置加算【市】</t>
  </si>
  <si>
    <t>処遇改善等加算【国】</t>
  </si>
  <si>
    <t>②特定加算実績額（千円未満の端数は切り捨て）（※）</t>
    <rPh sb="1" eb="3">
      <t>トクテイ</t>
    </rPh>
    <rPh sb="3" eb="5">
      <t>カサン</t>
    </rPh>
    <rPh sb="5" eb="7">
      <t>ジッセキ</t>
    </rPh>
    <rPh sb="7" eb="8">
      <t>ガク</t>
    </rPh>
    <phoneticPr fontId="16"/>
  </si>
  <si>
    <t>加算実績額（千円未満の端数は切り捨て）（※）</t>
    <rPh sb="0" eb="2">
      <t>カサン</t>
    </rPh>
    <rPh sb="2" eb="4">
      <t>ジッセキ</t>
    </rPh>
    <rPh sb="4" eb="5">
      <t>ガク</t>
    </rPh>
    <phoneticPr fontId="16"/>
  </si>
  <si>
    <t>①</t>
    <phoneticPr fontId="16"/>
  </si>
  <si>
    <t>（２）加算実績額</t>
    <rPh sb="3" eb="5">
      <t>カサン</t>
    </rPh>
    <rPh sb="5" eb="7">
      <t>ジッセキ</t>
    </rPh>
    <rPh sb="7" eb="8">
      <t>ガク</t>
    </rPh>
    <phoneticPr fontId="16"/>
  </si>
  <si>
    <t>「①欄の金額＞②欄の金額」となっている場合には、残る加算残額に対応する賃金の支払い予定についても③欄に記入し、当該賃金について速やかに支払うとともに、支払い後に改めて本様式による実績報告書を提出すること。</t>
    <rPh sb="2" eb="3">
      <t>ラン</t>
    </rPh>
    <rPh sb="4" eb="6">
      <t>キンガク</t>
    </rPh>
    <rPh sb="8" eb="9">
      <t>ラン</t>
    </rPh>
    <rPh sb="10" eb="12">
      <t>キンガク</t>
    </rPh>
    <rPh sb="19" eb="21">
      <t>バアイ</t>
    </rPh>
    <rPh sb="24" eb="25">
      <t>ノコ</t>
    </rPh>
    <rPh sb="26" eb="28">
      <t>カサン</t>
    </rPh>
    <rPh sb="28" eb="30">
      <t>ザンガク</t>
    </rPh>
    <rPh sb="31" eb="33">
      <t>タイオウ</t>
    </rPh>
    <rPh sb="35" eb="37">
      <t>チンギン</t>
    </rPh>
    <rPh sb="38" eb="40">
      <t>シハラ</t>
    </rPh>
    <rPh sb="41" eb="43">
      <t>ヨテイ</t>
    </rPh>
    <rPh sb="49" eb="50">
      <t>ラン</t>
    </rPh>
    <rPh sb="51" eb="53">
      <t>キニュウ</t>
    </rPh>
    <rPh sb="55" eb="57">
      <t>トウガイ</t>
    </rPh>
    <rPh sb="57" eb="59">
      <t>チンギン</t>
    </rPh>
    <rPh sb="63" eb="64">
      <t>スミ</t>
    </rPh>
    <rPh sb="67" eb="69">
      <t>シハラ</t>
    </rPh>
    <rPh sb="75" eb="77">
      <t>シハラ</t>
    </rPh>
    <rPh sb="78" eb="79">
      <t>ゴ</t>
    </rPh>
    <rPh sb="80" eb="81">
      <t>アラタ</t>
    </rPh>
    <rPh sb="83" eb="84">
      <t>ホン</t>
    </rPh>
    <rPh sb="84" eb="86">
      <t>ヨウシキ</t>
    </rPh>
    <rPh sb="89" eb="91">
      <t>ジッセキ</t>
    </rPh>
    <rPh sb="91" eb="94">
      <t>ホウコクショ</t>
    </rPh>
    <rPh sb="95" eb="97">
      <t>テイシュツ</t>
    </rPh>
    <phoneticPr fontId="16"/>
  </si>
  <si>
    <t>※</t>
    <phoneticPr fontId="16"/>
  </si>
  <si>
    <t>支払った給与の項目</t>
    <rPh sb="0" eb="2">
      <t>シハラ</t>
    </rPh>
    <rPh sb="4" eb="6">
      <t>キュウヨ</t>
    </rPh>
    <rPh sb="7" eb="9">
      <t>コウモク</t>
    </rPh>
    <phoneticPr fontId="16"/>
  </si>
  <si>
    <t>賃金改善の方法</t>
    <rPh sb="0" eb="2">
      <t>チンギン</t>
    </rPh>
    <rPh sb="2" eb="4">
      <t>カイゼン</t>
    </rPh>
    <rPh sb="5" eb="7">
      <t>ホウホウ</t>
    </rPh>
    <phoneticPr fontId="16"/>
  </si>
  <si>
    <t>④</t>
    <phoneticPr fontId="16"/>
  </si>
  <si>
    <t>前年度の加算残額に対応した賃金の支払い状況</t>
    <rPh sb="0" eb="3">
      <t>ゼンネンド</t>
    </rPh>
    <rPh sb="4" eb="6">
      <t>カサン</t>
    </rPh>
    <rPh sb="6" eb="8">
      <t>ザンガク</t>
    </rPh>
    <rPh sb="9" eb="11">
      <t>タイオウ</t>
    </rPh>
    <rPh sb="13" eb="15">
      <t>チンギン</t>
    </rPh>
    <rPh sb="16" eb="18">
      <t>シハラ</t>
    </rPh>
    <rPh sb="19" eb="21">
      <t>ジョウキョウ</t>
    </rPh>
    <phoneticPr fontId="16"/>
  </si>
  <si>
    <t>③</t>
    <phoneticPr fontId="16"/>
  </si>
  <si>
    <t>前年度の加算残額に対応した支払い賃金額</t>
    <rPh sb="0" eb="3">
      <t>ゼンネンド</t>
    </rPh>
    <rPh sb="4" eb="6">
      <t>カサン</t>
    </rPh>
    <rPh sb="6" eb="8">
      <t>ザンガク</t>
    </rPh>
    <rPh sb="9" eb="11">
      <t>タイオウ</t>
    </rPh>
    <rPh sb="13" eb="15">
      <t>シハラ</t>
    </rPh>
    <rPh sb="16" eb="18">
      <t>チンギン</t>
    </rPh>
    <rPh sb="18" eb="19">
      <t>ガク</t>
    </rPh>
    <phoneticPr fontId="16"/>
  </si>
  <si>
    <t>②</t>
    <phoneticPr fontId="16"/>
  </si>
  <si>
    <t>前年度の加算残額</t>
    <rPh sb="0" eb="3">
      <t>ゼンネンド</t>
    </rPh>
    <rPh sb="4" eb="6">
      <t>カサン</t>
    </rPh>
    <rPh sb="6" eb="8">
      <t>ザンガク</t>
    </rPh>
    <phoneticPr fontId="16"/>
  </si>
  <si>
    <t>①</t>
    <phoneticPr fontId="16"/>
  </si>
  <si>
    <t>（１）前年度の加算残額に対応する賃金改善の状況（前年度の加算残額がある場合のみ記入））</t>
    <rPh sb="3" eb="5">
      <t>ゼンネン</t>
    </rPh>
    <rPh sb="5" eb="6">
      <t>ド</t>
    </rPh>
    <rPh sb="7" eb="9">
      <t>カサン</t>
    </rPh>
    <rPh sb="9" eb="11">
      <t>ザンガク</t>
    </rPh>
    <rPh sb="12" eb="14">
      <t>タイオウ</t>
    </rPh>
    <rPh sb="16" eb="18">
      <t>チンギン</t>
    </rPh>
    <rPh sb="18" eb="20">
      <t>カイゼン</t>
    </rPh>
    <rPh sb="21" eb="23">
      <t>ジョウキョウ</t>
    </rPh>
    <rPh sb="24" eb="27">
      <t>ゼンネンド</t>
    </rPh>
    <rPh sb="28" eb="30">
      <t>カサン</t>
    </rPh>
    <rPh sb="30" eb="32">
      <t>ザンガク</t>
    </rPh>
    <rPh sb="35" eb="37">
      <t>バアイ</t>
    </rPh>
    <rPh sb="39" eb="41">
      <t>キニュウ</t>
    </rPh>
    <phoneticPr fontId="16"/>
  </si>
  <si>
    <t>代表者・氏名</t>
    <rPh sb="0" eb="3">
      <t>ダイヒョウシャ</t>
    </rPh>
    <rPh sb="4" eb="6">
      <t>シメイ</t>
    </rPh>
    <phoneticPr fontId="13"/>
  </si>
  <si>
    <t>施設・事業所名称</t>
    <rPh sb="0" eb="2">
      <t>シセツ</t>
    </rPh>
    <rPh sb="3" eb="6">
      <t>ジギョウショ</t>
    </rPh>
    <rPh sb="6" eb="8">
      <t>メイショウ</t>
    </rPh>
    <phoneticPr fontId="13"/>
  </si>
  <si>
    <t>施設・事業所番号</t>
    <rPh sb="0" eb="2">
      <t>シセツ</t>
    </rPh>
    <rPh sb="3" eb="6">
      <t>ジギョウショ</t>
    </rPh>
    <rPh sb="6" eb="8">
      <t>バンゴウ</t>
    </rPh>
    <phoneticPr fontId="16"/>
  </si>
  <si>
    <t>施設・事業種別</t>
    <rPh sb="0" eb="2">
      <t>シセツ</t>
    </rPh>
    <rPh sb="3" eb="5">
      <t>ジギョウ</t>
    </rPh>
    <rPh sb="5" eb="7">
      <t>シュベツ</t>
    </rPh>
    <phoneticPr fontId="16"/>
  </si>
  <si>
    <t>区</t>
    <rPh sb="0" eb="1">
      <t>ク</t>
    </rPh>
    <phoneticPr fontId="16"/>
  </si>
  <si>
    <t>横浜市</t>
    <rPh sb="0" eb="3">
      <t>ヨコハマシ</t>
    </rPh>
    <phoneticPr fontId="16"/>
  </si>
  <si>
    <t>市町村名</t>
    <rPh sb="0" eb="1">
      <t>シ</t>
    </rPh>
    <rPh sb="1" eb="2">
      <t>マチ</t>
    </rPh>
    <rPh sb="2" eb="3">
      <t>ムラ</t>
    </rPh>
    <rPh sb="3" eb="4">
      <t>メイ</t>
    </rPh>
    <phoneticPr fontId="16"/>
  </si>
  <si>
    <t>横浜市長</t>
    <rPh sb="0" eb="4">
      <t>ヨコハマシチョウ</t>
    </rPh>
    <phoneticPr fontId="16"/>
  </si>
  <si>
    <t>○</t>
    <phoneticPr fontId="16"/>
  </si>
  <si>
    <t>✔</t>
    <phoneticPr fontId="16"/>
  </si>
  <si>
    <t>第４号様式の１</t>
    <phoneticPr fontId="16"/>
  </si>
  <si>
    <t>加算Ⅰ新規事由がない場合は、前年度からの増減額を記入すること。</t>
    <rPh sb="10" eb="12">
      <t>バアイ</t>
    </rPh>
    <rPh sb="14" eb="17">
      <t>ゼンネンド</t>
    </rPh>
    <rPh sb="20" eb="22">
      <t>ゾウゲン</t>
    </rPh>
    <rPh sb="22" eb="23">
      <t>ガク</t>
    </rPh>
    <rPh sb="24" eb="26">
      <t>キニュウ</t>
    </rPh>
    <phoneticPr fontId="16"/>
  </si>
  <si>
    <t>※2</t>
    <phoneticPr fontId="16"/>
  </si>
  <si>
    <t>同一事業者が運営する全ての施設・事業所（特定教育・保育施設及び特定地域型保育事業所）について記入すること。</t>
    <phoneticPr fontId="16"/>
  </si>
  <si>
    <t>※1</t>
    <phoneticPr fontId="16"/>
  </si>
  <si>
    <t>合計</t>
    <rPh sb="0" eb="2">
      <t>ゴウケイ</t>
    </rPh>
    <phoneticPr fontId="16"/>
  </si>
  <si>
    <t>○○保育所</t>
    <rPh sb="2" eb="5">
      <t>ホイクショ</t>
    </rPh>
    <phoneticPr fontId="16"/>
  </si>
  <si>
    <t>○○市</t>
    <rPh sb="2" eb="3">
      <t>シ</t>
    </rPh>
    <phoneticPr fontId="16"/>
  </si>
  <si>
    <t>○○県</t>
    <rPh sb="2" eb="3">
      <t>ケン</t>
    </rPh>
    <phoneticPr fontId="16"/>
  </si>
  <si>
    <t>例１</t>
    <rPh sb="0" eb="1">
      <t>レイ</t>
    </rPh>
    <phoneticPr fontId="16"/>
  </si>
  <si>
    <t>他事業所からの受入額
（円）</t>
    <rPh sb="0" eb="1">
      <t>ホカ</t>
    </rPh>
    <rPh sb="1" eb="4">
      <t>ジギョウショ</t>
    </rPh>
    <rPh sb="7" eb="9">
      <t>ウケイレ</t>
    </rPh>
    <rPh sb="9" eb="10">
      <t>ガク</t>
    </rPh>
    <rPh sb="12" eb="13">
      <t>エン</t>
    </rPh>
    <phoneticPr fontId="16"/>
  </si>
  <si>
    <t>他事業所への拠出額
（円）</t>
    <rPh sb="0" eb="1">
      <t>ホカ</t>
    </rPh>
    <rPh sb="1" eb="4">
      <t>ジギョウショ</t>
    </rPh>
    <rPh sb="6" eb="8">
      <t>キョシュツ</t>
    </rPh>
    <rPh sb="8" eb="9">
      <t>ガク</t>
    </rPh>
    <rPh sb="11" eb="12">
      <t>エン</t>
    </rPh>
    <phoneticPr fontId="16"/>
  </si>
  <si>
    <t>市町村名</t>
    <rPh sb="0" eb="4">
      <t>シチョウソンメイ</t>
    </rPh>
    <phoneticPr fontId="16"/>
  </si>
  <si>
    <t>都道府県名</t>
    <rPh sb="0" eb="4">
      <t>トドウフケン</t>
    </rPh>
    <rPh sb="4" eb="5">
      <t>メイ</t>
    </rPh>
    <phoneticPr fontId="16"/>
  </si>
  <si>
    <t>番号</t>
    <rPh sb="0" eb="2">
      <t>バンゴウ</t>
    </rPh>
    <phoneticPr fontId="16"/>
  </si>
  <si>
    <t>同一事業者内における拠出実績額・受入実績額一覧表</t>
    <rPh sb="0" eb="2">
      <t>ドウイツ</t>
    </rPh>
    <rPh sb="2" eb="5">
      <t>ジギョウシャ</t>
    </rPh>
    <rPh sb="5" eb="6">
      <t>ナイ</t>
    </rPh>
    <rPh sb="10" eb="12">
      <t>キョシュツ</t>
    </rPh>
    <rPh sb="12" eb="14">
      <t>ジッセキ</t>
    </rPh>
    <rPh sb="14" eb="15">
      <t>ガク</t>
    </rPh>
    <rPh sb="16" eb="18">
      <t>ウケイレ</t>
    </rPh>
    <rPh sb="18" eb="20">
      <t>ジッセキ</t>
    </rPh>
    <rPh sb="20" eb="21">
      <t>ガク</t>
    </rPh>
    <rPh sb="21" eb="23">
      <t>イチラン</t>
    </rPh>
    <rPh sb="23" eb="24">
      <t>ヒョウ</t>
    </rPh>
    <phoneticPr fontId="16"/>
  </si>
  <si>
    <t>第４号様式の２</t>
    <rPh sb="0" eb="1">
      <t>ダイ</t>
    </rPh>
    <rPh sb="2" eb="3">
      <t>ゴウ</t>
    </rPh>
    <rPh sb="3" eb="5">
      <t>ヨウシキ</t>
    </rPh>
    <phoneticPr fontId="16"/>
  </si>
  <si>
    <t>事務職員</t>
    <rPh sb="0" eb="2">
      <t>ジム</t>
    </rPh>
    <rPh sb="2" eb="4">
      <t>ショクイン</t>
    </rPh>
    <phoneticPr fontId="21"/>
  </si>
  <si>
    <t>栄養士</t>
    <rPh sb="0" eb="3">
      <t>エイヨウシ</t>
    </rPh>
    <phoneticPr fontId="21"/>
  </si>
  <si>
    <t>総額</t>
    <rPh sb="0" eb="2">
      <t>ソウガク</t>
    </rPh>
    <phoneticPr fontId="16"/>
  </si>
  <si>
    <t>月</t>
  </si>
  <si>
    <t>賞与
（一時金）
③</t>
    <rPh sb="0" eb="2">
      <t>ショウヨ</t>
    </rPh>
    <phoneticPr fontId="16"/>
  </si>
  <si>
    <t>手当
②</t>
    <rPh sb="0" eb="2">
      <t>テアテ</t>
    </rPh>
    <phoneticPr fontId="16"/>
  </si>
  <si>
    <t>基本給
①</t>
    <phoneticPr fontId="16"/>
  </si>
  <si>
    <t>備考</t>
    <rPh sb="0" eb="2">
      <t>ビコウ</t>
    </rPh>
    <phoneticPr fontId="16"/>
  </si>
  <si>
    <t>法人役員との兼務</t>
    <phoneticPr fontId="16"/>
  </si>
  <si>
    <t>職員名</t>
    <phoneticPr fontId="16"/>
  </si>
  <si>
    <t>No</t>
    <phoneticPr fontId="16"/>
  </si>
  <si>
    <t>第４号様式の３</t>
    <rPh sb="0" eb="1">
      <t>ダイ</t>
    </rPh>
    <rPh sb="2" eb="3">
      <t>ゴウ</t>
    </rPh>
    <rPh sb="3" eb="5">
      <t>ヨウシキ</t>
    </rPh>
    <phoneticPr fontId="16"/>
  </si>
  <si>
    <t>市町村</t>
    <rPh sb="0" eb="3">
      <t>シチョウソン</t>
    </rPh>
    <phoneticPr fontId="16"/>
  </si>
  <si>
    <t>施設・事業所名称</t>
    <rPh sb="0" eb="2">
      <t>シセツ</t>
    </rPh>
    <rPh sb="3" eb="6">
      <t>ジギョウショ</t>
    </rPh>
    <rPh sb="6" eb="8">
      <t>メイショウ</t>
    </rPh>
    <phoneticPr fontId="16"/>
  </si>
  <si>
    <t>代表職・氏名</t>
    <rPh sb="0" eb="2">
      <t>ダイヒョウ</t>
    </rPh>
    <rPh sb="2" eb="3">
      <t>ショク</t>
    </rPh>
    <rPh sb="4" eb="6">
      <t>シメイ</t>
    </rPh>
    <phoneticPr fontId="16"/>
  </si>
  <si>
    <t>神奈川県</t>
    <rPh sb="0" eb="4">
      <t>カナガワケン</t>
    </rPh>
    <phoneticPr fontId="16"/>
  </si>
  <si>
    <t>横浜市</t>
    <rPh sb="0" eb="3">
      <t>ヨコハマシ</t>
    </rPh>
    <phoneticPr fontId="21"/>
  </si>
  <si>
    <t>区</t>
    <rPh sb="0" eb="1">
      <t>ク</t>
    </rPh>
    <phoneticPr fontId="21"/>
  </si>
  <si>
    <t>賃金改善実施
有無</t>
    <rPh sb="0" eb="2">
      <t>チンギン</t>
    </rPh>
    <rPh sb="2" eb="4">
      <t>カイゼン</t>
    </rPh>
    <rPh sb="4" eb="6">
      <t>ジッシ</t>
    </rPh>
    <rPh sb="7" eb="9">
      <t>ウム</t>
    </rPh>
    <phoneticPr fontId="21"/>
  </si>
  <si>
    <t>職種</t>
    <rPh sb="0" eb="2">
      <t>ショクシュ</t>
    </rPh>
    <phoneticPr fontId="21"/>
  </si>
  <si>
    <t>経験年数　※1</t>
    <phoneticPr fontId="16"/>
  </si>
  <si>
    <t>常勤
非常勤
※2</t>
    <phoneticPr fontId="16"/>
  </si>
  <si>
    <t>労働
時間
(月あたり)</t>
    <rPh sb="0" eb="2">
      <t>ロウドウ</t>
    </rPh>
    <rPh sb="3" eb="5">
      <t>ジカン</t>
    </rPh>
    <rPh sb="7" eb="8">
      <t>ツキ</t>
    </rPh>
    <phoneticPr fontId="21"/>
  </si>
  <si>
    <t>常勤
換算値
※3</t>
    <phoneticPr fontId="16"/>
  </si>
  <si>
    <t>勤務月数
(年度内)</t>
    <rPh sb="0" eb="2">
      <t>キンム</t>
    </rPh>
    <rPh sb="2" eb="3">
      <t>ツキ</t>
    </rPh>
    <rPh sb="3" eb="4">
      <t>スウ</t>
    </rPh>
    <rPh sb="6" eb="9">
      <t>ネンドナイ</t>
    </rPh>
    <phoneticPr fontId="21"/>
  </si>
  <si>
    <t>基準年度における賃金水準を適用した場合の賃金※4</t>
    <rPh sb="0" eb="2">
      <t>キジュン</t>
    </rPh>
    <rPh sb="2" eb="4">
      <t>ネンド</t>
    </rPh>
    <rPh sb="8" eb="10">
      <t>チンギン</t>
    </rPh>
    <rPh sb="10" eb="12">
      <t>スイジュン</t>
    </rPh>
    <rPh sb="13" eb="15">
      <t>テキヨウ</t>
    </rPh>
    <rPh sb="17" eb="19">
      <t>バアイ</t>
    </rPh>
    <rPh sb="20" eb="22">
      <t>チンギン</t>
    </rPh>
    <phoneticPr fontId="16"/>
  </si>
  <si>
    <t>人件費の
改定状況   部分※5
⑤</t>
    <rPh sb="0" eb="3">
      <t>ジンケンヒ</t>
    </rPh>
    <rPh sb="5" eb="7">
      <t>カイテイ</t>
    </rPh>
    <rPh sb="7" eb="9">
      <t>ジョウキョウ</t>
    </rPh>
    <rPh sb="12" eb="14">
      <t>ブブン</t>
    </rPh>
    <phoneticPr fontId="16"/>
  </si>
  <si>
    <t>賃金改善対象者だったら「１」</t>
    <rPh sb="0" eb="2">
      <t>チンギン</t>
    </rPh>
    <rPh sb="2" eb="4">
      <t>カイゼン</t>
    </rPh>
    <rPh sb="4" eb="7">
      <t>タイショウシャ</t>
    </rPh>
    <phoneticPr fontId="21"/>
  </si>
  <si>
    <t>教育・保育従事者(常勤)</t>
    <rPh sb="0" eb="2">
      <t>キョウイク</t>
    </rPh>
    <rPh sb="3" eb="5">
      <t>ホイク</t>
    </rPh>
    <rPh sb="5" eb="8">
      <t>ジュウジシャ</t>
    </rPh>
    <rPh sb="9" eb="11">
      <t>ジョウキン</t>
    </rPh>
    <phoneticPr fontId="21"/>
  </si>
  <si>
    <t>教育・保育従事者(非常勤)</t>
    <rPh sb="0" eb="2">
      <t>キョウイク</t>
    </rPh>
    <rPh sb="3" eb="5">
      <t>ホイク</t>
    </rPh>
    <rPh sb="5" eb="8">
      <t>ジュウジシャ</t>
    </rPh>
    <rPh sb="9" eb="10">
      <t>ヒ</t>
    </rPh>
    <rPh sb="10" eb="12">
      <t>ジョウキン</t>
    </rPh>
    <phoneticPr fontId="21"/>
  </si>
  <si>
    <t>常勤</t>
    <rPh sb="0" eb="2">
      <t>ジョウキン</t>
    </rPh>
    <phoneticPr fontId="21"/>
  </si>
  <si>
    <t>非常勤</t>
    <rPh sb="0" eb="1">
      <t>ヒ</t>
    </rPh>
    <rPh sb="1" eb="3">
      <t>ジョウキン</t>
    </rPh>
    <phoneticPr fontId="21"/>
  </si>
  <si>
    <t>処遇Ⅱ・職員処遇
対象者
適用賃金</t>
    <rPh sb="0" eb="2">
      <t>ショグウ</t>
    </rPh>
    <rPh sb="4" eb="6">
      <t>ショクイン</t>
    </rPh>
    <rPh sb="6" eb="8">
      <t>ショグウ</t>
    </rPh>
    <rPh sb="9" eb="11">
      <t>タイショウ</t>
    </rPh>
    <rPh sb="11" eb="12">
      <t>シャ</t>
    </rPh>
    <rPh sb="13" eb="15">
      <t>テキヨウ</t>
    </rPh>
    <rPh sb="15" eb="17">
      <t>チンギン</t>
    </rPh>
    <phoneticPr fontId="21"/>
  </si>
  <si>
    <t>処遇Ⅱ</t>
    <rPh sb="0" eb="2">
      <t>ショグウ</t>
    </rPh>
    <phoneticPr fontId="21"/>
  </si>
  <si>
    <t>職員処遇</t>
    <rPh sb="0" eb="2">
      <t>ショクイン</t>
    </rPh>
    <rPh sb="2" eb="4">
      <t>ショグウ</t>
    </rPh>
    <phoneticPr fontId="21"/>
  </si>
  <si>
    <t>調理員</t>
    <rPh sb="0" eb="3">
      <t>チョウリイン</t>
    </rPh>
    <phoneticPr fontId="21"/>
  </si>
  <si>
    <t>保健師</t>
    <rPh sb="0" eb="3">
      <t>ホケンシ</t>
    </rPh>
    <phoneticPr fontId="21"/>
  </si>
  <si>
    <t>看護師</t>
    <rPh sb="0" eb="3">
      <t>カンゴシ</t>
    </rPh>
    <phoneticPr fontId="21"/>
  </si>
  <si>
    <t>准看護師</t>
    <rPh sb="0" eb="4">
      <t>ジュンカンゴシ</t>
    </rPh>
    <phoneticPr fontId="21"/>
  </si>
  <si>
    <t>その他</t>
    <rPh sb="2" eb="3">
      <t>タ</t>
    </rPh>
    <phoneticPr fontId="21"/>
  </si>
  <si>
    <t>小計④
（①＋②＋③）</t>
    <rPh sb="0" eb="2">
      <t>ショウケイ</t>
    </rPh>
    <phoneticPr fontId="16"/>
  </si>
  <si>
    <t>対象職員
(人月)</t>
    <rPh sb="0" eb="2">
      <t>タイショウ</t>
    </rPh>
    <rPh sb="2" eb="4">
      <t>ショクイン</t>
    </rPh>
    <rPh sb="6" eb="8">
      <t>ニンゲツ</t>
    </rPh>
    <phoneticPr fontId="21"/>
  </si>
  <si>
    <t>改善職員
(人月)</t>
    <rPh sb="0" eb="2">
      <t>カイゼン</t>
    </rPh>
    <rPh sb="2" eb="4">
      <t>ショクイン</t>
    </rPh>
    <rPh sb="6" eb="8">
      <t>ニンゲツ</t>
    </rPh>
    <phoneticPr fontId="21"/>
  </si>
  <si>
    <t>常勤換算
対象職員
（人月）</t>
    <rPh sb="0" eb="2">
      <t>ジョウキン</t>
    </rPh>
    <rPh sb="2" eb="4">
      <t>カンサン</t>
    </rPh>
    <rPh sb="5" eb="7">
      <t>タイショウ</t>
    </rPh>
    <rPh sb="7" eb="9">
      <t>ショクイン</t>
    </rPh>
    <rPh sb="11" eb="13">
      <t>ニンゲツ</t>
    </rPh>
    <phoneticPr fontId="21"/>
  </si>
  <si>
    <t>常勤換算
改善職員
（人月）</t>
    <rPh sb="0" eb="2">
      <t>ジョウキン</t>
    </rPh>
    <rPh sb="2" eb="4">
      <t>カンサン</t>
    </rPh>
    <rPh sb="5" eb="7">
      <t>カイゼン</t>
    </rPh>
    <rPh sb="7" eb="9">
      <t>ショクイン</t>
    </rPh>
    <rPh sb="11" eb="13">
      <t>ニンゲツ</t>
    </rPh>
    <phoneticPr fontId="21"/>
  </si>
  <si>
    <t>支給した賃金</t>
    <rPh sb="0" eb="2">
      <t>シキュウ</t>
    </rPh>
    <rPh sb="4" eb="6">
      <t>チンギン</t>
    </rPh>
    <phoneticPr fontId="21"/>
  </si>
  <si>
    <t>支給した賃金（Ⅰ対象者）</t>
    <rPh sb="0" eb="2">
      <t>シキュウ</t>
    </rPh>
    <rPh sb="4" eb="6">
      <t>チンギン</t>
    </rPh>
    <rPh sb="8" eb="11">
      <t>タイショウシャ</t>
    </rPh>
    <phoneticPr fontId="21"/>
  </si>
  <si>
    <t>前年度の加算残額支払い分</t>
    <rPh sb="0" eb="3">
      <t>ゼンネンド</t>
    </rPh>
    <rPh sb="4" eb="6">
      <t>カサン</t>
    </rPh>
    <rPh sb="6" eb="8">
      <t>ザンガク</t>
    </rPh>
    <rPh sb="8" eb="10">
      <t>シハラ</t>
    </rPh>
    <rPh sb="11" eb="12">
      <t>ブン</t>
    </rPh>
    <phoneticPr fontId="21"/>
  </si>
  <si>
    <t>前年度の加算残額の支払い分（Ⅰ対象者）</t>
    <rPh sb="0" eb="3">
      <t>ゼンネンド</t>
    </rPh>
    <rPh sb="4" eb="6">
      <t>カサン</t>
    </rPh>
    <rPh sb="6" eb="8">
      <t>ザンガク</t>
    </rPh>
    <rPh sb="9" eb="11">
      <t>シハラ</t>
    </rPh>
    <rPh sb="12" eb="13">
      <t>ブン</t>
    </rPh>
    <rPh sb="15" eb="18">
      <t>タイショウシャ</t>
    </rPh>
    <phoneticPr fontId="21"/>
  </si>
  <si>
    <t>基準年度賃金+人勧分</t>
    <rPh sb="0" eb="2">
      <t>キジュン</t>
    </rPh>
    <rPh sb="2" eb="4">
      <t>ネンド</t>
    </rPh>
    <rPh sb="4" eb="6">
      <t>チンギン</t>
    </rPh>
    <rPh sb="7" eb="9">
      <t>ジンカン</t>
    </rPh>
    <rPh sb="9" eb="10">
      <t>ブン</t>
    </rPh>
    <phoneticPr fontId="21"/>
  </si>
  <si>
    <t>基準年度賃金＋人勧分（Ⅰ対象者）</t>
    <rPh sb="0" eb="2">
      <t>キジュン</t>
    </rPh>
    <rPh sb="2" eb="4">
      <t>ネンド</t>
    </rPh>
    <rPh sb="4" eb="6">
      <t>チンギン</t>
    </rPh>
    <rPh sb="7" eb="9">
      <t>ジンカン</t>
    </rPh>
    <rPh sb="9" eb="10">
      <t>ブン</t>
    </rPh>
    <rPh sb="12" eb="15">
      <t>タイショウシャ</t>
    </rPh>
    <phoneticPr fontId="21"/>
  </si>
  <si>
    <t>年</t>
    <rPh sb="0" eb="1">
      <t>ネン</t>
    </rPh>
    <phoneticPr fontId="21"/>
  </si>
  <si>
    <t>月</t>
    <rPh sb="0" eb="1">
      <t>ゲツ</t>
    </rPh>
    <phoneticPr fontId="21"/>
  </si>
  <si>
    <t>か月</t>
    <rPh sb="1" eb="2">
      <t>ツキ</t>
    </rPh>
    <phoneticPr fontId="21"/>
  </si>
  <si>
    <t xml:space="preserve">
</t>
    <phoneticPr fontId="16"/>
  </si>
  <si>
    <t>□</t>
    <phoneticPr fontId="21"/>
  </si>
  <si>
    <t>☑</t>
    <phoneticPr fontId="21"/>
  </si>
  <si>
    <t>令和２年４月</t>
    <rPh sb="0" eb="2">
      <t>レイワ</t>
    </rPh>
    <rPh sb="3" eb="4">
      <t>ネン</t>
    </rPh>
    <rPh sb="5" eb="6">
      <t>ガツ</t>
    </rPh>
    <phoneticPr fontId="21"/>
  </si>
  <si>
    <t>令和２年５月</t>
    <rPh sb="0" eb="2">
      <t>レイワ</t>
    </rPh>
    <rPh sb="3" eb="4">
      <t>ネン</t>
    </rPh>
    <rPh sb="5" eb="6">
      <t>ガツ</t>
    </rPh>
    <phoneticPr fontId="21"/>
  </si>
  <si>
    <t>令和２年６月</t>
    <rPh sb="0" eb="2">
      <t>レイワ</t>
    </rPh>
    <rPh sb="3" eb="4">
      <t>ネン</t>
    </rPh>
    <rPh sb="5" eb="6">
      <t>ガツ</t>
    </rPh>
    <phoneticPr fontId="21"/>
  </si>
  <si>
    <t>令和２年７月</t>
    <rPh sb="0" eb="2">
      <t>レイワ</t>
    </rPh>
    <rPh sb="3" eb="4">
      <t>ネン</t>
    </rPh>
    <rPh sb="5" eb="6">
      <t>ガツ</t>
    </rPh>
    <phoneticPr fontId="21"/>
  </si>
  <si>
    <t>令和２年８月</t>
    <rPh sb="0" eb="2">
      <t>レイワ</t>
    </rPh>
    <rPh sb="3" eb="4">
      <t>ネン</t>
    </rPh>
    <rPh sb="5" eb="6">
      <t>ガツ</t>
    </rPh>
    <phoneticPr fontId="21"/>
  </si>
  <si>
    <t>令和２年９月</t>
    <rPh sb="0" eb="2">
      <t>レイワ</t>
    </rPh>
    <rPh sb="3" eb="4">
      <t>ネン</t>
    </rPh>
    <rPh sb="5" eb="6">
      <t>ガツ</t>
    </rPh>
    <phoneticPr fontId="21"/>
  </si>
  <si>
    <t>令和２年10月</t>
    <rPh sb="0" eb="2">
      <t>レイワ</t>
    </rPh>
    <rPh sb="3" eb="4">
      <t>ネン</t>
    </rPh>
    <rPh sb="6" eb="7">
      <t>ガツ</t>
    </rPh>
    <phoneticPr fontId="21"/>
  </si>
  <si>
    <t>令和２年11月</t>
    <rPh sb="0" eb="2">
      <t>レイワ</t>
    </rPh>
    <rPh sb="3" eb="4">
      <t>ネン</t>
    </rPh>
    <rPh sb="6" eb="7">
      <t>ガツ</t>
    </rPh>
    <phoneticPr fontId="21"/>
  </si>
  <si>
    <t>令和２年12月</t>
    <rPh sb="0" eb="2">
      <t>レイワ</t>
    </rPh>
    <rPh sb="3" eb="4">
      <t>ネン</t>
    </rPh>
    <rPh sb="6" eb="7">
      <t>ガツ</t>
    </rPh>
    <phoneticPr fontId="21"/>
  </si>
  <si>
    <t>令和３年１月</t>
    <rPh sb="0" eb="2">
      <t>レイワ</t>
    </rPh>
    <rPh sb="3" eb="4">
      <t>ネン</t>
    </rPh>
    <rPh sb="5" eb="6">
      <t>ガツ</t>
    </rPh>
    <phoneticPr fontId="21"/>
  </si>
  <si>
    <t>令和３年２月</t>
    <rPh sb="0" eb="2">
      <t>レイワ</t>
    </rPh>
    <rPh sb="3" eb="4">
      <t>ネン</t>
    </rPh>
    <rPh sb="5" eb="6">
      <t>ガツ</t>
    </rPh>
    <phoneticPr fontId="21"/>
  </si>
  <si>
    <t>令和３年３月</t>
    <rPh sb="0" eb="2">
      <t>レイワ</t>
    </rPh>
    <rPh sb="3" eb="4">
      <t>ネン</t>
    </rPh>
    <rPh sb="5" eb="6">
      <t>ガツ</t>
    </rPh>
    <phoneticPr fontId="21"/>
  </si>
  <si>
    <t>拠出・受入【国】</t>
    <rPh sb="0" eb="2">
      <t>キョシュツ</t>
    </rPh>
    <rPh sb="3" eb="5">
      <t>ウケイレ</t>
    </rPh>
    <rPh sb="6" eb="7">
      <t>クニ</t>
    </rPh>
    <phoneticPr fontId="16"/>
  </si>
  <si>
    <t>第７号様式</t>
    <rPh sb="0" eb="1">
      <t>ダイ</t>
    </rPh>
    <rPh sb="2" eb="3">
      <t>ゴウ</t>
    </rPh>
    <rPh sb="3" eb="5">
      <t>ヨウシキ</t>
    </rPh>
    <phoneticPr fontId="16"/>
  </si>
  <si>
    <t>施設・事業所名称</t>
    <rPh sb="0" eb="2">
      <t>シセツ</t>
    </rPh>
    <rPh sb="3" eb="6">
      <t>ジギョウショ</t>
    </rPh>
    <rPh sb="6" eb="8">
      <t>メイショウ</t>
    </rPh>
    <phoneticPr fontId="10"/>
  </si>
  <si>
    <t>代表者・氏名</t>
    <rPh sb="0" eb="3">
      <t>ダイヒョウシャ</t>
    </rPh>
    <rPh sb="4" eb="6">
      <t>シメイ</t>
    </rPh>
    <phoneticPr fontId="10"/>
  </si>
  <si>
    <t>加算前年度の加算残額</t>
    <rPh sb="0" eb="2">
      <t>カサン</t>
    </rPh>
    <rPh sb="2" eb="5">
      <t>ゼンネンド</t>
    </rPh>
    <rPh sb="6" eb="8">
      <t>カサン</t>
    </rPh>
    <rPh sb="8" eb="10">
      <t>ザンガク</t>
    </rPh>
    <phoneticPr fontId="16"/>
  </si>
  <si>
    <t>職員処遇改善費【市】</t>
    <rPh sb="0" eb="2">
      <t>ショクイン</t>
    </rPh>
    <rPh sb="2" eb="4">
      <t>ショグウ</t>
    </rPh>
    <rPh sb="4" eb="6">
      <t>カイゼン</t>
    </rPh>
    <rPh sb="6" eb="7">
      <t>ヒ</t>
    </rPh>
    <rPh sb="8" eb="9">
      <t>シ</t>
    </rPh>
    <phoneticPr fontId="16"/>
  </si>
  <si>
    <t>加算前年度の加算残額に対応した支払い賃金額（法定福利費等の事業主負担増加額を含む）</t>
    <rPh sb="0" eb="2">
      <t>カサン</t>
    </rPh>
    <rPh sb="2" eb="5">
      <t>ゼンネンド</t>
    </rPh>
    <rPh sb="6" eb="8">
      <t>カサン</t>
    </rPh>
    <rPh sb="8" eb="10">
      <t>ザンガク</t>
    </rPh>
    <rPh sb="11" eb="13">
      <t>タイオウ</t>
    </rPh>
    <rPh sb="15" eb="17">
      <t>シハラ</t>
    </rPh>
    <rPh sb="18" eb="20">
      <t>チンギン</t>
    </rPh>
    <rPh sb="20" eb="21">
      <t>ガク</t>
    </rPh>
    <phoneticPr fontId="16"/>
  </si>
  <si>
    <t>③</t>
    <phoneticPr fontId="16"/>
  </si>
  <si>
    <t>加算前年度の加算残額に対応した賃金の支払い状況</t>
    <rPh sb="0" eb="2">
      <t>カサン</t>
    </rPh>
    <rPh sb="2" eb="5">
      <t>ゼンネンド</t>
    </rPh>
    <rPh sb="6" eb="8">
      <t>カサン</t>
    </rPh>
    <rPh sb="8" eb="10">
      <t>ザンガク</t>
    </rPh>
    <rPh sb="11" eb="13">
      <t>タイオウ</t>
    </rPh>
    <rPh sb="15" eb="17">
      <t>チンギン</t>
    </rPh>
    <rPh sb="18" eb="20">
      <t>シハラ</t>
    </rPh>
    <rPh sb="21" eb="23">
      <t>ジョウキョウ</t>
    </rPh>
    <phoneticPr fontId="16"/>
  </si>
  <si>
    <t>④</t>
    <phoneticPr fontId="16"/>
  </si>
  <si>
    <t>支払った給与の項目</t>
    <rPh sb="0" eb="2">
      <t>シハラ</t>
    </rPh>
    <rPh sb="4" eb="6">
      <t>キュウヨ</t>
    </rPh>
    <rPh sb="5" eb="6">
      <t>シキュウ</t>
    </rPh>
    <rPh sb="7" eb="9">
      <t>コウモク</t>
    </rPh>
    <phoneticPr fontId="16"/>
  </si>
  <si>
    <t>①</t>
    <phoneticPr fontId="16"/>
  </si>
  <si>
    <t>人数Ａ</t>
    <rPh sb="0" eb="2">
      <t>ニンズウ</t>
    </rPh>
    <phoneticPr fontId="16"/>
  </si>
  <si>
    <t>人</t>
    <rPh sb="0" eb="1">
      <t>ニン</t>
    </rPh>
    <phoneticPr fontId="16"/>
  </si>
  <si>
    <t>人数Ｂ</t>
    <rPh sb="0" eb="2">
      <t>ニンズウ</t>
    </rPh>
    <phoneticPr fontId="16"/>
  </si>
  <si>
    <t>人</t>
    <rPh sb="0" eb="1">
      <t>ヒト</t>
    </rPh>
    <phoneticPr fontId="16"/>
  </si>
  <si>
    <t>※</t>
    <phoneticPr fontId="16"/>
  </si>
  <si>
    <t>①</t>
    <phoneticPr fontId="16"/>
  </si>
  <si>
    <t>②賃金改善実績総額（③－④－⑤－⑧）</t>
    <phoneticPr fontId="16"/>
  </si>
  <si>
    <t>③支払賃金（役職手当、職務手当など職位、職責又は職務内容等に応じて決まって毎月支払われる手当又は基本給に限る。）</t>
    <rPh sb="1" eb="3">
      <t>シハラ</t>
    </rPh>
    <rPh sb="3" eb="5">
      <t>チンギン</t>
    </rPh>
    <rPh sb="6" eb="8">
      <t>ヤクショク</t>
    </rPh>
    <rPh sb="8" eb="10">
      <t>テアテ</t>
    </rPh>
    <rPh sb="11" eb="13">
      <t>ショクム</t>
    </rPh>
    <rPh sb="13" eb="15">
      <t>テアテ</t>
    </rPh>
    <rPh sb="17" eb="19">
      <t>ショクイ</t>
    </rPh>
    <rPh sb="20" eb="22">
      <t>ショクセキ</t>
    </rPh>
    <rPh sb="22" eb="23">
      <t>マタ</t>
    </rPh>
    <rPh sb="24" eb="26">
      <t>ショクム</t>
    </rPh>
    <rPh sb="26" eb="28">
      <t>ナイヨウ</t>
    </rPh>
    <rPh sb="28" eb="29">
      <t>トウ</t>
    </rPh>
    <rPh sb="30" eb="31">
      <t>オウ</t>
    </rPh>
    <rPh sb="33" eb="34">
      <t>キ</t>
    </rPh>
    <rPh sb="37" eb="39">
      <t>マイツキ</t>
    </rPh>
    <rPh sb="39" eb="41">
      <t>シハラ</t>
    </rPh>
    <rPh sb="44" eb="46">
      <t>テアテ</t>
    </rPh>
    <rPh sb="46" eb="47">
      <t>マタ</t>
    </rPh>
    <rPh sb="48" eb="51">
      <t>キホンキュウ</t>
    </rPh>
    <rPh sb="52" eb="53">
      <t>カギ</t>
    </rPh>
    <phoneticPr fontId="16"/>
  </si>
  <si>
    <t>④③のうち、加算前年度の加算残額に係る支払賃金</t>
    <rPh sb="6" eb="8">
      <t>カサン</t>
    </rPh>
    <rPh sb="8" eb="11">
      <t>ゼンネンド</t>
    </rPh>
    <rPh sb="12" eb="14">
      <t>カサン</t>
    </rPh>
    <rPh sb="14" eb="16">
      <t>ザンガク</t>
    </rPh>
    <rPh sb="17" eb="18">
      <t>カカ</t>
    </rPh>
    <rPh sb="19" eb="21">
      <t>シハライ</t>
    </rPh>
    <rPh sb="21" eb="23">
      <t>チンギン</t>
    </rPh>
    <phoneticPr fontId="16"/>
  </si>
  <si>
    <t>⑤起点賃金水準（⑥＋⑦）</t>
    <phoneticPr fontId="16"/>
  </si>
  <si>
    <t>⑥基準年度の賃金水準（当該年度に係る加算残額を含む。役職手当、職務手当など職位、職責又は職務内容等に応じて決まって毎月支払われる手当又は基本給に限る。）</t>
    <phoneticPr fontId="16"/>
  </si>
  <si>
    <t>⑦基準翌年度から加算当年度までの公定価格における人件費の改定分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16"/>
  </si>
  <si>
    <t>⑧基準年度に加算Ⅱの対象であり、かつ加算当年度に加算Ⅱの対象外となった職員に係る、基準年度における加算Ⅱに係る賃金改善額</t>
    <rPh sb="1" eb="3">
      <t>キジュン</t>
    </rPh>
    <rPh sb="3" eb="5">
      <t>ネンド</t>
    </rPh>
    <rPh sb="6" eb="8">
      <t>カサン</t>
    </rPh>
    <rPh sb="10" eb="12">
      <t>タイショウ</t>
    </rPh>
    <rPh sb="18" eb="20">
      <t>カサン</t>
    </rPh>
    <rPh sb="20" eb="22">
      <t>トウネン</t>
    </rPh>
    <rPh sb="22" eb="23">
      <t>ド</t>
    </rPh>
    <rPh sb="24" eb="26">
      <t>カサン</t>
    </rPh>
    <rPh sb="28" eb="31">
      <t>タイショウガイ</t>
    </rPh>
    <rPh sb="35" eb="37">
      <t>ショクイン</t>
    </rPh>
    <rPh sb="38" eb="39">
      <t>カカ</t>
    </rPh>
    <rPh sb="41" eb="43">
      <t>キジュン</t>
    </rPh>
    <rPh sb="43" eb="45">
      <t>ネンド</t>
    </rPh>
    <rPh sb="49" eb="51">
      <t>カサン</t>
    </rPh>
    <rPh sb="53" eb="54">
      <t>カカ</t>
    </rPh>
    <rPh sb="55" eb="57">
      <t>チンギン</t>
    </rPh>
    <rPh sb="57" eb="59">
      <t>カイゼン</t>
    </rPh>
    <rPh sb="59" eb="60">
      <t>ガク</t>
    </rPh>
    <phoneticPr fontId="16"/>
  </si>
  <si>
    <t>⑨事業主負担増加相当総額</t>
    <rPh sb="1" eb="4">
      <t>ジギョウヌシ</t>
    </rPh>
    <rPh sb="4" eb="6">
      <t>フタン</t>
    </rPh>
    <rPh sb="6" eb="8">
      <t>ゾウカ</t>
    </rPh>
    <rPh sb="8" eb="10">
      <t>ソウトウ</t>
    </rPh>
    <rPh sb="10" eb="12">
      <t>ソウガク</t>
    </rPh>
    <phoneticPr fontId="16"/>
  </si>
  <si>
    <t>⑤起点賃金水準（⑥＋⑦）</t>
    <phoneticPr fontId="16"/>
  </si>
  <si>
    <t>加算実績額に要した費用の総額との差額（千円未満の端数は切り捨て）</t>
    <rPh sb="0" eb="2">
      <t>カサン</t>
    </rPh>
    <rPh sb="2" eb="5">
      <t>ジッセキガク</t>
    </rPh>
    <rPh sb="6" eb="7">
      <t>ヨウ</t>
    </rPh>
    <rPh sb="9" eb="11">
      <t>ヒヨウ</t>
    </rPh>
    <rPh sb="12" eb="14">
      <t>ソウガク</t>
    </rPh>
    <rPh sb="16" eb="18">
      <t>サガク</t>
    </rPh>
    <phoneticPr fontId="16"/>
  </si>
  <si>
    <t>加算Ⅱ新規事由の有無</t>
    <phoneticPr fontId="16"/>
  </si>
  <si>
    <t>加算Ⅱ新規事由あり</t>
    <phoneticPr fontId="16"/>
  </si>
  <si>
    <t>加算Ⅱ新規事由なし</t>
    <phoneticPr fontId="16"/>
  </si>
  <si>
    <t>②</t>
    <phoneticPr fontId="16"/>
  </si>
  <si>
    <t>第７号様式（添付書類）</t>
    <rPh sb="0" eb="1">
      <t>ダイ</t>
    </rPh>
    <rPh sb="2" eb="3">
      <t>ゴウ</t>
    </rPh>
    <rPh sb="3" eb="5">
      <t>ヨウシキ</t>
    </rPh>
    <rPh sb="6" eb="8">
      <t>テンプ</t>
    </rPh>
    <rPh sb="8" eb="10">
      <t>ショルイ</t>
    </rPh>
    <phoneticPr fontId="16"/>
  </si>
  <si>
    <t>施設・事業所名称</t>
    <phoneticPr fontId="16"/>
  </si>
  <si>
    <t>　　記載例に従って、下記の表に記載すること（職名・職種・改善した給与項目、算出方法が同じ場合には、まとめて記載すること）。</t>
    <phoneticPr fontId="16"/>
  </si>
  <si>
    <t>職名</t>
    <rPh sb="0" eb="2">
      <t>ショクメイ</t>
    </rPh>
    <phoneticPr fontId="16"/>
  </si>
  <si>
    <t>職種</t>
    <rPh sb="0" eb="2">
      <t>ショクシュ</t>
    </rPh>
    <phoneticPr fontId="16"/>
  </si>
  <si>
    <t>経験年数</t>
    <rPh sb="0" eb="2">
      <t>ケイケン</t>
    </rPh>
    <rPh sb="2" eb="4">
      <t>ネンスウ</t>
    </rPh>
    <phoneticPr fontId="16"/>
  </si>
  <si>
    <t>改善した
給与項目</t>
    <rPh sb="0" eb="2">
      <t>カイゼン</t>
    </rPh>
    <rPh sb="5" eb="7">
      <t>キュウヨ</t>
    </rPh>
    <rPh sb="7" eb="9">
      <t>コウモク</t>
    </rPh>
    <phoneticPr fontId="16"/>
  </si>
  <si>
    <t>処遇改善等加算Ⅱによる賃金改善額</t>
    <rPh sb="0" eb="2">
      <t>ショグウ</t>
    </rPh>
    <rPh sb="2" eb="4">
      <t>カイゼン</t>
    </rPh>
    <rPh sb="4" eb="5">
      <t>トウ</t>
    </rPh>
    <rPh sb="5" eb="7">
      <t>カサン</t>
    </rPh>
    <rPh sb="11" eb="13">
      <t>チンギン</t>
    </rPh>
    <rPh sb="13" eb="15">
      <t>カイゼン</t>
    </rPh>
    <rPh sb="15" eb="16">
      <t>ガク</t>
    </rPh>
    <phoneticPr fontId="16"/>
  </si>
  <si>
    <t>うち基準翌年度から加算当年度における賃金改善分
※加算Ⅱ新規事由がある場合のみ記入</t>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16"/>
  </si>
  <si>
    <t>※うち基準翌年度から加算当年度における賃金改善分</t>
    <phoneticPr fontId="16"/>
  </si>
  <si>
    <t>例1</t>
    <rPh sb="0" eb="1">
      <t>レイ</t>
    </rPh>
    <phoneticPr fontId="16"/>
  </si>
  <si>
    <t>副主任保育士</t>
    <rPh sb="0" eb="1">
      <t>フク</t>
    </rPh>
    <rPh sb="1" eb="3">
      <t>シュニン</t>
    </rPh>
    <rPh sb="3" eb="6">
      <t>ホイクシ</t>
    </rPh>
    <phoneticPr fontId="16"/>
  </si>
  <si>
    <t>保育士</t>
    <rPh sb="0" eb="3">
      <t>ホイクシ</t>
    </rPh>
    <phoneticPr fontId="16"/>
  </si>
  <si>
    <t>×</t>
    <phoneticPr fontId="16"/>
  </si>
  <si>
    <t>月</t>
    <rPh sb="0" eb="1">
      <t>ツキ</t>
    </rPh>
    <phoneticPr fontId="16"/>
  </si>
  <si>
    <t>×</t>
    <phoneticPr fontId="16"/>
  </si>
  <si>
    <t>＝</t>
    <phoneticPr fontId="16"/>
  </si>
  <si>
    <t>×</t>
    <phoneticPr fontId="16"/>
  </si>
  <si>
    <t>×</t>
    <phoneticPr fontId="16"/>
  </si>
  <si>
    <t>＝</t>
    <phoneticPr fontId="16"/>
  </si>
  <si>
    <t>例2</t>
    <rPh sb="0" eb="1">
      <t>レイ</t>
    </rPh>
    <phoneticPr fontId="16"/>
  </si>
  <si>
    <t>専門リーダー</t>
    <rPh sb="0" eb="2">
      <t>センモン</t>
    </rPh>
    <phoneticPr fontId="16"/>
  </si>
  <si>
    <t>手当</t>
    <rPh sb="0" eb="2">
      <t>テアテ</t>
    </rPh>
    <phoneticPr fontId="16"/>
  </si>
  <si>
    <t>×</t>
    <phoneticPr fontId="16"/>
  </si>
  <si>
    <t>×</t>
    <phoneticPr fontId="16"/>
  </si>
  <si>
    <t>＝</t>
    <phoneticPr fontId="16"/>
  </si>
  <si>
    <t>円</t>
  </si>
  <si>
    <t>×</t>
  </si>
  <si>
    <t>人</t>
  </si>
  <si>
    <t>＝</t>
  </si>
  <si>
    <t>①賃金改善見込額　計</t>
  </si>
  <si>
    <t>②上記に対応する法定福利費等の事業主負担分の総額</t>
  </si>
  <si>
    <t>③①＋②</t>
  </si>
  <si>
    <t>　　記載例に従って、下記の表に記載すること（職名・職種・改善した給与項目、算出方法が同じ場合には、まとめて記載すること）。</t>
    <phoneticPr fontId="16"/>
  </si>
  <si>
    <t>○○○リーダー</t>
    <phoneticPr fontId="16"/>
  </si>
  <si>
    <t>◇◇◇リーダー</t>
    <phoneticPr fontId="16"/>
  </si>
  <si>
    <t>事務職員</t>
    <rPh sb="0" eb="2">
      <t>ジム</t>
    </rPh>
    <rPh sb="2" eb="4">
      <t>ショクイン</t>
    </rPh>
    <phoneticPr fontId="16"/>
  </si>
  <si>
    <t>①賃金改善見込額　計</t>
    <rPh sb="1" eb="3">
      <t>チンギン</t>
    </rPh>
    <rPh sb="3" eb="5">
      <t>カイゼン</t>
    </rPh>
    <rPh sb="5" eb="7">
      <t>ミコ</t>
    </rPh>
    <rPh sb="7" eb="8">
      <t>ガク</t>
    </rPh>
    <rPh sb="9" eb="10">
      <t>ケイ</t>
    </rPh>
    <phoneticPr fontId="16"/>
  </si>
  <si>
    <t>②上記に対応する法定福利費等の事業主負担分の総額</t>
    <rPh sb="1" eb="3">
      <t>ジョウキ</t>
    </rPh>
    <rPh sb="4" eb="6">
      <t>タイオウ</t>
    </rPh>
    <rPh sb="8" eb="10">
      <t>ホウテイ</t>
    </rPh>
    <rPh sb="10" eb="12">
      <t>フクリ</t>
    </rPh>
    <rPh sb="12" eb="13">
      <t>ヒ</t>
    </rPh>
    <rPh sb="13" eb="14">
      <t>トウ</t>
    </rPh>
    <rPh sb="18" eb="21">
      <t>フタンブン</t>
    </rPh>
    <rPh sb="22" eb="24">
      <t>ソウガク</t>
    </rPh>
    <phoneticPr fontId="16"/>
  </si>
  <si>
    <t>③①＋②</t>
    <phoneticPr fontId="16"/>
  </si>
  <si>
    <t>第７号様式（添付書類２）</t>
    <rPh sb="0" eb="1">
      <t>ダイ</t>
    </rPh>
    <rPh sb="2" eb="3">
      <t>ゴウ</t>
    </rPh>
    <rPh sb="3" eb="5">
      <t>ヨウシキ</t>
    </rPh>
    <rPh sb="6" eb="8">
      <t>テンプ</t>
    </rPh>
    <rPh sb="8" eb="10">
      <t>ショルイ</t>
    </rPh>
    <phoneticPr fontId="16"/>
  </si>
  <si>
    <t>同一事業者内における拠出実績額・受入実績額一覧表</t>
    <rPh sb="0" eb="2">
      <t>ドウイツ</t>
    </rPh>
    <rPh sb="2" eb="5">
      <t>ジギョウシャ</t>
    </rPh>
    <rPh sb="5" eb="6">
      <t>ナイ</t>
    </rPh>
    <rPh sb="10" eb="12">
      <t>キョシュツ</t>
    </rPh>
    <rPh sb="12" eb="15">
      <t>ジッセキガク</t>
    </rPh>
    <rPh sb="16" eb="18">
      <t>ウケイレ</t>
    </rPh>
    <rPh sb="18" eb="21">
      <t>ジッセキガク</t>
    </rPh>
    <rPh sb="21" eb="23">
      <t>イチラン</t>
    </rPh>
    <rPh sb="23" eb="24">
      <t>ヒョウ</t>
    </rPh>
    <phoneticPr fontId="16"/>
  </si>
  <si>
    <t>例２</t>
    <rPh sb="0" eb="1">
      <t>レイ</t>
    </rPh>
    <phoneticPr fontId="16"/>
  </si>
  <si>
    <t>加算Ⅱ新規事由がない場合は、前年度からの増減額を記入すること。</t>
    <rPh sb="10" eb="12">
      <t>バアイ</t>
    </rPh>
    <rPh sb="14" eb="17">
      <t>ゼンネンド</t>
    </rPh>
    <rPh sb="20" eb="22">
      <t>ゾウゲン</t>
    </rPh>
    <rPh sb="22" eb="23">
      <t>ガク</t>
    </rPh>
    <rPh sb="24" eb="26">
      <t>キニュウ</t>
    </rPh>
    <phoneticPr fontId="16"/>
  </si>
  <si>
    <t>人数Ｃ</t>
    <rPh sb="0" eb="2">
      <t>ニンズウ</t>
    </rPh>
    <phoneticPr fontId="16"/>
  </si>
  <si>
    <t>代表者・氏名</t>
  </si>
  <si>
    <t>施設・事業所番号</t>
    <phoneticPr fontId="16"/>
  </si>
  <si>
    <t>鶴見</t>
    <rPh sb="0" eb="2">
      <t>ツルミ</t>
    </rPh>
    <phoneticPr fontId="16"/>
  </si>
  <si>
    <t>神奈川</t>
    <rPh sb="0" eb="3">
      <t>カナガワ</t>
    </rPh>
    <phoneticPr fontId="16"/>
  </si>
  <si>
    <t>西</t>
    <rPh sb="0" eb="1">
      <t>ニシ</t>
    </rPh>
    <phoneticPr fontId="16"/>
  </si>
  <si>
    <t>中</t>
    <rPh sb="0" eb="1">
      <t>ナカ</t>
    </rPh>
    <phoneticPr fontId="16"/>
  </si>
  <si>
    <t>南</t>
    <rPh sb="0" eb="1">
      <t>ミナミ</t>
    </rPh>
    <phoneticPr fontId="16"/>
  </si>
  <si>
    <t>港南</t>
    <rPh sb="0" eb="2">
      <t>コウナン</t>
    </rPh>
    <phoneticPr fontId="16"/>
  </si>
  <si>
    <t>保土ケ谷</t>
    <rPh sb="0" eb="4">
      <t>ホドガヤ</t>
    </rPh>
    <phoneticPr fontId="16"/>
  </si>
  <si>
    <t>旭</t>
    <rPh sb="0" eb="1">
      <t>アサヒ</t>
    </rPh>
    <phoneticPr fontId="16"/>
  </si>
  <si>
    <t>磯子</t>
    <rPh sb="0" eb="2">
      <t>イソゴ</t>
    </rPh>
    <phoneticPr fontId="16"/>
  </si>
  <si>
    <t>金沢</t>
    <rPh sb="0" eb="2">
      <t>カナザワ</t>
    </rPh>
    <phoneticPr fontId="16"/>
  </si>
  <si>
    <t>港北</t>
    <rPh sb="0" eb="2">
      <t>コウホク</t>
    </rPh>
    <phoneticPr fontId="16"/>
  </si>
  <si>
    <t>緑</t>
    <rPh sb="0" eb="1">
      <t>ミドリ</t>
    </rPh>
    <phoneticPr fontId="16"/>
  </si>
  <si>
    <t>青葉</t>
    <rPh sb="0" eb="2">
      <t>アオバ</t>
    </rPh>
    <phoneticPr fontId="16"/>
  </si>
  <si>
    <t>都筑</t>
    <rPh sb="0" eb="2">
      <t>ツヅキ</t>
    </rPh>
    <phoneticPr fontId="16"/>
  </si>
  <si>
    <t>泉</t>
    <rPh sb="0" eb="1">
      <t>イズミ</t>
    </rPh>
    <phoneticPr fontId="16"/>
  </si>
  <si>
    <t>栄</t>
    <rPh sb="0" eb="1">
      <t>サカエ</t>
    </rPh>
    <phoneticPr fontId="16"/>
  </si>
  <si>
    <t>戸塚</t>
    <rPh sb="0" eb="2">
      <t>トツカ</t>
    </rPh>
    <phoneticPr fontId="16"/>
  </si>
  <si>
    <t>瀬谷</t>
    <rPh sb="0" eb="2">
      <t>セヤ</t>
    </rPh>
    <phoneticPr fontId="16"/>
  </si>
  <si>
    <t>人数Ａ単価</t>
    <rPh sb="0" eb="2">
      <t>ニンズウ</t>
    </rPh>
    <rPh sb="3" eb="5">
      <t>タンカ</t>
    </rPh>
    <phoneticPr fontId="16"/>
  </si>
  <si>
    <t>人数Ｂ単価</t>
    <rPh sb="0" eb="2">
      <t>ニンズウ</t>
    </rPh>
    <rPh sb="3" eb="5">
      <t>タンカ</t>
    </rPh>
    <phoneticPr fontId="16"/>
  </si>
  <si>
    <t>認定こども園</t>
    <rPh sb="0" eb="2">
      <t>ニンテイ</t>
    </rPh>
    <rPh sb="5" eb="6">
      <t>エン</t>
    </rPh>
    <phoneticPr fontId="16"/>
  </si>
  <si>
    <t>幼稚園</t>
    <rPh sb="0" eb="3">
      <t>ヨウチエン</t>
    </rPh>
    <phoneticPr fontId="16"/>
  </si>
  <si>
    <t>その他</t>
    <rPh sb="2" eb="3">
      <t>ホカ</t>
    </rPh>
    <phoneticPr fontId="16"/>
  </si>
  <si>
    <t>令和３年４月</t>
    <rPh sb="0" eb="2">
      <t>レイワ</t>
    </rPh>
    <rPh sb="3" eb="4">
      <t>ネン</t>
    </rPh>
    <rPh sb="5" eb="6">
      <t>ガツ</t>
    </rPh>
    <phoneticPr fontId="21"/>
  </si>
  <si>
    <t>令和３年５月</t>
    <rPh sb="0" eb="2">
      <t>レイワ</t>
    </rPh>
    <rPh sb="3" eb="4">
      <t>ネン</t>
    </rPh>
    <rPh sb="5" eb="6">
      <t>ガツ</t>
    </rPh>
    <phoneticPr fontId="21"/>
  </si>
  <si>
    <t>令和３年６月</t>
    <rPh sb="0" eb="2">
      <t>レイワ</t>
    </rPh>
    <rPh sb="3" eb="4">
      <t>ネン</t>
    </rPh>
    <rPh sb="5" eb="6">
      <t>ガツ</t>
    </rPh>
    <phoneticPr fontId="21"/>
  </si>
  <si>
    <t>令和３年７月</t>
    <rPh sb="0" eb="2">
      <t>レイワ</t>
    </rPh>
    <rPh sb="3" eb="4">
      <t>ネン</t>
    </rPh>
    <rPh sb="5" eb="6">
      <t>ガツ</t>
    </rPh>
    <phoneticPr fontId="21"/>
  </si>
  <si>
    <t>令和３年８月</t>
    <rPh sb="0" eb="2">
      <t>レイワ</t>
    </rPh>
    <rPh sb="3" eb="4">
      <t>ネン</t>
    </rPh>
    <rPh sb="5" eb="6">
      <t>ガツ</t>
    </rPh>
    <phoneticPr fontId="21"/>
  </si>
  <si>
    <t>令和３年９月</t>
    <rPh sb="0" eb="2">
      <t>レイワ</t>
    </rPh>
    <rPh sb="3" eb="4">
      <t>ネン</t>
    </rPh>
    <rPh sb="5" eb="6">
      <t>ガツ</t>
    </rPh>
    <phoneticPr fontId="21"/>
  </si>
  <si>
    <t>令和３年１０月</t>
    <rPh sb="0" eb="2">
      <t>レイワ</t>
    </rPh>
    <rPh sb="3" eb="4">
      <t>ネン</t>
    </rPh>
    <rPh sb="6" eb="7">
      <t>ガツ</t>
    </rPh>
    <phoneticPr fontId="21"/>
  </si>
  <si>
    <t>※1</t>
    <phoneticPr fontId="16"/>
  </si>
  <si>
    <t>経験年数については、「施設型給付費等に係る処遇改善等加算Ⅰ及び処遇改善等加算Ⅱについて」（令和２年７月30日　府子本第761号、２文科初第643号、子発0730第２号 以下「処遇改善等加算通知」という）第１の１によるものとする。</t>
    <rPh sb="29" eb="30">
      <t>オヨ</t>
    </rPh>
    <rPh sb="101" eb="102">
      <t>ダイ</t>
    </rPh>
    <phoneticPr fontId="16"/>
  </si>
  <si>
    <t>「常勤」とは、原則として施設で定めた勤務時間（所定労働時間）の全てを勤務する者、又は１日６時間以上かつ20日以上勤務している者をいい、「非常勤」とは常勤以外の者をいう。</t>
    <phoneticPr fontId="16"/>
  </si>
  <si>
    <t>※3</t>
    <phoneticPr fontId="16"/>
  </si>
  <si>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16"/>
  </si>
  <si>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16"/>
  </si>
  <si>
    <t>※4</t>
    <phoneticPr fontId="16"/>
  </si>
  <si>
    <t>法定福利費等の事業主負担額を除く。基準年度については、処遇改善等加算通知第４の２(1)キによるものとする。</t>
    <rPh sb="12" eb="13">
      <t>ガク</t>
    </rPh>
    <rPh sb="14" eb="15">
      <t>ノゾ</t>
    </rPh>
    <rPh sb="36" eb="37">
      <t>ダイ</t>
    </rPh>
    <phoneticPr fontId="16"/>
  </si>
  <si>
    <t>※7</t>
    <phoneticPr fontId="16"/>
  </si>
  <si>
    <t>【記入における留意事項】</t>
    <phoneticPr fontId="16"/>
  </si>
  <si>
    <t>施設・事業所に現に勤務している職員全員（職種を問わず、非常勤を含む。）を記載すること。</t>
    <phoneticPr fontId="16"/>
  </si>
  <si>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16"/>
  </si>
  <si>
    <t>※5</t>
    <phoneticPr fontId="16"/>
  </si>
  <si>
    <t>人件費の改定状況部分については、施設の職員構成等を踏まえ、施設の判断で適切に配分を行った額を記入すること。</t>
    <phoneticPr fontId="16"/>
  </si>
  <si>
    <t>※6</t>
    <phoneticPr fontId="16"/>
  </si>
  <si>
    <t>法定福利費等の事業主負担額を除く。</t>
    <phoneticPr fontId="16"/>
  </si>
  <si>
    <t>　※2　</t>
    <phoneticPr fontId="16"/>
  </si>
  <si>
    <t>（加算前年度の加算残額がある場合のみ記入）</t>
    <phoneticPr fontId="16"/>
  </si>
  <si>
    <t>令和３年４月</t>
    <rPh sb="0" eb="2">
      <t>レイワ</t>
    </rPh>
    <rPh sb="3" eb="4">
      <t>ネン</t>
    </rPh>
    <rPh sb="5" eb="6">
      <t>ガツ</t>
    </rPh>
    <phoneticPr fontId="16"/>
  </si>
  <si>
    <t>令和３年６月</t>
    <rPh sb="0" eb="2">
      <t>レイワ</t>
    </rPh>
    <rPh sb="3" eb="4">
      <t>ネン</t>
    </rPh>
    <rPh sb="5" eb="6">
      <t>ガツ</t>
    </rPh>
    <phoneticPr fontId="16"/>
  </si>
  <si>
    <t>令和３年８月</t>
    <rPh sb="0" eb="2">
      <t>レイワ</t>
    </rPh>
    <rPh sb="3" eb="4">
      <t>ネン</t>
    </rPh>
    <rPh sb="5" eb="6">
      <t>ガツ</t>
    </rPh>
    <phoneticPr fontId="16"/>
  </si>
  <si>
    <t>令和３年１０月</t>
    <rPh sb="0" eb="2">
      <t>レイワ</t>
    </rPh>
    <rPh sb="3" eb="4">
      <t>ネン</t>
    </rPh>
    <rPh sb="6" eb="7">
      <t>ガツ</t>
    </rPh>
    <phoneticPr fontId="16"/>
  </si>
  <si>
    <t>令和３年１１月</t>
    <rPh sb="0" eb="2">
      <t>レイワ</t>
    </rPh>
    <rPh sb="3" eb="4">
      <t>ネン</t>
    </rPh>
    <rPh sb="6" eb="7">
      <t>ガツ</t>
    </rPh>
    <phoneticPr fontId="21"/>
  </si>
  <si>
    <t>令和３年１２月</t>
    <rPh sb="0" eb="2">
      <t>レイワ</t>
    </rPh>
    <rPh sb="3" eb="4">
      <t>ネン</t>
    </rPh>
    <rPh sb="6" eb="7">
      <t>ガツ</t>
    </rPh>
    <phoneticPr fontId="16"/>
  </si>
  <si>
    <t>令和４年１月</t>
    <rPh sb="0" eb="2">
      <t>レイワ</t>
    </rPh>
    <rPh sb="3" eb="4">
      <t>ネン</t>
    </rPh>
    <rPh sb="5" eb="6">
      <t>ガツ</t>
    </rPh>
    <phoneticPr fontId="16"/>
  </si>
  <si>
    <t>令和４年２月</t>
    <rPh sb="0" eb="2">
      <t>レイワ</t>
    </rPh>
    <rPh sb="3" eb="4">
      <t>ネン</t>
    </rPh>
    <rPh sb="5" eb="6">
      <t>ガツ</t>
    </rPh>
    <phoneticPr fontId="16"/>
  </si>
  <si>
    <t>令和４年３月</t>
    <rPh sb="0" eb="2">
      <t>レイワ</t>
    </rPh>
    <rPh sb="3" eb="4">
      <t>ネン</t>
    </rPh>
    <rPh sb="5" eb="6">
      <t>ガツ</t>
    </rPh>
    <phoneticPr fontId="16"/>
  </si>
  <si>
    <t>支払う予定の給与の項目</t>
    <rPh sb="0" eb="2">
      <t>シハラ</t>
    </rPh>
    <rPh sb="3" eb="5">
      <t>ヨテイ</t>
    </rPh>
    <rPh sb="6" eb="8">
      <t>キュウヨ</t>
    </rPh>
    <rPh sb="9" eb="11">
      <t>コウモク</t>
    </rPh>
    <phoneticPr fontId="16"/>
  </si>
  <si>
    <t>（３）加算実績額</t>
    <rPh sb="3" eb="5">
      <t>カサン</t>
    </rPh>
    <rPh sb="5" eb="7">
      <t>ジッセキ</t>
    </rPh>
    <rPh sb="7" eb="8">
      <t>ガク</t>
    </rPh>
    <phoneticPr fontId="16"/>
  </si>
  <si>
    <t>起点賃金水準</t>
    <rPh sb="0" eb="6">
      <t>キテンチンギンスイジュン</t>
    </rPh>
    <phoneticPr fontId="16"/>
  </si>
  <si>
    <t>賃金改善を行った場合の賃金※4</t>
    <phoneticPr fontId="16"/>
  </si>
  <si>
    <t>加算当年度内の賃金改善実施期間における支払賃金</t>
    <rPh sb="0" eb="6">
      <t>カサントウネンドナイ</t>
    </rPh>
    <rPh sb="7" eb="15">
      <t>チンギンカイゼンジッシキカン</t>
    </rPh>
    <rPh sb="19" eb="21">
      <t>シハラ</t>
    </rPh>
    <rPh sb="21" eb="23">
      <t>チンギン</t>
    </rPh>
    <phoneticPr fontId="16"/>
  </si>
  <si>
    <t>計
⑥
（④＋⑤）</t>
    <rPh sb="0" eb="1">
      <t>ケイ</t>
    </rPh>
    <phoneticPr fontId="16"/>
  </si>
  <si>
    <t>基本給
⑦</t>
    <phoneticPr fontId="16"/>
  </si>
  <si>
    <t>手当
⑧</t>
    <rPh sb="0" eb="2">
      <t>テアテ</t>
    </rPh>
    <phoneticPr fontId="16"/>
  </si>
  <si>
    <t>賞与
（一時金）
⑨</t>
    <rPh sb="0" eb="2">
      <t>ショウヨ</t>
    </rPh>
    <phoneticPr fontId="16"/>
  </si>
  <si>
    <t>小計
⑩
（⑦＋⑧＋⑨）</t>
    <rPh sb="0" eb="1">
      <t>ショウ</t>
    </rPh>
    <rPh sb="1" eb="2">
      <t>ケイ</t>
    </rPh>
    <phoneticPr fontId="16"/>
  </si>
  <si>
    <t>処遇Ⅰ
⑪</t>
    <rPh sb="0" eb="2">
      <t>ショグウ</t>
    </rPh>
    <phoneticPr fontId="21"/>
  </si>
  <si>
    <t>処遇Ⅱ
⑫</t>
    <rPh sb="0" eb="2">
      <t>ショグウ</t>
    </rPh>
    <phoneticPr fontId="21"/>
  </si>
  <si>
    <t>職員処遇
⑬</t>
    <rPh sb="0" eb="2">
      <t>ショクイン</t>
    </rPh>
    <rPh sb="2" eb="4">
      <t>ショグウ</t>
    </rPh>
    <phoneticPr fontId="21"/>
  </si>
  <si>
    <t>計
⑭</t>
    <rPh sb="0" eb="1">
      <t>ケイ</t>
    </rPh>
    <phoneticPr fontId="16"/>
  </si>
  <si>
    <t>処遇Ⅱ
⑮</t>
    <rPh sb="0" eb="2">
      <t>ショグウ</t>
    </rPh>
    <phoneticPr fontId="21"/>
  </si>
  <si>
    <t>職員処遇
⑯</t>
    <rPh sb="0" eb="2">
      <t>ショクイン</t>
    </rPh>
    <rPh sb="2" eb="4">
      <t>ショグウ</t>
    </rPh>
    <phoneticPr fontId="21"/>
  </si>
  <si>
    <t>計
⑰</t>
    <rPh sb="0" eb="1">
      <t>ケイ</t>
    </rPh>
    <phoneticPr fontId="16"/>
  </si>
  <si>
    <t>⑩のうち加算Ⅱの新規事由による賃金改善額※7</t>
    <phoneticPr fontId="16"/>
  </si>
  <si>
    <t>㉑「⑲」と「⑳」との差額
（不足分があった場合のみ金額表示）</t>
    <rPh sb="10" eb="12">
      <t>サガク</t>
    </rPh>
    <rPh sb="14" eb="17">
      <t>フソクブン</t>
    </rPh>
    <rPh sb="21" eb="23">
      <t>バアイ</t>
    </rPh>
    <rPh sb="25" eb="27">
      <t>キンガク</t>
    </rPh>
    <rPh sb="27" eb="29">
      <t>ヒョウジ</t>
    </rPh>
    <phoneticPr fontId="21"/>
  </si>
  <si>
    <t>⑲　　「人件費の改定状況部分⑤」
　　＋
　「⑤に係る法定福利費等の事業主負担額」</t>
    <rPh sb="4" eb="7">
      <t>ジンケンヒ</t>
    </rPh>
    <rPh sb="8" eb="10">
      <t>カイテイ</t>
    </rPh>
    <rPh sb="10" eb="12">
      <t>ジョウキョウ</t>
    </rPh>
    <rPh sb="12" eb="14">
      <t>ブブン</t>
    </rPh>
    <rPh sb="25" eb="26">
      <t>カカ</t>
    </rPh>
    <rPh sb="27" eb="29">
      <t>ホウテイ</t>
    </rPh>
    <rPh sb="29" eb="31">
      <t>フクリ</t>
    </rPh>
    <rPh sb="31" eb="32">
      <t>ヒ</t>
    </rPh>
    <rPh sb="32" eb="33">
      <t>トウ</t>
    </rPh>
    <rPh sb="34" eb="37">
      <t>ジギョウヌシ</t>
    </rPh>
    <rPh sb="37" eb="39">
      <t>フタン</t>
    </rPh>
    <rPh sb="39" eb="40">
      <t>ガク</t>
    </rPh>
    <phoneticPr fontId="21"/>
  </si>
  <si>
    <t>←人件費の改定状況部分⑤に係る法定福利費等の事業主負担額</t>
    <rPh sb="1" eb="4">
      <t>ジンケンヒ</t>
    </rPh>
    <rPh sb="5" eb="11">
      <t>カイテイジョウキョウブブン</t>
    </rPh>
    <rPh sb="13" eb="14">
      <t>カカ</t>
    </rPh>
    <rPh sb="15" eb="21">
      <t>ホウテイフクリヒトウ</t>
    </rPh>
    <rPh sb="22" eb="28">
      <t>ジギョウヌシフタンガク</t>
    </rPh>
    <phoneticPr fontId="16"/>
  </si>
  <si>
    <t>令和２年度賃金改善実績報告書（処遇改善等加算Ⅰ）</t>
    <rPh sb="0" eb="2">
      <t>レイワ</t>
    </rPh>
    <rPh sb="3" eb="4">
      <t>ネン</t>
    </rPh>
    <rPh sb="4" eb="5">
      <t>ド</t>
    </rPh>
    <rPh sb="5" eb="7">
      <t>チンギン</t>
    </rPh>
    <rPh sb="7" eb="9">
      <t>カイゼン</t>
    </rPh>
    <rPh sb="9" eb="11">
      <t>ジッセキ</t>
    </rPh>
    <rPh sb="11" eb="14">
      <t>ホウコクショ</t>
    </rPh>
    <phoneticPr fontId="16"/>
  </si>
  <si>
    <t>令和２年度 処遇改善等加算Ⅰ　賃金改善明細書（職員別表）</t>
    <rPh sb="0" eb="2">
      <t>レイワ</t>
    </rPh>
    <rPh sb="3" eb="5">
      <t>ネンド</t>
    </rPh>
    <rPh sb="4" eb="5">
      <t>ド</t>
    </rPh>
    <rPh sb="6" eb="8">
      <t>ショグウ</t>
    </rPh>
    <rPh sb="8" eb="10">
      <t>カイゼン</t>
    </rPh>
    <rPh sb="10" eb="11">
      <t>ナド</t>
    </rPh>
    <rPh sb="11" eb="13">
      <t>カサン</t>
    </rPh>
    <rPh sb="15" eb="17">
      <t>チンギン</t>
    </rPh>
    <rPh sb="21" eb="22">
      <t>ショ</t>
    </rPh>
    <phoneticPr fontId="21"/>
  </si>
  <si>
    <t>賃金改善実績報告書（処遇改善等加算Ⅰ）（内訳表）（令和２年度）</t>
    <rPh sb="25" eb="27">
      <t>レイワ</t>
    </rPh>
    <phoneticPr fontId="16"/>
  </si>
  <si>
    <t>賃金改善実績報告書（処遇改善等加算Ⅱ）（内訳表）（令和２年度）</t>
    <rPh sb="25" eb="27">
      <t>レイワ</t>
    </rPh>
    <phoneticPr fontId="16"/>
  </si>
  <si>
    <t>加算Ⅱの新規事由による賃金改善額（職員処遇改善費分）</t>
    <rPh sb="17" eb="19">
      <t>ショクイン</t>
    </rPh>
    <rPh sb="19" eb="21">
      <t>ショグウ</t>
    </rPh>
    <rPh sb="21" eb="23">
      <t>カイゼン</t>
    </rPh>
    <rPh sb="23" eb="24">
      <t>ヒ</t>
    </rPh>
    <rPh sb="24" eb="25">
      <t>ブン</t>
    </rPh>
    <phoneticPr fontId="16"/>
  </si>
  <si>
    <t>⑳人件費改定部分総額（基準年度から加算当年度までの公定価格・向上支援費における人件費の改定分）</t>
    <rPh sb="11" eb="13">
      <t>キジュン</t>
    </rPh>
    <rPh sb="13" eb="15">
      <t>ネンド</t>
    </rPh>
    <rPh sb="17" eb="19">
      <t>カサン</t>
    </rPh>
    <rPh sb="19" eb="22">
      <t>トウネンド</t>
    </rPh>
    <rPh sb="25" eb="27">
      <t>コウテイ</t>
    </rPh>
    <rPh sb="27" eb="29">
      <t>カカク</t>
    </rPh>
    <rPh sb="30" eb="32">
      <t>コウジョウ</t>
    </rPh>
    <rPh sb="32" eb="34">
      <t>シエン</t>
    </rPh>
    <rPh sb="34" eb="35">
      <t>ヒ</t>
    </rPh>
    <rPh sb="39" eb="42">
      <t>ジンケンヒ</t>
    </rPh>
    <rPh sb="43" eb="45">
      <t>カイテイ</t>
    </rPh>
    <rPh sb="45" eb="46">
      <t>ブン</t>
    </rPh>
    <phoneticPr fontId="21"/>
  </si>
  <si>
    <t>加算残額に対応した賃金の支払い予定</t>
    <rPh sb="0" eb="2">
      <t>カサン</t>
    </rPh>
    <rPh sb="2" eb="4">
      <t>ザンガク</t>
    </rPh>
    <rPh sb="5" eb="7">
      <t>タイオウ</t>
    </rPh>
    <rPh sb="9" eb="11">
      <t>チンギン</t>
    </rPh>
    <rPh sb="12" eb="14">
      <t>シハラ</t>
    </rPh>
    <rPh sb="15" eb="17">
      <t>ヨテイ</t>
    </rPh>
    <phoneticPr fontId="16"/>
  </si>
  <si>
    <t>時間</t>
    <rPh sb="0" eb="2">
      <t>ジカン</t>
    </rPh>
    <phoneticPr fontId="16"/>
  </si>
  <si>
    <t>【施設情報について】</t>
    <rPh sb="1" eb="5">
      <t>シセツジョウホウ</t>
    </rPh>
    <phoneticPr fontId="16"/>
  </si>
  <si>
    <t>施設・事業所番号</t>
    <rPh sb="0" eb="2">
      <t>シセツ</t>
    </rPh>
    <rPh sb="3" eb="8">
      <t>ジギョウショバンゴウ</t>
    </rPh>
    <phoneticPr fontId="16"/>
  </si>
  <si>
    <t>施設・事業所名称</t>
    <rPh sb="0" eb="2">
      <t>シセツ</t>
    </rPh>
    <rPh sb="3" eb="8">
      <t>ジギョウショメイショウ</t>
    </rPh>
    <phoneticPr fontId="16"/>
  </si>
  <si>
    <t>代表者職・氏名</t>
    <rPh sb="0" eb="3">
      <t>ダイヒョウシャ</t>
    </rPh>
    <rPh sb="3" eb="4">
      <t>ショク</t>
    </rPh>
    <rPh sb="5" eb="7">
      <t>シメイ</t>
    </rPh>
    <phoneticPr fontId="16"/>
  </si>
  <si>
    <t>【基本情報】</t>
    <rPh sb="1" eb="5">
      <t>キホンジョウホウ</t>
    </rPh>
    <phoneticPr fontId="16"/>
  </si>
  <si>
    <t>施設の定めた、１月あたりの常勤時間</t>
    <rPh sb="0" eb="2">
      <t>シセツ</t>
    </rPh>
    <rPh sb="3" eb="4">
      <t>サダ</t>
    </rPh>
    <rPh sb="8" eb="9">
      <t>ツキ</t>
    </rPh>
    <rPh sb="13" eb="17">
      <t>ジョウキンジカン</t>
    </rPh>
    <phoneticPr fontId="16"/>
  </si>
  <si>
    <t>賃金に占める法定福利費の
事業主負担分の割合</t>
    <rPh sb="0" eb="2">
      <t>チンギン</t>
    </rPh>
    <rPh sb="3" eb="4">
      <t>シ</t>
    </rPh>
    <rPh sb="6" eb="11">
      <t>ホウテイフクリヒ</t>
    </rPh>
    <rPh sb="13" eb="19">
      <t>ジギョウヌシフタンブン</t>
    </rPh>
    <rPh sb="20" eb="22">
      <t>ワリアイ</t>
    </rPh>
    <phoneticPr fontId="16"/>
  </si>
  <si>
    <t>園長・施設長</t>
    <phoneticPr fontId="21"/>
  </si>
  <si>
    <t>副園長・教頭</t>
    <phoneticPr fontId="21"/>
  </si>
  <si>
    <t>保育教諭</t>
  </si>
  <si>
    <t>教諭</t>
    <phoneticPr fontId="21"/>
  </si>
  <si>
    <t>保育士</t>
    <rPh sb="0" eb="3">
      <t>ホイクシ</t>
    </rPh>
    <phoneticPr fontId="21"/>
  </si>
  <si>
    <t>保育従事者（無資格）</t>
    <rPh sb="0" eb="2">
      <t>ホイク</t>
    </rPh>
    <rPh sb="2" eb="5">
      <t>ジュウジシャ</t>
    </rPh>
    <rPh sb="6" eb="9">
      <t>ムシカク</t>
    </rPh>
    <phoneticPr fontId="21"/>
  </si>
  <si>
    <t>保健師・助産師・看護師・准看護師</t>
    <rPh sb="0" eb="3">
      <t>ホケンシ</t>
    </rPh>
    <rPh sb="4" eb="7">
      <t>ジョサンシ</t>
    </rPh>
    <rPh sb="8" eb="11">
      <t>カンゴシ</t>
    </rPh>
    <rPh sb="12" eb="16">
      <t>ジュンカンゴシ</t>
    </rPh>
    <phoneticPr fontId="21"/>
  </si>
  <si>
    <t>家庭的保育者</t>
    <rPh sb="0" eb="3">
      <t>カテイテキ</t>
    </rPh>
    <rPh sb="3" eb="6">
      <t>ホイクシャ</t>
    </rPh>
    <phoneticPr fontId="21"/>
  </si>
  <si>
    <t>家庭的保育補助者</t>
    <rPh sb="0" eb="3">
      <t>カテイテキ</t>
    </rPh>
    <rPh sb="3" eb="5">
      <t>ホイク</t>
    </rPh>
    <rPh sb="5" eb="8">
      <t>ホジョシャ</t>
    </rPh>
    <phoneticPr fontId="21"/>
  </si>
  <si>
    <t>子育て支援員</t>
    <rPh sb="0" eb="2">
      <t>コソダ</t>
    </rPh>
    <rPh sb="3" eb="5">
      <t>シエン</t>
    </rPh>
    <rPh sb="5" eb="6">
      <t>イン</t>
    </rPh>
    <phoneticPr fontId="21"/>
  </si>
  <si>
    <t>その他の職員</t>
    <rPh sb="2" eb="3">
      <t>タ</t>
    </rPh>
    <rPh sb="4" eb="6">
      <t>ショクイン</t>
    </rPh>
    <phoneticPr fontId="21"/>
  </si>
  <si>
    <t>令和３年１２月</t>
    <rPh sb="0" eb="2">
      <t>レイワ</t>
    </rPh>
    <rPh sb="3" eb="4">
      <t>ネン</t>
    </rPh>
    <rPh sb="6" eb="7">
      <t>ガツ</t>
    </rPh>
    <phoneticPr fontId="21"/>
  </si>
  <si>
    <t>令和４年１月</t>
    <rPh sb="0" eb="2">
      <t>レイワ</t>
    </rPh>
    <rPh sb="3" eb="4">
      <t>ネン</t>
    </rPh>
    <rPh sb="5" eb="6">
      <t>ガツ</t>
    </rPh>
    <phoneticPr fontId="16"/>
  </si>
  <si>
    <t>令和４年２月</t>
    <rPh sb="0" eb="2">
      <t>レイワ</t>
    </rPh>
    <rPh sb="3" eb="4">
      <t>ネン</t>
    </rPh>
    <rPh sb="5" eb="6">
      <t>ガツ</t>
    </rPh>
    <phoneticPr fontId="16"/>
  </si>
  <si>
    <t>令和４年３月</t>
    <rPh sb="0" eb="2">
      <t>レイワ</t>
    </rPh>
    <rPh sb="3" eb="4">
      <t>ネン</t>
    </rPh>
    <rPh sb="5" eb="6">
      <t>ガツ</t>
    </rPh>
    <phoneticPr fontId="16"/>
  </si>
  <si>
    <t>賃金改善実施期間</t>
    <rPh sb="0" eb="8">
      <t>チンギンカイゼンジッシキカン</t>
    </rPh>
    <phoneticPr fontId="16"/>
  </si>
  <si>
    <t>令和２年４月</t>
    <rPh sb="0" eb="2">
      <t>レイワ</t>
    </rPh>
    <rPh sb="3" eb="4">
      <t>ネン</t>
    </rPh>
    <rPh sb="5" eb="6">
      <t>ガツ</t>
    </rPh>
    <phoneticPr fontId="16"/>
  </si>
  <si>
    <t>～</t>
    <phoneticPr fontId="16"/>
  </si>
  <si>
    <t>令和３年３月</t>
    <rPh sb="0" eb="2">
      <t>レイワ</t>
    </rPh>
    <rPh sb="3" eb="4">
      <t>ネン</t>
    </rPh>
    <rPh sb="5" eb="6">
      <t>ガツ</t>
    </rPh>
    <phoneticPr fontId="16"/>
  </si>
  <si>
    <t>カ月</t>
    <rPh sb="1" eb="2">
      <t>ゲツ</t>
    </rPh>
    <phoneticPr fontId="16"/>
  </si>
  <si>
    <t>合計</t>
    <rPh sb="0" eb="2">
      <t>ゴウケイ</t>
    </rPh>
    <phoneticPr fontId="16"/>
  </si>
  <si>
    <t>令和２年５月</t>
    <rPh sb="0" eb="2">
      <t>レイワ</t>
    </rPh>
    <rPh sb="3" eb="4">
      <t>ネン</t>
    </rPh>
    <rPh sb="5" eb="6">
      <t>ガツ</t>
    </rPh>
    <phoneticPr fontId="16"/>
  </si>
  <si>
    <t>令和２年６月</t>
    <rPh sb="0" eb="2">
      <t>レイワ</t>
    </rPh>
    <rPh sb="3" eb="4">
      <t>ネン</t>
    </rPh>
    <rPh sb="5" eb="6">
      <t>ガツ</t>
    </rPh>
    <phoneticPr fontId="16"/>
  </si>
  <si>
    <t>令和２年７月</t>
    <rPh sb="0" eb="2">
      <t>レイワ</t>
    </rPh>
    <rPh sb="3" eb="4">
      <t>ネン</t>
    </rPh>
    <rPh sb="5" eb="6">
      <t>ガツ</t>
    </rPh>
    <phoneticPr fontId="16"/>
  </si>
  <si>
    <t>令和２年８月</t>
    <rPh sb="0" eb="2">
      <t>レイワ</t>
    </rPh>
    <rPh sb="3" eb="4">
      <t>ネン</t>
    </rPh>
    <rPh sb="5" eb="6">
      <t>ガツ</t>
    </rPh>
    <phoneticPr fontId="16"/>
  </si>
  <si>
    <t>令和２年９月</t>
    <rPh sb="0" eb="2">
      <t>レイワ</t>
    </rPh>
    <rPh sb="3" eb="4">
      <t>ネン</t>
    </rPh>
    <rPh sb="5" eb="6">
      <t>ガツ</t>
    </rPh>
    <phoneticPr fontId="16"/>
  </si>
  <si>
    <t>令和２年１０月</t>
    <rPh sb="0" eb="2">
      <t>レイワ</t>
    </rPh>
    <rPh sb="3" eb="4">
      <t>ネン</t>
    </rPh>
    <rPh sb="6" eb="7">
      <t>ガツ</t>
    </rPh>
    <phoneticPr fontId="16"/>
  </si>
  <si>
    <t>令和２年１１月</t>
    <rPh sb="0" eb="2">
      <t>レイワ</t>
    </rPh>
    <rPh sb="3" eb="4">
      <t>ネン</t>
    </rPh>
    <rPh sb="6" eb="7">
      <t>ガツ</t>
    </rPh>
    <phoneticPr fontId="16"/>
  </si>
  <si>
    <t>令和２年１２月</t>
    <rPh sb="0" eb="2">
      <t>レイワ</t>
    </rPh>
    <rPh sb="3" eb="4">
      <t>ネン</t>
    </rPh>
    <rPh sb="6" eb="7">
      <t>ガツ</t>
    </rPh>
    <phoneticPr fontId="16"/>
  </si>
  <si>
    <t>令和３年１月</t>
    <rPh sb="0" eb="2">
      <t>レイワ</t>
    </rPh>
    <rPh sb="3" eb="4">
      <t>ネン</t>
    </rPh>
    <rPh sb="5" eb="6">
      <t>ガツ</t>
    </rPh>
    <phoneticPr fontId="16"/>
  </si>
  <si>
    <t>令和３年２月</t>
    <rPh sb="0" eb="2">
      <t>レイワ</t>
    </rPh>
    <rPh sb="3" eb="4">
      <t>ネン</t>
    </rPh>
    <rPh sb="5" eb="6">
      <t>ガツ</t>
    </rPh>
    <phoneticPr fontId="16"/>
  </si>
  <si>
    <t>～</t>
    <phoneticPr fontId="16"/>
  </si>
  <si>
    <t>←第４号様式（３）⑨事業主負担増加相当総額</t>
    <rPh sb="1" eb="2">
      <t>ダイ</t>
    </rPh>
    <rPh sb="3" eb="6">
      <t>ゴウヨウシキ</t>
    </rPh>
    <rPh sb="10" eb="15">
      <t>ジギョウヌシフタン</t>
    </rPh>
    <rPh sb="15" eb="17">
      <t>ゾウカ</t>
    </rPh>
    <rPh sb="17" eb="19">
      <t>ソウトウ</t>
    </rPh>
    <rPh sb="19" eb="21">
      <t>ソウガク</t>
    </rPh>
    <phoneticPr fontId="16"/>
  </si>
  <si>
    <r>
      <t>施設・事業所名</t>
    </r>
    <r>
      <rPr>
        <vertAlign val="superscript"/>
        <sz val="12"/>
        <color theme="1"/>
        <rFont val="HGｺﾞｼｯｸM"/>
        <family val="3"/>
        <charset val="128"/>
      </rPr>
      <t>※1</t>
    </r>
    <rPh sb="0" eb="2">
      <t>シセツ</t>
    </rPh>
    <rPh sb="3" eb="6">
      <t>ジギョウショ</t>
    </rPh>
    <rPh sb="6" eb="7">
      <t>メイ</t>
    </rPh>
    <phoneticPr fontId="16"/>
  </si>
  <si>
    <r>
      <t>うち基準年度からの増減額</t>
    </r>
    <r>
      <rPr>
        <vertAlign val="superscript"/>
        <sz val="9"/>
        <color theme="1"/>
        <rFont val="HGｺﾞｼｯｸM"/>
        <family val="3"/>
        <charset val="128"/>
      </rPr>
      <t>※2</t>
    </r>
    <r>
      <rPr>
        <sz val="9"/>
        <color theme="1"/>
        <rFont val="HGｺﾞｼｯｸM"/>
        <family val="3"/>
        <charset val="128"/>
      </rPr>
      <t xml:space="preserve">
（円）</t>
    </r>
    <rPh sb="2" eb="4">
      <t>キジュン</t>
    </rPh>
    <rPh sb="16" eb="17">
      <t>エン</t>
    </rPh>
    <phoneticPr fontId="16"/>
  </si>
  <si>
    <t>（９）副主任保育士等に係る賃金改善について（内訳）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16"/>
  </si>
  <si>
    <t>職員処遇改善費による賃金改善額</t>
    <rPh sb="0" eb="2">
      <t>ショクイン</t>
    </rPh>
    <rPh sb="2" eb="4">
      <t>ショグウ</t>
    </rPh>
    <rPh sb="4" eb="6">
      <t>カイゼン</t>
    </rPh>
    <rPh sb="6" eb="7">
      <t>ヒ</t>
    </rPh>
    <rPh sb="10" eb="12">
      <t>チンギン</t>
    </rPh>
    <rPh sb="12" eb="14">
      <t>カイゼン</t>
    </rPh>
    <rPh sb="14" eb="15">
      <t>ガク</t>
    </rPh>
    <phoneticPr fontId="16"/>
  </si>
  <si>
    <t>（10）職務分野別リーダー等に係る賃金改善について（内訳）</t>
    <rPh sb="4" eb="6">
      <t>ショクム</t>
    </rPh>
    <rPh sb="6" eb="9">
      <t>ブンヤベツ</t>
    </rPh>
    <rPh sb="13" eb="14">
      <t>トウ</t>
    </rPh>
    <rPh sb="15" eb="16">
      <t>カカ</t>
    </rPh>
    <rPh sb="17" eb="19">
      <t>チンギン</t>
    </rPh>
    <rPh sb="19" eb="21">
      <t>カイゼン</t>
    </rPh>
    <rPh sb="26" eb="28">
      <t>ウチワケ</t>
    </rPh>
    <phoneticPr fontId="16"/>
  </si>
  <si>
    <t>令和２年度賃金改善実績報告書（処遇改善等加算Ⅱ及び職員処遇改善費）</t>
    <rPh sb="0" eb="2">
      <t>レイワ</t>
    </rPh>
    <rPh sb="3" eb="4">
      <t>ネン</t>
    </rPh>
    <rPh sb="4" eb="5">
      <t>ド</t>
    </rPh>
    <rPh sb="5" eb="7">
      <t>チンギン</t>
    </rPh>
    <rPh sb="7" eb="9">
      <t>カイゼン</t>
    </rPh>
    <rPh sb="9" eb="11">
      <t>ジッセキ</t>
    </rPh>
    <rPh sb="11" eb="14">
      <t>ホウコクショ</t>
    </rPh>
    <rPh sb="15" eb="17">
      <t>ショグウ</t>
    </rPh>
    <rPh sb="17" eb="19">
      <t>カイゼン</t>
    </rPh>
    <rPh sb="19" eb="20">
      <t>トウ</t>
    </rPh>
    <rPh sb="20" eb="22">
      <t>カサン</t>
    </rPh>
    <rPh sb="23" eb="24">
      <t>オヨ</t>
    </rPh>
    <rPh sb="25" eb="27">
      <t>ショクイン</t>
    </rPh>
    <rPh sb="27" eb="29">
      <t>ショグウ</t>
    </rPh>
    <rPh sb="29" eb="31">
      <t>カイゼン</t>
    </rPh>
    <rPh sb="31" eb="32">
      <t>ヒ</t>
    </rPh>
    <phoneticPr fontId="16"/>
  </si>
  <si>
    <t>（１）加算前年度の加算残額に対応する賃金改善の状況（処遇改善等加算Ⅱ【国】）</t>
    <rPh sb="3" eb="5">
      <t>カサン</t>
    </rPh>
    <rPh sb="5" eb="7">
      <t>ゼンネン</t>
    </rPh>
    <rPh sb="7" eb="8">
      <t>ド</t>
    </rPh>
    <rPh sb="9" eb="11">
      <t>カサン</t>
    </rPh>
    <rPh sb="11" eb="13">
      <t>ザンガク</t>
    </rPh>
    <rPh sb="14" eb="16">
      <t>タイオウ</t>
    </rPh>
    <rPh sb="18" eb="20">
      <t>チンギン</t>
    </rPh>
    <rPh sb="20" eb="22">
      <t>カイゼン</t>
    </rPh>
    <rPh sb="23" eb="25">
      <t>ジョウキョウ</t>
    </rPh>
    <rPh sb="26" eb="33">
      <t>ショグウカイゼントウカサン</t>
    </rPh>
    <rPh sb="35" eb="36">
      <t>クニ</t>
    </rPh>
    <phoneticPr fontId="16"/>
  </si>
  <si>
    <r>
      <t>手当（</t>
    </r>
    <r>
      <rPr>
        <sz val="9"/>
        <color theme="1"/>
        <rFont val="HGｺﾞｼｯｸM"/>
        <family val="3"/>
        <charset val="128"/>
      </rPr>
      <t>名称を入力</t>
    </r>
    <r>
      <rPr>
        <sz val="11"/>
        <color theme="1"/>
        <rFont val="HGｺﾞｼｯｸM"/>
        <family val="3"/>
        <charset val="128"/>
      </rPr>
      <t>：　　　　　）</t>
    </r>
    <rPh sb="0" eb="2">
      <t>テアテ</t>
    </rPh>
    <rPh sb="3" eb="5">
      <t>メイショウ</t>
    </rPh>
    <rPh sb="6" eb="8">
      <t>ニュウリョク</t>
    </rPh>
    <phoneticPr fontId="16"/>
  </si>
  <si>
    <r>
      <t>その他（</t>
    </r>
    <r>
      <rPr>
        <sz val="9"/>
        <color theme="1"/>
        <rFont val="HGｺﾞｼｯｸM"/>
        <family val="3"/>
        <charset val="128"/>
      </rPr>
      <t>内容を入力：</t>
    </r>
    <r>
      <rPr>
        <sz val="11"/>
        <color theme="1"/>
        <rFont val="HGｺﾞｼｯｸM"/>
        <family val="3"/>
        <charset val="128"/>
      </rPr>
      <t>　　　　　）</t>
    </r>
    <rPh sb="2" eb="3">
      <t>ホカ</t>
    </rPh>
    <rPh sb="4" eb="6">
      <t>ナイヨウ</t>
    </rPh>
    <rPh sb="7" eb="9">
      <t>ニュウリョク</t>
    </rPh>
    <phoneticPr fontId="16"/>
  </si>
  <si>
    <t>（２）加算前年度の加算残額に対応する賃金改善の状況（職員処遇改善費【市】）</t>
    <rPh sb="3" eb="5">
      <t>カサン</t>
    </rPh>
    <rPh sb="5" eb="7">
      <t>ゼンネン</t>
    </rPh>
    <rPh sb="7" eb="8">
      <t>ド</t>
    </rPh>
    <rPh sb="9" eb="11">
      <t>カサン</t>
    </rPh>
    <rPh sb="11" eb="13">
      <t>ザンガク</t>
    </rPh>
    <rPh sb="14" eb="16">
      <t>タイオウ</t>
    </rPh>
    <rPh sb="18" eb="20">
      <t>チンギン</t>
    </rPh>
    <rPh sb="20" eb="22">
      <t>カイゼン</t>
    </rPh>
    <rPh sb="23" eb="25">
      <t>ジョウキョウ</t>
    </rPh>
    <rPh sb="26" eb="33">
      <t>ショクインショグウカイゼンヒ</t>
    </rPh>
    <rPh sb="34" eb="35">
      <t>シ</t>
    </rPh>
    <phoneticPr fontId="16"/>
  </si>
  <si>
    <t>（４）賃金改善等実績総額（処遇改善等加算Ⅱ【国】）</t>
    <rPh sb="3" eb="5">
      <t>チンギン</t>
    </rPh>
    <rPh sb="5" eb="7">
      <t>カイゼン</t>
    </rPh>
    <rPh sb="7" eb="8">
      <t>トウ</t>
    </rPh>
    <rPh sb="8" eb="10">
      <t>ジッセキ</t>
    </rPh>
    <rPh sb="10" eb="12">
      <t>ソウガク</t>
    </rPh>
    <rPh sb="13" eb="15">
      <t>ショグウ</t>
    </rPh>
    <rPh sb="15" eb="17">
      <t>カイゼン</t>
    </rPh>
    <rPh sb="17" eb="18">
      <t>トウ</t>
    </rPh>
    <rPh sb="18" eb="20">
      <t>カサン</t>
    </rPh>
    <rPh sb="22" eb="23">
      <t>クニ</t>
    </rPh>
    <phoneticPr fontId="16"/>
  </si>
  <si>
    <t>（５）賃金改善等実績総額（職員処遇改善費【市】）</t>
    <rPh sb="3" eb="5">
      <t>チンギン</t>
    </rPh>
    <rPh sb="5" eb="7">
      <t>カイゼン</t>
    </rPh>
    <rPh sb="7" eb="8">
      <t>トウ</t>
    </rPh>
    <rPh sb="8" eb="10">
      <t>ジッセキ</t>
    </rPh>
    <rPh sb="10" eb="12">
      <t>ソウガク</t>
    </rPh>
    <rPh sb="13" eb="15">
      <t>ショクイン</t>
    </rPh>
    <rPh sb="15" eb="17">
      <t>ショグウ</t>
    </rPh>
    <rPh sb="17" eb="19">
      <t>カイゼン</t>
    </rPh>
    <rPh sb="19" eb="20">
      <t>ヒ</t>
    </rPh>
    <rPh sb="21" eb="22">
      <t>シ</t>
    </rPh>
    <phoneticPr fontId="16"/>
  </si>
  <si>
    <t>⑧基準年度に職員処遇改善費の対象であり、かつ加算当年度に職員処遇改善費の対象外となった職員に係る、基準年度における職員処遇改善費に係る賃金改善額</t>
    <rPh sb="1" eb="3">
      <t>キジュン</t>
    </rPh>
    <rPh sb="3" eb="5">
      <t>ネンド</t>
    </rPh>
    <rPh sb="6" eb="8">
      <t>ショクイン</t>
    </rPh>
    <rPh sb="8" eb="10">
      <t>ショグウ</t>
    </rPh>
    <rPh sb="10" eb="12">
      <t>カイゼン</t>
    </rPh>
    <rPh sb="12" eb="13">
      <t>ヒ</t>
    </rPh>
    <rPh sb="14" eb="16">
      <t>タイショウ</t>
    </rPh>
    <rPh sb="22" eb="24">
      <t>カサン</t>
    </rPh>
    <rPh sb="24" eb="26">
      <t>トウネン</t>
    </rPh>
    <rPh sb="26" eb="27">
      <t>ド</t>
    </rPh>
    <rPh sb="28" eb="30">
      <t>ショクイン</t>
    </rPh>
    <rPh sb="30" eb="32">
      <t>ショグウ</t>
    </rPh>
    <rPh sb="32" eb="34">
      <t>カイゼン</t>
    </rPh>
    <rPh sb="34" eb="35">
      <t>ヒ</t>
    </rPh>
    <rPh sb="36" eb="39">
      <t>タイショウガイ</t>
    </rPh>
    <rPh sb="43" eb="45">
      <t>ショクイン</t>
    </rPh>
    <rPh sb="46" eb="47">
      <t>カカ</t>
    </rPh>
    <rPh sb="49" eb="51">
      <t>キジュン</t>
    </rPh>
    <rPh sb="51" eb="53">
      <t>ネンド</t>
    </rPh>
    <rPh sb="57" eb="59">
      <t>ショクイン</t>
    </rPh>
    <rPh sb="59" eb="61">
      <t>ショグウ</t>
    </rPh>
    <rPh sb="61" eb="63">
      <t>カイゼン</t>
    </rPh>
    <rPh sb="63" eb="64">
      <t>ヒ</t>
    </rPh>
    <rPh sb="65" eb="66">
      <t>カカ</t>
    </rPh>
    <rPh sb="67" eb="69">
      <t>チンギン</t>
    </rPh>
    <rPh sb="69" eb="71">
      <t>カイゼン</t>
    </rPh>
    <rPh sb="71" eb="72">
      <t>ガク</t>
    </rPh>
    <phoneticPr fontId="16"/>
  </si>
  <si>
    <t>（６）他施設との配分調整について→職員処遇改善費を申請している場合は、他施設への拠出はできません。　</t>
    <rPh sb="3" eb="6">
      <t>タシセツ</t>
    </rPh>
    <rPh sb="8" eb="10">
      <t>ハイブン</t>
    </rPh>
    <rPh sb="10" eb="12">
      <t>チョウセイ</t>
    </rPh>
    <phoneticPr fontId="16"/>
  </si>
  <si>
    <t>※　第７号様式添付書類２の「同一事業者内における拠出実績額・受入実績額一覧表」を添付すること</t>
    <rPh sb="2" eb="3">
      <t>ダイ</t>
    </rPh>
    <rPh sb="4" eb="5">
      <t>ゴウ</t>
    </rPh>
    <rPh sb="5" eb="7">
      <t>ヨウシキ</t>
    </rPh>
    <rPh sb="7" eb="9">
      <t>テンプ</t>
    </rPh>
    <rPh sb="9" eb="11">
      <t>ショルイ</t>
    </rPh>
    <rPh sb="26" eb="28">
      <t>ジッセキ</t>
    </rPh>
    <rPh sb="40" eb="42">
      <t>テンプ</t>
    </rPh>
    <phoneticPr fontId="16"/>
  </si>
  <si>
    <t>（７）加算実績額と賃金改善に要した費用の総額との差額について（処遇改善等加算Ⅱ【国】）</t>
    <rPh sb="3" eb="5">
      <t>カサン</t>
    </rPh>
    <rPh sb="5" eb="8">
      <t>ジッセキガク</t>
    </rPh>
    <rPh sb="9" eb="11">
      <t>チンギン</t>
    </rPh>
    <rPh sb="11" eb="13">
      <t>カイゼン</t>
    </rPh>
    <rPh sb="14" eb="15">
      <t>ヨウ</t>
    </rPh>
    <rPh sb="17" eb="19">
      <t>ヒヨウ</t>
    </rPh>
    <rPh sb="20" eb="22">
      <t>ソウガク</t>
    </rPh>
    <rPh sb="24" eb="26">
      <t>サガク</t>
    </rPh>
    <rPh sb="31" eb="38">
      <t>ショグウカイゼントウカサン</t>
    </rPh>
    <rPh sb="40" eb="41">
      <t>クニ</t>
    </rPh>
    <phoneticPr fontId="16"/>
  </si>
  <si>
    <t>※加算Ⅱ新規事由の有無の別により以下により算出すること。
・加算Ⅱ新規事由がある場合：
【国】（３）②－（４）①
・加算Ⅱ新規事由がない場合：
【国】（３）①－｛第７号様式添付書類（９）③＋第７号様式添付書類（10）③｝</t>
    <rPh sb="45" eb="46">
      <t>クニ</t>
    </rPh>
    <rPh sb="73" eb="74">
      <t>クニ</t>
    </rPh>
    <rPh sb="81" eb="82">
      <t>ダイ</t>
    </rPh>
    <rPh sb="83" eb="84">
      <t>ゴウ</t>
    </rPh>
    <rPh sb="84" eb="86">
      <t>ヨウシキ</t>
    </rPh>
    <rPh sb="86" eb="88">
      <t>テンプ</t>
    </rPh>
    <rPh sb="88" eb="90">
      <t>ショルイ</t>
    </rPh>
    <phoneticPr fontId="16"/>
  </si>
  <si>
    <t>（８）加算実績額と賃金改善に要した費用の総額との差額について（職員処遇改善費【市】）</t>
    <rPh sb="3" eb="5">
      <t>カサン</t>
    </rPh>
    <rPh sb="5" eb="8">
      <t>ジッセキガク</t>
    </rPh>
    <rPh sb="9" eb="11">
      <t>チンギン</t>
    </rPh>
    <rPh sb="11" eb="13">
      <t>カイゼン</t>
    </rPh>
    <rPh sb="14" eb="15">
      <t>ヨウ</t>
    </rPh>
    <rPh sb="17" eb="19">
      <t>ヒヨウ</t>
    </rPh>
    <rPh sb="20" eb="22">
      <t>ソウガク</t>
    </rPh>
    <rPh sb="24" eb="26">
      <t>サガク</t>
    </rPh>
    <rPh sb="31" eb="38">
      <t>ショクインショグウカイゼンヒ</t>
    </rPh>
    <rPh sb="39" eb="40">
      <t>シ</t>
    </rPh>
    <phoneticPr fontId="16"/>
  </si>
  <si>
    <t>※加算Ⅱ新規事由の有無の別により以下により算出すること。
・加算Ⅱ新規事由がある場合：
【市】（３）②－（５）①
・加算Ⅱ新規事由がない場合：
【市】（３）①－｛第７号様式添付書類（９）③｝</t>
    <rPh sb="45" eb="46">
      <t>シ</t>
    </rPh>
    <rPh sb="73" eb="74">
      <t>シ</t>
    </rPh>
    <rPh sb="81" eb="82">
      <t>ダイ</t>
    </rPh>
    <rPh sb="83" eb="84">
      <t>ゴウ</t>
    </rPh>
    <rPh sb="84" eb="86">
      <t>ヨウシキ</t>
    </rPh>
    <rPh sb="86" eb="88">
      <t>テンプ</t>
    </rPh>
    <rPh sb="88" eb="90">
      <t>ショルイ</t>
    </rPh>
    <phoneticPr fontId="16"/>
  </si>
  <si>
    <r>
      <t>処遇Ⅰ</t>
    </r>
    <r>
      <rPr>
        <b/>
        <sz val="16"/>
        <color theme="1"/>
        <rFont val="ＭＳ ゴシック"/>
        <family val="3"/>
        <charset val="128"/>
      </rPr>
      <t>(賃金改善要件分)</t>
    </r>
    <rPh sb="0" eb="2">
      <t>ショグウ</t>
    </rPh>
    <rPh sb="4" eb="6">
      <t>チンギン</t>
    </rPh>
    <rPh sb="6" eb="8">
      <t>カイゼン</t>
    </rPh>
    <rPh sb="8" eb="10">
      <t>ヨウケン</t>
    </rPh>
    <rPh sb="10" eb="11">
      <t>ブン</t>
    </rPh>
    <phoneticPr fontId="21"/>
  </si>
  <si>
    <t>加算Ⅱの新規事由による賃金改善額（処遇改善等加算Ⅱ分）</t>
    <rPh sb="17" eb="19">
      <t>ショグウ</t>
    </rPh>
    <rPh sb="19" eb="21">
      <t>カイゼン</t>
    </rPh>
    <rPh sb="21" eb="22">
      <t>トウ</t>
    </rPh>
    <rPh sb="22" eb="24">
      <t>カサン</t>
    </rPh>
    <rPh sb="25" eb="26">
      <t>ブン</t>
    </rPh>
    <phoneticPr fontId="16"/>
  </si>
  <si>
    <t>第４号様式の２の「同一事業者内における拠出実績額・受入実績額一覧表」を添付すること。</t>
    <rPh sb="0" eb="1">
      <t>ダイ</t>
    </rPh>
    <rPh sb="2" eb="3">
      <t>ゴウ</t>
    </rPh>
    <rPh sb="3" eb="5">
      <t>ヨウシキ</t>
    </rPh>
    <rPh sb="21" eb="23">
      <t>ジッセキ</t>
    </rPh>
    <rPh sb="27" eb="29">
      <t>ジッセキ</t>
    </rPh>
    <phoneticPr fontId="16"/>
  </si>
  <si>
    <t>基準年度</t>
    <rPh sb="0" eb="4">
      <t>キジュンネンド</t>
    </rPh>
    <phoneticPr fontId="16"/>
  </si>
  <si>
    <t>処遇改善等加算Ⅰ</t>
    <rPh sb="0" eb="5">
      <t>ショグウカイゼントウ</t>
    </rPh>
    <rPh sb="5" eb="7">
      <t>カサン</t>
    </rPh>
    <phoneticPr fontId="16"/>
  </si>
  <si>
    <t>処遇改善等加算Ⅱ</t>
    <rPh sb="0" eb="5">
      <t>ショグウカイゼントウ</t>
    </rPh>
    <rPh sb="5" eb="7">
      <t>カサン</t>
    </rPh>
    <phoneticPr fontId="16"/>
  </si>
  <si>
    <t>令和１年度</t>
    <rPh sb="0" eb="2">
      <t>レイワ</t>
    </rPh>
    <rPh sb="3" eb="5">
      <t>ネンド</t>
    </rPh>
    <phoneticPr fontId="16"/>
  </si>
  <si>
    <t>円</t>
    <rPh sb="0" eb="1">
      <t>エン</t>
    </rPh>
    <phoneticPr fontId="16"/>
  </si>
  <si>
    <t>施設・事業所間で加算額の一部の配分を調整する場合の「加算実績額」及び「特定加算実績額」については、調整による加算額の増減を反映した（加算実績額にあっては（６）①の額を減じ、（６）③の額を加えた後の、特定加算実績額にあっては（６）②の額を減じ、（６）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ジッセキ</t>
    </rPh>
    <rPh sb="30" eb="31">
      <t>ガク</t>
    </rPh>
    <rPh sb="32" eb="33">
      <t>オヨ</t>
    </rPh>
    <rPh sb="35" eb="37">
      <t>トクテイ</t>
    </rPh>
    <rPh sb="37" eb="39">
      <t>カサン</t>
    </rPh>
    <rPh sb="39" eb="41">
      <t>ジッセキ</t>
    </rPh>
    <rPh sb="41" eb="42">
      <t>ガク</t>
    </rPh>
    <rPh sb="49" eb="51">
      <t>チョウセイ</t>
    </rPh>
    <rPh sb="54" eb="56">
      <t>カサン</t>
    </rPh>
    <rPh sb="56" eb="57">
      <t>ガク</t>
    </rPh>
    <rPh sb="58" eb="60">
      <t>ゾウゲン</t>
    </rPh>
    <rPh sb="61" eb="63">
      <t>ハンエイ</t>
    </rPh>
    <rPh sb="134" eb="136">
      <t>キンガク</t>
    </rPh>
    <rPh sb="137" eb="139">
      <t>キニュウ</t>
    </rPh>
    <phoneticPr fontId="16"/>
  </si>
  <si>
    <t>特定加算実績額【国＋市】</t>
    <rPh sb="0" eb="7">
      <t>トクテイカサンジッセキガク</t>
    </rPh>
    <rPh sb="8" eb="9">
      <t>クニ</t>
    </rPh>
    <rPh sb="10" eb="11">
      <t>シ</t>
    </rPh>
    <phoneticPr fontId="16"/>
  </si>
  <si>
    <t>＞＠40000</t>
    <phoneticPr fontId="21"/>
  </si>
  <si>
    <t>手当</t>
    <rPh sb="0" eb="2">
      <t>テアテ</t>
    </rPh>
    <phoneticPr fontId="21"/>
  </si>
  <si>
    <t>基本給</t>
    <rPh sb="0" eb="3">
      <t>キホンキュウ</t>
    </rPh>
    <phoneticPr fontId="21"/>
  </si>
  <si>
    <t>min</t>
    <phoneticPr fontId="21"/>
  </si>
  <si>
    <t>印刷行</t>
    <rPh sb="0" eb="3">
      <t>インサツギョウ</t>
    </rPh>
    <phoneticPr fontId="21"/>
  </si>
  <si>
    <t>月数</t>
    <rPh sb="0" eb="2">
      <t>ツキスウ</t>
    </rPh>
    <phoneticPr fontId="21"/>
  </si>
  <si>
    <t>金額</t>
    <rPh sb="0" eb="2">
      <t>キンガク</t>
    </rPh>
    <phoneticPr fontId="21"/>
  </si>
  <si>
    <t>月（年度当初から何か月目）</t>
    <rPh sb="0" eb="1">
      <t>ツキ</t>
    </rPh>
    <rPh sb="2" eb="6">
      <t>ネンドトウショ</t>
    </rPh>
    <rPh sb="8" eb="9">
      <t>ナン</t>
    </rPh>
    <rPh sb="10" eb="12">
      <t>ゲツメ</t>
    </rPh>
    <phoneticPr fontId="21"/>
  </si>
  <si>
    <t>基本給等</t>
    <rPh sb="0" eb="3">
      <t>キホンキュウ</t>
    </rPh>
    <rPh sb="3" eb="4">
      <t>トウ</t>
    </rPh>
    <phoneticPr fontId="21"/>
  </si>
  <si>
    <t>職員</t>
    <rPh sb="0" eb="2">
      <t>ショクイン</t>
    </rPh>
    <phoneticPr fontId="21"/>
  </si>
  <si>
    <t>合計</t>
    <rPh sb="0" eb="2">
      <t>ゴウケイ</t>
    </rPh>
    <phoneticPr fontId="21"/>
  </si>
  <si>
    <t>3月</t>
  </si>
  <si>
    <t>2月</t>
  </si>
  <si>
    <t>1月</t>
  </si>
  <si>
    <t>12月</t>
  </si>
  <si>
    <t>11月</t>
  </si>
  <si>
    <t>10月</t>
  </si>
  <si>
    <t>9月</t>
  </si>
  <si>
    <t>8月</t>
  </si>
  <si>
    <t>7月</t>
  </si>
  <si>
    <t>6月</t>
  </si>
  <si>
    <t>5月</t>
    <rPh sb="1" eb="2">
      <t>ガツ</t>
    </rPh>
    <phoneticPr fontId="21"/>
  </si>
  <si>
    <t>4月</t>
    <rPh sb="1" eb="2">
      <t>ガツ</t>
    </rPh>
    <phoneticPr fontId="21"/>
  </si>
  <si>
    <t>経験年数</t>
    <rPh sb="0" eb="4">
      <t>ケイケンネンスウ</t>
    </rPh>
    <phoneticPr fontId="21"/>
  </si>
  <si>
    <t>相当する職名</t>
    <rPh sb="0" eb="2">
      <t>ソウトウ</t>
    </rPh>
    <rPh sb="4" eb="6">
      <t>ショクメイ</t>
    </rPh>
    <phoneticPr fontId="21"/>
  </si>
  <si>
    <t>職名</t>
    <rPh sb="0" eb="2">
      <t>ショクメイ</t>
    </rPh>
    <phoneticPr fontId="21"/>
  </si>
  <si>
    <t>備　考</t>
    <rPh sb="0" eb="1">
      <t>ビ</t>
    </rPh>
    <rPh sb="2" eb="3">
      <t>コウ</t>
    </rPh>
    <phoneticPr fontId="21"/>
  </si>
  <si>
    <t>職員処遇改善費</t>
    <rPh sb="0" eb="2">
      <t>ショクイン</t>
    </rPh>
    <rPh sb="2" eb="4">
      <t>ショグウ</t>
    </rPh>
    <rPh sb="4" eb="6">
      <t>カイゼン</t>
    </rPh>
    <rPh sb="6" eb="7">
      <t>ヒ</t>
    </rPh>
    <phoneticPr fontId="21"/>
  </si>
  <si>
    <t>処遇改善等加算Ⅱ</t>
    <rPh sb="0" eb="2">
      <t>ショグウ</t>
    </rPh>
    <rPh sb="2" eb="4">
      <t>カイゼン</t>
    </rPh>
    <rPh sb="4" eb="5">
      <t>トウ</t>
    </rPh>
    <rPh sb="5" eb="7">
      <t>カサン</t>
    </rPh>
    <phoneticPr fontId="21"/>
  </si>
  <si>
    <t>4月の合計</t>
    <rPh sb="1" eb="2">
      <t>ガツ</t>
    </rPh>
    <rPh sb="3" eb="5">
      <t>ゴウケイ</t>
    </rPh>
    <phoneticPr fontId="21"/>
  </si>
  <si>
    <t>改善すべき額</t>
    <rPh sb="0" eb="2">
      <t>カイゼン</t>
    </rPh>
    <rPh sb="5" eb="6">
      <t>ガク</t>
    </rPh>
    <phoneticPr fontId="21"/>
  </si>
  <si>
    <t>職員処遇改善費</t>
    <phoneticPr fontId="21"/>
  </si>
  <si>
    <t>４月の改善額</t>
    <rPh sb="1" eb="2">
      <t>ガツ</t>
    </rPh>
    <rPh sb="3" eb="6">
      <t>カイゼンガク</t>
    </rPh>
    <phoneticPr fontId="21"/>
  </si>
  <si>
    <t>人</t>
    <rPh sb="0" eb="1">
      <t>ニン</t>
    </rPh>
    <phoneticPr fontId="21"/>
  </si>
  <si>
    <t>C</t>
    <phoneticPr fontId="21"/>
  </si>
  <si>
    <t>B</t>
    <phoneticPr fontId="21"/>
  </si>
  <si>
    <t>A</t>
    <phoneticPr fontId="21"/>
  </si>
  <si>
    <t>max</t>
    <phoneticPr fontId="21"/>
  </si>
  <si>
    <t>改善人数</t>
    <rPh sb="0" eb="4">
      <t>カイゼンニンズウ</t>
    </rPh>
    <phoneticPr fontId="21"/>
  </si>
  <si>
    <t>処遇Ⅱ</t>
    <rPh sb="0" eb="3">
      <t>ショグウニ</t>
    </rPh>
    <phoneticPr fontId="21"/>
  </si>
  <si>
    <t>職務分野別リーダー等</t>
    <rPh sb="0" eb="5">
      <t>ショクムブンヤベツ</t>
    </rPh>
    <rPh sb="9" eb="10">
      <t>トウ</t>
    </rPh>
    <phoneticPr fontId="21"/>
  </si>
  <si>
    <t>一時金（法定福利費残）</t>
    <rPh sb="0" eb="3">
      <t>イチジキン</t>
    </rPh>
    <rPh sb="4" eb="6">
      <t>ホウテイ</t>
    </rPh>
    <rPh sb="6" eb="8">
      <t>フクリ</t>
    </rPh>
    <rPh sb="8" eb="9">
      <t>ヒ</t>
    </rPh>
    <rPh sb="9" eb="10">
      <t>ザン</t>
    </rPh>
    <phoneticPr fontId="66"/>
  </si>
  <si>
    <t>副主任保育士等</t>
    <rPh sb="0" eb="6">
      <t>フクシュニンホイクシ</t>
    </rPh>
    <rPh sb="6" eb="7">
      <t>トウ</t>
    </rPh>
    <phoneticPr fontId="21"/>
  </si>
  <si>
    <t>手当（法定福利費残）</t>
    <rPh sb="0" eb="2">
      <t>テアテ</t>
    </rPh>
    <rPh sb="3" eb="5">
      <t>ホウテイ</t>
    </rPh>
    <rPh sb="5" eb="7">
      <t>フクリ</t>
    </rPh>
    <rPh sb="7" eb="8">
      <t>ヒ</t>
    </rPh>
    <rPh sb="8" eb="9">
      <t>ザン</t>
    </rPh>
    <phoneticPr fontId="66"/>
  </si>
  <si>
    <t>主幹教諭</t>
    <phoneticPr fontId="21"/>
  </si>
  <si>
    <t>基本給（法定福利費残）</t>
    <rPh sb="0" eb="3">
      <t>キホンキュウ</t>
    </rPh>
    <rPh sb="4" eb="6">
      <t>ホウテイ</t>
    </rPh>
    <rPh sb="6" eb="8">
      <t>フクリ</t>
    </rPh>
    <rPh sb="8" eb="9">
      <t>ヒ</t>
    </rPh>
    <rPh sb="9" eb="10">
      <t>ザン</t>
    </rPh>
    <phoneticPr fontId="66"/>
  </si>
  <si>
    <t>主任保育士</t>
    <phoneticPr fontId="21"/>
  </si>
  <si>
    <t>職員処遇</t>
    <rPh sb="0" eb="4">
      <t>ショクインショグウ</t>
    </rPh>
    <phoneticPr fontId="21"/>
  </si>
  <si>
    <t>手当</t>
    <rPh sb="0" eb="2">
      <t>テアテ</t>
    </rPh>
    <phoneticPr fontId="66"/>
  </si>
  <si>
    <t>教頭</t>
    <phoneticPr fontId="21"/>
  </si>
  <si>
    <t>基本給</t>
    <rPh sb="0" eb="3">
      <t>キホンキュウ</t>
    </rPh>
    <phoneticPr fontId="66"/>
  </si>
  <si>
    <t>副園長</t>
    <phoneticPr fontId="21"/>
  </si>
  <si>
    <t>④合計</t>
    <rPh sb="1" eb="3">
      <t>ゴウケイ</t>
    </rPh>
    <phoneticPr fontId="28"/>
  </si>
  <si>
    <t>栄養管理加算</t>
    <rPh sb="0" eb="2">
      <t>エイヨウ</t>
    </rPh>
    <rPh sb="2" eb="4">
      <t>カンリ</t>
    </rPh>
    <rPh sb="4" eb="6">
      <t>カサン</t>
    </rPh>
    <phoneticPr fontId="16"/>
  </si>
  <si>
    <t>③合計</t>
    <rPh sb="1" eb="3">
      <t>ゴウケイ</t>
    </rPh>
    <phoneticPr fontId="28"/>
  </si>
  <si>
    <t>定員を恒常的に超過する場合</t>
    <rPh sb="0" eb="2">
      <t>テイイン</t>
    </rPh>
    <rPh sb="3" eb="6">
      <t>コウジョウテキ</t>
    </rPh>
    <rPh sb="7" eb="9">
      <t>チョウカ</t>
    </rPh>
    <rPh sb="11" eb="13">
      <t>バアイ</t>
    </rPh>
    <phoneticPr fontId="16"/>
  </si>
  <si>
    <t>②合計</t>
    <rPh sb="1" eb="3">
      <t>ゴウケイ</t>
    </rPh>
    <phoneticPr fontId="28"/>
  </si>
  <si>
    <t>夜間保育加算</t>
    <rPh sb="0" eb="2">
      <t>ヤカン</t>
    </rPh>
    <rPh sb="2" eb="4">
      <t>ホイク</t>
    </rPh>
    <rPh sb="4" eb="6">
      <t>カサン</t>
    </rPh>
    <phoneticPr fontId="16"/>
  </si>
  <si>
    <t>処遇改善等加算Ⅰ</t>
    <rPh sb="0" eb="2">
      <t>ショグウ</t>
    </rPh>
    <rPh sb="2" eb="4">
      <t>カイゼン</t>
    </rPh>
    <rPh sb="4" eb="5">
      <t>ナド</t>
    </rPh>
    <rPh sb="5" eb="7">
      <t>カサン</t>
    </rPh>
    <phoneticPr fontId="16"/>
  </si>
  <si>
    <t>処遇改善等加算分単価(円)</t>
    <rPh sb="0" eb="2">
      <t>ショグウ</t>
    </rPh>
    <rPh sb="2" eb="4">
      <t>カイゼン</t>
    </rPh>
    <rPh sb="4" eb="5">
      <t>ナド</t>
    </rPh>
    <rPh sb="5" eb="7">
      <t>カサン</t>
    </rPh>
    <rPh sb="7" eb="8">
      <t>ブン</t>
    </rPh>
    <rPh sb="8" eb="10">
      <t>タンカ</t>
    </rPh>
    <rPh sb="11" eb="12">
      <t>エン</t>
    </rPh>
    <phoneticPr fontId="16"/>
  </si>
  <si>
    <t>平均利用子ども数(人)</t>
    <rPh sb="9" eb="10">
      <t>ニン</t>
    </rPh>
    <phoneticPr fontId="28"/>
  </si>
  <si>
    <t>短時間</t>
    <rPh sb="0" eb="3">
      <t>タンジカン</t>
    </rPh>
    <phoneticPr fontId="16"/>
  </si>
  <si>
    <t>標準時間</t>
    <rPh sb="0" eb="2">
      <t>ヒョウジュン</t>
    </rPh>
    <rPh sb="2" eb="4">
      <t>ジカン</t>
    </rPh>
    <phoneticPr fontId="16"/>
  </si>
  <si>
    <t>２歳児</t>
    <rPh sb="1" eb="2">
      <t>サイ</t>
    </rPh>
    <rPh sb="2" eb="3">
      <t>ジ</t>
    </rPh>
    <phoneticPr fontId="16"/>
  </si>
  <si>
    <t>１歳児</t>
    <rPh sb="1" eb="2">
      <t>サイ</t>
    </rPh>
    <rPh sb="2" eb="3">
      <t>ジ</t>
    </rPh>
    <phoneticPr fontId="16"/>
  </si>
  <si>
    <t>乳児</t>
    <rPh sb="0" eb="2">
      <t>ニュウジ</t>
    </rPh>
    <phoneticPr fontId="16"/>
  </si>
  <si>
    <t>年齢別単価</t>
    <rPh sb="0" eb="2">
      <t>ネンレイ</t>
    </rPh>
    <rPh sb="2" eb="3">
      <t>ベツ</t>
    </rPh>
    <rPh sb="3" eb="5">
      <t>タンカ</t>
    </rPh>
    <phoneticPr fontId="16"/>
  </si>
  <si>
    <t>適用
する
場合</t>
    <rPh sb="0" eb="2">
      <t>テキヨウ</t>
    </rPh>
    <rPh sb="6" eb="8">
      <t>バアイ</t>
    </rPh>
    <phoneticPr fontId="16"/>
  </si>
  <si>
    <t>区分</t>
    <rPh sb="0" eb="2">
      <t>クブン</t>
    </rPh>
    <phoneticPr fontId="16"/>
  </si>
  <si>
    <t>※１　令和２年度各月提出の雇用状況表に記載の在籍児童数（私的契約は除く）を入力します。</t>
    <rPh sb="3" eb="5">
      <t>レイワ</t>
    </rPh>
    <rPh sb="6" eb="8">
      <t>ネンド</t>
    </rPh>
    <rPh sb="7" eb="8">
      <t>ド</t>
    </rPh>
    <rPh sb="8" eb="10">
      <t>カクツキ</t>
    </rPh>
    <rPh sb="10" eb="12">
      <t>テイシュツ</t>
    </rPh>
    <rPh sb="13" eb="15">
      <t>コヨウ</t>
    </rPh>
    <rPh sb="15" eb="17">
      <t>ジョウキョウ</t>
    </rPh>
    <rPh sb="17" eb="18">
      <t>ヒョウ</t>
    </rPh>
    <rPh sb="19" eb="21">
      <t>キサイ</t>
    </rPh>
    <rPh sb="37" eb="39">
      <t>ニュウリョク</t>
    </rPh>
    <phoneticPr fontId="21"/>
  </si>
  <si>
    <t>短時間</t>
    <rPh sb="0" eb="3">
      <t>タンジカン</t>
    </rPh>
    <phoneticPr fontId="21"/>
  </si>
  <si>
    <t>標準</t>
    <rPh sb="0" eb="2">
      <t>ヒョウジュン</t>
    </rPh>
    <phoneticPr fontId="21"/>
  </si>
  <si>
    <t>１歳児</t>
    <rPh sb="1" eb="2">
      <t>サイ</t>
    </rPh>
    <rPh sb="2" eb="3">
      <t>ジ</t>
    </rPh>
    <phoneticPr fontId="21"/>
  </si>
  <si>
    <t>２歳児</t>
    <rPh sb="1" eb="2">
      <t>サイ</t>
    </rPh>
    <rPh sb="2" eb="3">
      <t>ジ</t>
    </rPh>
    <phoneticPr fontId="21"/>
  </si>
  <si>
    <t>実績</t>
    <rPh sb="0" eb="2">
      <t>ジッセキ</t>
    </rPh>
    <phoneticPr fontId="21"/>
  </si>
  <si>
    <t>平均
児童数</t>
    <rPh sb="0" eb="2">
      <t>ヘイキン</t>
    </rPh>
    <rPh sb="3" eb="5">
      <t>ジドウ</t>
    </rPh>
    <rPh sb="5" eb="6">
      <t>スウ</t>
    </rPh>
    <phoneticPr fontId="21"/>
  </si>
  <si>
    <t>３月</t>
  </si>
  <si>
    <t>２月</t>
  </si>
  <si>
    <t>１月</t>
  </si>
  <si>
    <t>１２月</t>
  </si>
  <si>
    <t>１１月</t>
  </si>
  <si>
    <t>１０月</t>
  </si>
  <si>
    <t>９月</t>
  </si>
  <si>
    <t>８月</t>
  </si>
  <si>
    <t>７月</t>
  </si>
  <si>
    <t>６月</t>
  </si>
  <si>
    <t>５月</t>
  </si>
  <si>
    <t>４月</t>
    <rPh sb="1" eb="2">
      <t>ガツ</t>
    </rPh>
    <phoneticPr fontId="21"/>
  </si>
  <si>
    <t>令和２年度</t>
    <rPh sb="0" eb="2">
      <t>レイワ</t>
    </rPh>
    <rPh sb="3" eb="5">
      <t>ネンド</t>
    </rPh>
    <rPh sb="4" eb="5">
      <t>ド</t>
    </rPh>
    <phoneticPr fontId="21"/>
  </si>
  <si>
    <t>令和元年度</t>
    <rPh sb="0" eb="2">
      <t>レイワ</t>
    </rPh>
    <rPh sb="2" eb="4">
      <t>ガンネン</t>
    </rPh>
    <rPh sb="4" eb="5">
      <t>ド</t>
    </rPh>
    <phoneticPr fontId="21"/>
  </si>
  <si>
    <t>定員区分</t>
    <rPh sb="0" eb="2">
      <t>テイイン</t>
    </rPh>
    <rPh sb="2" eb="4">
      <t>クブン</t>
    </rPh>
    <phoneticPr fontId="16"/>
  </si>
  <si>
    <t>利用定員</t>
    <rPh sb="0" eb="2">
      <t>リヨウ</t>
    </rPh>
    <rPh sb="2" eb="4">
      <t>テイイン</t>
    </rPh>
    <phoneticPr fontId="16"/>
  </si>
  <si>
    <t>R2</t>
  </si>
  <si>
    <t>R1</t>
    <phoneticPr fontId="21"/>
  </si>
  <si>
    <t>H30</t>
  </si>
  <si>
    <t>平成30年度</t>
    <rPh sb="0" eb="2">
      <t>ヘイセイ</t>
    </rPh>
    <rPh sb="4" eb="6">
      <t>ネンド</t>
    </rPh>
    <phoneticPr fontId="21"/>
  </si>
  <si>
    <t>H29</t>
  </si>
  <si>
    <t>平成29年度</t>
    <rPh sb="0" eb="2">
      <t>ヘイセイ</t>
    </rPh>
    <rPh sb="4" eb="6">
      <t>ネンド</t>
    </rPh>
    <phoneticPr fontId="21"/>
  </si>
  <si>
    <t>代表者職・氏名</t>
    <rPh sb="0" eb="3">
      <t>ダイヒョウシャ</t>
    </rPh>
    <rPh sb="3" eb="4">
      <t>ショク</t>
    </rPh>
    <rPh sb="5" eb="7">
      <t>シメイ</t>
    </rPh>
    <phoneticPr fontId="28"/>
  </si>
  <si>
    <t>H28</t>
  </si>
  <si>
    <t>平成28年度</t>
    <rPh sb="0" eb="2">
      <t>ヘイセイ</t>
    </rPh>
    <rPh sb="4" eb="6">
      <t>ネンド</t>
    </rPh>
    <phoneticPr fontId="21"/>
  </si>
  <si>
    <t>H27</t>
  </si>
  <si>
    <t>平成27年度</t>
    <rPh sb="0" eb="2">
      <t>ヘイセイ</t>
    </rPh>
    <rPh sb="4" eb="6">
      <t>ネンド</t>
    </rPh>
    <phoneticPr fontId="21"/>
  </si>
  <si>
    <t>施設・事業所名称</t>
    <rPh sb="0" eb="2">
      <t>シセツ</t>
    </rPh>
    <rPh sb="3" eb="6">
      <t>ジギョウショ</t>
    </rPh>
    <rPh sb="6" eb="8">
      <t>メイショウ</t>
    </rPh>
    <phoneticPr fontId="28"/>
  </si>
  <si>
    <t>H26</t>
    <phoneticPr fontId="21"/>
  </si>
  <si>
    <t>平成26年度</t>
    <rPh sb="0" eb="2">
      <t>ヘイセイ</t>
    </rPh>
    <rPh sb="4" eb="6">
      <t>ネンド</t>
    </rPh>
    <phoneticPr fontId="21"/>
  </si>
  <si>
    <t>平成24年度</t>
    <rPh sb="0" eb="2">
      <t>ヘイセイ</t>
    </rPh>
    <rPh sb="4" eb="6">
      <t>ネンド</t>
    </rPh>
    <phoneticPr fontId="21"/>
  </si>
  <si>
    <t>３歳児</t>
    <rPh sb="1" eb="3">
      <t>サイジ</t>
    </rPh>
    <phoneticPr fontId="16"/>
  </si>
  <si>
    <t>人勧改定率</t>
    <rPh sb="0" eb="2">
      <t>ジンカン</t>
    </rPh>
    <rPh sb="2" eb="4">
      <t>カイテイ</t>
    </rPh>
    <rPh sb="4" eb="5">
      <t>リツ</t>
    </rPh>
    <phoneticPr fontId="21"/>
  </si>
  <si>
    <t>年度</t>
    <rPh sb="0" eb="2">
      <t>ネンド</t>
    </rPh>
    <phoneticPr fontId="21"/>
  </si>
  <si>
    <t>人件費改定率</t>
    <rPh sb="0" eb="3">
      <t>ジンケンヒ</t>
    </rPh>
    <rPh sb="3" eb="5">
      <t>カイテイ</t>
    </rPh>
    <rPh sb="5" eb="6">
      <t>リツ</t>
    </rPh>
    <phoneticPr fontId="21"/>
  </si>
  <si>
    <t>基準年度</t>
    <rPh sb="0" eb="2">
      <t>キジュン</t>
    </rPh>
    <rPh sb="2" eb="4">
      <t>ネンド</t>
    </rPh>
    <phoneticPr fontId="21"/>
  </si>
  <si>
    <t>４歳以上児</t>
    <rPh sb="1" eb="4">
      <t>サイイジョウ</t>
    </rPh>
    <rPh sb="4" eb="5">
      <t>ジ</t>
    </rPh>
    <phoneticPr fontId="16"/>
  </si>
  <si>
    <t>★人勧</t>
    <rPh sb="1" eb="3">
      <t>ジンカン</t>
    </rPh>
    <phoneticPr fontId="21"/>
  </si>
  <si>
    <t>人件費改定率</t>
    <rPh sb="0" eb="3">
      <t>ジンケンヒ</t>
    </rPh>
    <rPh sb="3" eb="6">
      <t>カイテイリツ</t>
    </rPh>
    <phoneticPr fontId="21"/>
  </si>
  <si>
    <t>定員</t>
    <rPh sb="0" eb="2">
      <t>テイイン</t>
    </rPh>
    <phoneticPr fontId="73"/>
  </si>
  <si>
    <t>令和２年度　処遇改善等加算Ⅰ・Ⅱ及び職員処遇改善費　実績報告　入力シート</t>
    <rPh sb="0" eb="2">
      <t>レイワ</t>
    </rPh>
    <rPh sb="3" eb="5">
      <t>ネンド</t>
    </rPh>
    <rPh sb="6" eb="11">
      <t>ショグウカイゼントウ</t>
    </rPh>
    <rPh sb="11" eb="13">
      <t>カサン</t>
    </rPh>
    <rPh sb="16" eb="17">
      <t>オヨ</t>
    </rPh>
    <rPh sb="18" eb="25">
      <t>ショクインショグウカイゼンヒ</t>
    </rPh>
    <rPh sb="26" eb="30">
      <t>ジッセキホウコク</t>
    </rPh>
    <rPh sb="31" eb="33">
      <t>ニュウリョク</t>
    </rPh>
    <phoneticPr fontId="16"/>
  </si>
  <si>
    <r>
      <t>施設の全職員（賃金改善していない職員を含む）
の</t>
    </r>
    <r>
      <rPr>
        <b/>
        <u val="double"/>
        <sz val="11"/>
        <color theme="1"/>
        <rFont val="ＭＳ Ｐゴシック"/>
        <family val="3"/>
        <charset val="128"/>
      </rPr>
      <t>令和１年度</t>
    </r>
    <r>
      <rPr>
        <sz val="11"/>
        <color theme="1"/>
        <rFont val="ＭＳ Ｐゴシック"/>
        <family val="3"/>
        <charset val="128"/>
      </rPr>
      <t>の賃金総額</t>
    </r>
    <rPh sb="0" eb="2">
      <t>シセツ</t>
    </rPh>
    <rPh sb="3" eb="6">
      <t>ゼンショクイン</t>
    </rPh>
    <rPh sb="7" eb="11">
      <t>チンギンカイゼン</t>
    </rPh>
    <rPh sb="16" eb="18">
      <t>ショクイン</t>
    </rPh>
    <rPh sb="19" eb="20">
      <t>フク</t>
    </rPh>
    <rPh sb="24" eb="26">
      <t>レイワ</t>
    </rPh>
    <rPh sb="27" eb="29">
      <t>ネンド</t>
    </rPh>
    <rPh sb="30" eb="34">
      <t>チンギンソウガク</t>
    </rPh>
    <phoneticPr fontId="16"/>
  </si>
  <si>
    <r>
      <t>施設の全職員（賃金改善していない職員を含む）
の</t>
    </r>
    <r>
      <rPr>
        <b/>
        <u val="double"/>
        <sz val="11"/>
        <color theme="1"/>
        <rFont val="ＭＳ Ｐゴシック"/>
        <family val="3"/>
        <charset val="128"/>
      </rPr>
      <t>令和１年度</t>
    </r>
    <r>
      <rPr>
        <sz val="11"/>
        <color theme="1"/>
        <rFont val="ＭＳ Ｐゴシック"/>
        <family val="3"/>
        <charset val="128"/>
      </rPr>
      <t>の法定福利費の事業主負担分の総額</t>
    </r>
    <rPh sb="0" eb="2">
      <t>シセツ</t>
    </rPh>
    <rPh sb="3" eb="6">
      <t>ゼンショクイン</t>
    </rPh>
    <rPh sb="7" eb="11">
      <t>チンギンカイゼン</t>
    </rPh>
    <rPh sb="16" eb="18">
      <t>ショクイン</t>
    </rPh>
    <rPh sb="19" eb="20">
      <t>フク</t>
    </rPh>
    <rPh sb="24" eb="26">
      <t>レイワ</t>
    </rPh>
    <rPh sb="27" eb="29">
      <t>ネンド</t>
    </rPh>
    <rPh sb="30" eb="35">
      <t>ホウテイフクリヒ</t>
    </rPh>
    <rPh sb="36" eb="39">
      <t>ジギョウヌシ</t>
    </rPh>
    <rPh sb="39" eb="42">
      <t>フタンブン</t>
    </rPh>
    <rPh sb="43" eb="45">
      <t>ソウガク</t>
    </rPh>
    <phoneticPr fontId="16"/>
  </si>
  <si>
    <r>
      <t>　※令和２年度ではなく、</t>
    </r>
    <r>
      <rPr>
        <b/>
        <u val="double"/>
        <sz val="10"/>
        <color theme="1"/>
        <rFont val="ＭＳ Ｐゴシック"/>
        <family val="3"/>
        <charset val="128"/>
      </rPr>
      <t>令和１年度</t>
    </r>
    <r>
      <rPr>
        <sz val="10"/>
        <color theme="1"/>
        <rFont val="ＭＳ Ｐゴシック"/>
        <family val="3"/>
        <charset val="128"/>
      </rPr>
      <t>の金額を入力する欄なので、ご注意ください。
　※上記２つの情報から、賃金に係る法定福利費の事業主負担分の割合を算出することで、
　　 様式内の法定福利費の事業主負担分を記載する欄は自動算出されるようにしています。</t>
    </r>
    <rPh sb="2" eb="4">
      <t>レイワ</t>
    </rPh>
    <rPh sb="5" eb="6">
      <t>ネン</t>
    </rPh>
    <rPh sb="6" eb="7">
      <t>ド</t>
    </rPh>
    <rPh sb="12" eb="14">
      <t>レイワ</t>
    </rPh>
    <rPh sb="15" eb="17">
      <t>ネンド</t>
    </rPh>
    <rPh sb="18" eb="20">
      <t>キンガク</t>
    </rPh>
    <rPh sb="21" eb="23">
      <t>ニュウリョク</t>
    </rPh>
    <rPh sb="25" eb="26">
      <t>ラン</t>
    </rPh>
    <rPh sb="31" eb="33">
      <t>チュウイ</t>
    </rPh>
    <rPh sb="42" eb="44">
      <t>ジョウキ</t>
    </rPh>
    <rPh sb="47" eb="49">
      <t>ジョウホウ</t>
    </rPh>
    <rPh sb="52" eb="54">
      <t>チンギン</t>
    </rPh>
    <rPh sb="55" eb="56">
      <t>カカ</t>
    </rPh>
    <rPh sb="57" eb="62">
      <t>ホウテイフクリヒ</t>
    </rPh>
    <rPh sb="63" eb="69">
      <t>ジギョウヌシフタンブン</t>
    </rPh>
    <rPh sb="70" eb="72">
      <t>ワリアイ</t>
    </rPh>
    <rPh sb="73" eb="75">
      <t>サンシュツ</t>
    </rPh>
    <rPh sb="85" eb="88">
      <t>ヨウシキナイ</t>
    </rPh>
    <rPh sb="89" eb="94">
      <t>ホウテイフクリヒ</t>
    </rPh>
    <rPh sb="95" eb="101">
      <t>ジギョウヌシフタンブン</t>
    </rPh>
    <rPh sb="102" eb="104">
      <t>キサイ</t>
    </rPh>
    <rPh sb="106" eb="107">
      <t>ラン</t>
    </rPh>
    <rPh sb="108" eb="112">
      <t>ジドウサンシュツ</t>
    </rPh>
    <phoneticPr fontId="16"/>
  </si>
  <si>
    <t>第７号様式添付書類（９）又は（10）における「処遇改善等加算Ⅱによる賃金改善額」の「うち基準翌年度から加算当年度における賃金改善分」を対象職員ごとに算出して記入すること。法定福利費等の事業主負担額を除く。</t>
    <rPh sb="0" eb="1">
      <t>ダイ</t>
    </rPh>
    <rPh sb="2" eb="5">
      <t>ゴウヨウシキ</t>
    </rPh>
    <rPh sb="5" eb="9">
      <t>テンプショルイ</t>
    </rPh>
    <phoneticPr fontId="16"/>
  </si>
  <si>
    <t>加算前年度の加算残額に係る支払賃金※6</t>
    <rPh sb="11" eb="12">
      <t>カカ</t>
    </rPh>
    <phoneticPr fontId="21"/>
  </si>
  <si>
    <t>賃金改善に要した費用
（処遇Ⅰのみ）⑱
（⑩－⑥－⑭－⑰）－㉑（－㉑は総額で反映）</t>
    <rPh sb="0" eb="2">
      <t>チンギン</t>
    </rPh>
    <rPh sb="2" eb="4">
      <t>カイゼン</t>
    </rPh>
    <rPh sb="5" eb="6">
      <t>ヨウ</t>
    </rPh>
    <rPh sb="8" eb="10">
      <t>ヒヨウ</t>
    </rPh>
    <rPh sb="12" eb="14">
      <t>ショグウ</t>
    </rPh>
    <rPh sb="35" eb="37">
      <t>ソウガク</t>
    </rPh>
    <rPh sb="38" eb="40">
      <t>ハンエイ</t>
    </rPh>
    <phoneticPr fontId="16"/>
  </si>
  <si>
    <t>《配分調整後》</t>
    <rPh sb="1" eb="6">
      <t>ハイブンチョウセイゴ</t>
    </rPh>
    <phoneticPr fontId="16"/>
  </si>
  <si>
    <t>処遇改善等加算Ⅱ【国】　《通知》　　</t>
    <rPh sb="0" eb="5">
      <t>ショグウカイゼントウ</t>
    </rPh>
    <rPh sb="5" eb="7">
      <t>カサン</t>
    </rPh>
    <rPh sb="9" eb="10">
      <t>クニ</t>
    </rPh>
    <rPh sb="13" eb="15">
      <t>ツウチ</t>
    </rPh>
    <phoneticPr fontId="16"/>
  </si>
  <si>
    <t>氏名</t>
    <rPh sb="0" eb="2">
      <t>シメイ</t>
    </rPh>
    <phoneticPr fontId="16"/>
  </si>
  <si>
    <t>氏名</t>
    <rPh sb="0" eb="2">
      <t>シメイ</t>
    </rPh>
    <phoneticPr fontId="16"/>
  </si>
  <si>
    <t>R２年度加算残額</t>
    <rPh sb="2" eb="4">
      <t>ネンド</t>
    </rPh>
    <rPh sb="4" eb="6">
      <t>カサン</t>
    </rPh>
    <rPh sb="6" eb="7">
      <t>ザン</t>
    </rPh>
    <rPh sb="7" eb="8">
      <t>ガク</t>
    </rPh>
    <phoneticPr fontId="21"/>
  </si>
  <si>
    <t>改善した給与項目</t>
    <rPh sb="0" eb="2">
      <t>カイゼン</t>
    </rPh>
    <rPh sb="4" eb="8">
      <t>キュウヨコウモク</t>
    </rPh>
    <phoneticPr fontId="16"/>
  </si>
  <si>
    <t>＋</t>
    <phoneticPr fontId="73"/>
  </si>
  <si>
    <t>3号</t>
    <rPh sb="1" eb="2">
      <t>ゴウ</t>
    </rPh>
    <phoneticPr fontId="73"/>
  </si>
  <si>
    <t>－</t>
    <phoneticPr fontId="73"/>
  </si>
  <si>
    <t xml:space="preserve"> 1,050人～</t>
    <rPh sb="6" eb="7">
      <t>ニン</t>
    </rPh>
    <phoneticPr fontId="73"/>
  </si>
  <si>
    <t>　 980人～1,049人</t>
    <rPh sb="5" eb="6">
      <t>ニン</t>
    </rPh>
    <rPh sb="12" eb="13">
      <t>ニン</t>
    </rPh>
    <phoneticPr fontId="73"/>
  </si>
  <si>
    <t xml:space="preserve"> 　910人～　979人</t>
    <rPh sb="5" eb="6">
      <t>ニン</t>
    </rPh>
    <rPh sb="11" eb="12">
      <t>ニン</t>
    </rPh>
    <phoneticPr fontId="73"/>
  </si>
  <si>
    <t xml:space="preserve"> 　770人～　839人</t>
    <rPh sb="5" eb="6">
      <t>ニン</t>
    </rPh>
    <rPh sb="11" eb="12">
      <t>ニン</t>
    </rPh>
    <phoneticPr fontId="73"/>
  </si>
  <si>
    <t xml:space="preserve"> 　700人～　769人</t>
    <rPh sb="5" eb="6">
      <t>ニン</t>
    </rPh>
    <rPh sb="11" eb="12">
      <t>ニン</t>
    </rPh>
    <phoneticPr fontId="73"/>
  </si>
  <si>
    <t>　 630人～　699人</t>
    <rPh sb="5" eb="6">
      <t>ニン</t>
    </rPh>
    <rPh sb="11" eb="12">
      <t>ニン</t>
    </rPh>
    <phoneticPr fontId="73"/>
  </si>
  <si>
    <t>利用子ども数</t>
    <rPh sb="0" eb="2">
      <t>リヨウ</t>
    </rPh>
    <rPh sb="2" eb="3">
      <t>コ</t>
    </rPh>
    <rPh sb="5" eb="6">
      <t>スウ</t>
    </rPh>
    <phoneticPr fontId="73"/>
  </si>
  <si>
    <t>各月初日の</t>
    <rPh sb="0" eb="2">
      <t>カクツキ</t>
    </rPh>
    <rPh sb="2" eb="4">
      <t>ショニチ</t>
    </rPh>
    <phoneticPr fontId="73"/>
  </si>
  <si>
    <t>　 560人～　629人</t>
    <rPh sb="5" eb="6">
      <t>ニン</t>
    </rPh>
    <rPh sb="11" eb="12">
      <t>ニン</t>
    </rPh>
    <phoneticPr fontId="73"/>
  </si>
  <si>
    <t xml:space="preserve"> 　490人～　559人</t>
    <rPh sb="5" eb="6">
      <t>ニン</t>
    </rPh>
    <rPh sb="11" eb="12">
      <t>ニン</t>
    </rPh>
    <phoneticPr fontId="73"/>
  </si>
  <si>
    <t>　 420人～　489人</t>
    <rPh sb="5" eb="6">
      <t>ニン</t>
    </rPh>
    <rPh sb="11" eb="12">
      <t>ニン</t>
    </rPh>
    <phoneticPr fontId="73"/>
  </si>
  <si>
    <t xml:space="preserve"> 　350人～　419人</t>
    <rPh sb="5" eb="6">
      <t>ニン</t>
    </rPh>
    <rPh sb="11" eb="12">
      <t>ニン</t>
    </rPh>
    <phoneticPr fontId="73"/>
  </si>
  <si>
    <t>　 280人～　349人</t>
    <rPh sb="5" eb="6">
      <t>ニン</t>
    </rPh>
    <rPh sb="11" eb="12">
      <t>ニン</t>
    </rPh>
    <phoneticPr fontId="73"/>
  </si>
  <si>
    <t>　 　　 ～　210人</t>
    <rPh sb="10" eb="11">
      <t>ニン</t>
    </rPh>
    <phoneticPr fontId="73"/>
  </si>
  <si>
    <t>休日保育の年間延べ利用子ども数</t>
    <rPh sb="0" eb="2">
      <t>キュウジツ</t>
    </rPh>
    <rPh sb="2" eb="4">
      <t>ホイク</t>
    </rPh>
    <rPh sb="5" eb="7">
      <t>ネンカン</t>
    </rPh>
    <rPh sb="7" eb="8">
      <t>ノ</t>
    </rPh>
    <rPh sb="9" eb="11">
      <t>リヨウ</t>
    </rPh>
    <rPh sb="11" eb="12">
      <t>コ</t>
    </rPh>
    <rPh sb="14" eb="15">
      <t>スウ</t>
    </rPh>
    <phoneticPr fontId="73"/>
  </si>
  <si>
    <t>÷</t>
    <phoneticPr fontId="73"/>
  </si>
  <si>
    <t>＋</t>
  </si>
  <si>
    <t>16/100
地域</t>
    <phoneticPr fontId="16"/>
  </si>
  <si>
    <t>⑯</t>
    <phoneticPr fontId="73"/>
  </si>
  <si>
    <t>⑱</t>
    <phoneticPr fontId="73"/>
  </si>
  <si>
    <t>⑰</t>
    <phoneticPr fontId="73"/>
  </si>
  <si>
    <t>⑮</t>
    <phoneticPr fontId="73"/>
  </si>
  <si>
    <t>⑬</t>
    <phoneticPr fontId="73"/>
  </si>
  <si>
    <t>⑫</t>
    <phoneticPr fontId="73"/>
  </si>
  <si>
    <t>⑪</t>
    <phoneticPr fontId="73"/>
  </si>
  <si>
    <t>⑩</t>
    <phoneticPr fontId="73"/>
  </si>
  <si>
    <t>⑨</t>
    <phoneticPr fontId="73"/>
  </si>
  <si>
    <t>⑧</t>
    <phoneticPr fontId="73"/>
  </si>
  <si>
    <t>⑦</t>
    <phoneticPr fontId="73"/>
  </si>
  <si>
    <t>⑥</t>
    <phoneticPr fontId="73"/>
  </si>
  <si>
    <t>④</t>
    <phoneticPr fontId="73"/>
  </si>
  <si>
    <t>③</t>
    <phoneticPr fontId="73"/>
  </si>
  <si>
    <t>②</t>
    <phoneticPr fontId="73"/>
  </si>
  <si>
    <t>①</t>
    <phoneticPr fontId="73"/>
  </si>
  <si>
    <t>都市部</t>
    <rPh sb="0" eb="3">
      <t>トシブ</t>
    </rPh>
    <phoneticPr fontId="73"/>
  </si>
  <si>
    <t>標　準</t>
    <rPh sb="0" eb="1">
      <t>シルベ</t>
    </rPh>
    <rPh sb="2" eb="3">
      <t>ジュン</t>
    </rPh>
    <phoneticPr fontId="73"/>
  </si>
  <si>
    <t>（注）</t>
    <phoneticPr fontId="73"/>
  </si>
  <si>
    <t>（注）</t>
    <rPh sb="0" eb="3">
      <t>チュウ</t>
    </rPh>
    <phoneticPr fontId="16"/>
  </si>
  <si>
    <t>処遇改善等加算Ⅰ</t>
    <phoneticPr fontId="73"/>
  </si>
  <si>
    <t>加算額</t>
    <rPh sb="0" eb="3">
      <t>カサンガク</t>
    </rPh>
    <phoneticPr fontId="73"/>
  </si>
  <si>
    <t>処遇改善等
加算Ⅰ</t>
    <phoneticPr fontId="73"/>
  </si>
  <si>
    <t>基本分単価</t>
    <rPh sb="0" eb="2">
      <t>キホン</t>
    </rPh>
    <rPh sb="2" eb="3">
      <t>ブン</t>
    </rPh>
    <rPh sb="3" eb="4">
      <t>タン</t>
    </rPh>
    <rPh sb="4" eb="5">
      <t>アタイ</t>
    </rPh>
    <phoneticPr fontId="16"/>
  </si>
  <si>
    <t>保育短時間認定</t>
    <rPh sb="0" eb="2">
      <t>ホイク</t>
    </rPh>
    <rPh sb="2" eb="3">
      <t>タン</t>
    </rPh>
    <rPh sb="3" eb="5">
      <t>ジカン</t>
    </rPh>
    <rPh sb="5" eb="7">
      <t>ニンテイ</t>
    </rPh>
    <phoneticPr fontId="73"/>
  </si>
  <si>
    <t>保育標準時間認定</t>
    <rPh sb="0" eb="2">
      <t>ホイク</t>
    </rPh>
    <rPh sb="2" eb="4">
      <t>ヒョウジュン</t>
    </rPh>
    <rPh sb="4" eb="6">
      <t>ジカン</t>
    </rPh>
    <rPh sb="6" eb="8">
      <t>ニンテイ</t>
    </rPh>
    <phoneticPr fontId="73"/>
  </si>
  <si>
    <t>土曜日に閉所する場合</t>
    <rPh sb="0" eb="3">
      <t>ドヨウビ</t>
    </rPh>
    <rPh sb="4" eb="6">
      <t>ヘイショ</t>
    </rPh>
    <rPh sb="8" eb="10">
      <t>バアイ</t>
    </rPh>
    <phoneticPr fontId="73"/>
  </si>
  <si>
    <t>賃借料加算</t>
    <rPh sb="0" eb="3">
      <t>チンシャクリョウ</t>
    </rPh>
    <rPh sb="3" eb="5">
      <t>カサン</t>
    </rPh>
    <phoneticPr fontId="73"/>
  </si>
  <si>
    <t>減価償却費加算</t>
    <rPh sb="0" eb="2">
      <t>ゲンカ</t>
    </rPh>
    <rPh sb="2" eb="5">
      <t>ショウキャクヒ</t>
    </rPh>
    <rPh sb="5" eb="7">
      <t>カサン</t>
    </rPh>
    <phoneticPr fontId="73"/>
  </si>
  <si>
    <t>夜間保育加算</t>
    <rPh sb="0" eb="2">
      <t>ヤカン</t>
    </rPh>
    <rPh sb="2" eb="4">
      <t>ホイク</t>
    </rPh>
    <rPh sb="4" eb="6">
      <t>カサン</t>
    </rPh>
    <phoneticPr fontId="73"/>
  </si>
  <si>
    <t>休日保育加算</t>
    <rPh sb="0" eb="2">
      <t>キュウジツ</t>
    </rPh>
    <rPh sb="2" eb="4">
      <t>ホイク</t>
    </rPh>
    <rPh sb="4" eb="6">
      <t>カサン</t>
    </rPh>
    <phoneticPr fontId="73"/>
  </si>
  <si>
    <t>年齢区分</t>
    <rPh sb="0" eb="2">
      <t>ネンレイ</t>
    </rPh>
    <rPh sb="2" eb="4">
      <t>クブン</t>
    </rPh>
    <phoneticPr fontId="16"/>
  </si>
  <si>
    <t>認定
区分</t>
    <rPh sb="0" eb="2">
      <t>ニンテイ</t>
    </rPh>
    <rPh sb="3" eb="5">
      <t>クブン</t>
    </rPh>
    <phoneticPr fontId="73"/>
  </si>
  <si>
    <t>地域
区分</t>
    <rPh sb="0" eb="2">
      <t>チイキ</t>
    </rPh>
    <rPh sb="3" eb="5">
      <t>クブン</t>
    </rPh>
    <phoneticPr fontId="16"/>
  </si>
  <si>
    <t>（ 注 ）年度の初日の前日における満年齢に応じて月額を調整</t>
    <phoneticPr fontId="73"/>
  </si>
  <si>
    <t>※３月初日の利用子どもの単価に加算</t>
    <rPh sb="3" eb="5">
      <t>ショニチ</t>
    </rPh>
    <rPh sb="6" eb="8">
      <t>リヨウ</t>
    </rPh>
    <rPh sb="8" eb="9">
      <t>コ</t>
    </rPh>
    <phoneticPr fontId="16"/>
  </si>
  <si>
    <t>第三者評価受審加算</t>
    <rPh sb="0" eb="3">
      <t>ダイサンシャ</t>
    </rPh>
    <rPh sb="3" eb="5">
      <t>ヒョウカ</t>
    </rPh>
    <rPh sb="5" eb="7">
      <t>ジュシン</t>
    </rPh>
    <rPh sb="7" eb="9">
      <t>カサン</t>
    </rPh>
    <phoneticPr fontId="16"/>
  </si>
  <si>
    <t>栄養管理加算</t>
    <rPh sb="0" eb="2">
      <t>エイヨウ</t>
    </rPh>
    <rPh sb="2" eb="4">
      <t>カンリ</t>
    </rPh>
    <rPh sb="4" eb="6">
      <t>カサン</t>
    </rPh>
    <phoneticPr fontId="73"/>
  </si>
  <si>
    <t>施設機能強化推進費加算</t>
    <rPh sb="0" eb="2">
      <t>シセツ</t>
    </rPh>
    <rPh sb="2" eb="4">
      <t>キノウ</t>
    </rPh>
    <rPh sb="4" eb="6">
      <t>キョウカ</t>
    </rPh>
    <rPh sb="6" eb="8">
      <t>スイシン</t>
    </rPh>
    <rPh sb="8" eb="9">
      <t>ヒ</t>
    </rPh>
    <rPh sb="9" eb="11">
      <t>カサン</t>
    </rPh>
    <phoneticPr fontId="16"/>
  </si>
  <si>
    <t>㉕</t>
    <phoneticPr fontId="16"/>
  </si>
  <si>
    <t>降灰除去費加算</t>
    <rPh sb="0" eb="2">
      <t>コウカイ</t>
    </rPh>
    <rPh sb="2" eb="4">
      <t>ジョキョ</t>
    </rPh>
    <rPh sb="4" eb="5">
      <t>ヒ</t>
    </rPh>
    <rPh sb="5" eb="7">
      <t>カサン</t>
    </rPh>
    <phoneticPr fontId="16"/>
  </si>
  <si>
    <t>㉔</t>
    <phoneticPr fontId="16"/>
  </si>
  <si>
    <t>除雪費加算</t>
    <rPh sb="0" eb="2">
      <t>ジョセツ</t>
    </rPh>
    <rPh sb="2" eb="3">
      <t>ヒ</t>
    </rPh>
    <rPh sb="3" eb="5">
      <t>カサン</t>
    </rPh>
    <phoneticPr fontId="16"/>
  </si>
  <si>
    <t>３級地</t>
    <rPh sb="1" eb="3">
      <t>キュウチ</t>
    </rPh>
    <phoneticPr fontId="16"/>
  </si>
  <si>
    <t>その他地域</t>
    <rPh sb="2" eb="3">
      <t>タ</t>
    </rPh>
    <rPh sb="3" eb="5">
      <t>チイキ</t>
    </rPh>
    <phoneticPr fontId="16"/>
  </si>
  <si>
    <t>２級地</t>
    <rPh sb="1" eb="3">
      <t>キュウチ</t>
    </rPh>
    <phoneticPr fontId="16"/>
  </si>
  <si>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16"/>
  </si>
  <si>
    <t>４級地</t>
    <rPh sb="1" eb="3">
      <t>キュウチ</t>
    </rPh>
    <phoneticPr fontId="16"/>
  </si>
  <si>
    <t>１級地</t>
    <rPh sb="1" eb="3">
      <t>キュウチ</t>
    </rPh>
    <phoneticPr fontId="16"/>
  </si>
  <si>
    <t>㉓</t>
    <phoneticPr fontId="16"/>
  </si>
  <si>
    <t>冷暖房費加算</t>
    <rPh sb="0" eb="3">
      <t>レイダンボウ</t>
    </rPh>
    <rPh sb="3" eb="4">
      <t>ヒ</t>
    </rPh>
    <rPh sb="4" eb="6">
      <t>カサン</t>
    </rPh>
    <phoneticPr fontId="16"/>
  </si>
  <si>
    <t>× 人数Ｂ</t>
    <phoneticPr fontId="73"/>
  </si>
  <si>
    <t>・処遇改善等加算Ⅱ－②</t>
    <phoneticPr fontId="73"/>
  </si>
  <si>
    <t xml:space="preserve">× 人数Ａ </t>
    <phoneticPr fontId="73"/>
  </si>
  <si>
    <t>・処遇改善等加算Ⅱ－①</t>
    <phoneticPr fontId="73"/>
  </si>
  <si>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73"/>
  </si>
  <si>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73"/>
  </si>
  <si>
    <t>処遇改善等加算Ⅱ</t>
    <rPh sb="0" eb="2">
      <t>ショグウ</t>
    </rPh>
    <rPh sb="2" eb="4">
      <t>カイゼン</t>
    </rPh>
    <rPh sb="4" eb="5">
      <t>トウ</t>
    </rPh>
    <rPh sb="5" eb="7">
      <t>カサン</t>
    </rPh>
    <phoneticPr fontId="73"/>
  </si>
  <si>
    <t>㉑</t>
    <phoneticPr fontId="16"/>
  </si>
  <si>
    <t>⑳</t>
    <phoneticPr fontId="16"/>
  </si>
  <si>
    <t>加算部分２</t>
    <rPh sb="0" eb="2">
      <t>カサン</t>
    </rPh>
    <rPh sb="2" eb="4">
      <t>ブブン</t>
    </rPh>
    <phoneticPr fontId="73"/>
  </si>
  <si>
    <t>副主任保育士等に係る賃金改善について</t>
    <rPh sb="0" eb="7">
      <t>フクシュニンホイクシトウ</t>
    </rPh>
    <rPh sb="8" eb="9">
      <t>カカ</t>
    </rPh>
    <rPh sb="10" eb="14">
      <t>チンギンカイゼン</t>
    </rPh>
    <phoneticPr fontId="16"/>
  </si>
  <si>
    <t>職務分野別リーダー等に係る賃金改善について</t>
    <rPh sb="0" eb="2">
      <t>ショクム</t>
    </rPh>
    <rPh sb="2" eb="4">
      <t>ブンヤ</t>
    </rPh>
    <rPh sb="4" eb="5">
      <t>ベツ</t>
    </rPh>
    <rPh sb="9" eb="10">
      <t>トウ</t>
    </rPh>
    <rPh sb="11" eb="12">
      <t>カカ</t>
    </rPh>
    <rPh sb="13" eb="15">
      <t>チンギン</t>
    </rPh>
    <rPh sb="15" eb="17">
      <t>カイゼン</t>
    </rPh>
    <phoneticPr fontId="16"/>
  </si>
  <si>
    <t>加算見込額</t>
    <rPh sb="0" eb="5">
      <t>カサンミコミガク</t>
    </rPh>
    <phoneticPr fontId="16"/>
  </si>
  <si>
    <t>拠出上限額</t>
    <rPh sb="0" eb="5">
      <t>キョシュツジョウゲンガク</t>
    </rPh>
    <phoneticPr fontId="16"/>
  </si>
  <si>
    <t>円</t>
    <rPh sb="0" eb="1">
      <t>エン</t>
    </rPh>
    <phoneticPr fontId="16"/>
  </si>
  <si>
    <t>小規模
B型</t>
    <rPh sb="0" eb="3">
      <t>ショウキボ</t>
    </rPh>
    <rPh sb="5" eb="6">
      <t>ガタ</t>
    </rPh>
    <phoneticPr fontId="28"/>
  </si>
  <si>
    <t>小規模保育事業Ｂ型</t>
    <phoneticPr fontId="21"/>
  </si>
  <si>
    <t>令和２年度 処遇改善等加算用人件費改定部分総額積算表</t>
    <phoneticPr fontId="21"/>
  </si>
  <si>
    <t>※青色欄を記入してください。</t>
    <phoneticPr fontId="28"/>
  </si>
  <si>
    <t>※黄欄には加算実績額が表示されます。賃金改善報告書に加算実績額の数字をそのまま記入してください。</t>
    <phoneticPr fontId="28"/>
  </si>
  <si>
    <t>平均経験年数</t>
    <rPh sb="0" eb="2">
      <t>ヘイキン</t>
    </rPh>
    <rPh sb="2" eb="4">
      <t>ケイケン</t>
    </rPh>
    <rPh sb="4" eb="6">
      <t>ネンスウ</t>
    </rPh>
    <phoneticPr fontId="16"/>
  </si>
  <si>
    <t>実施月数
（通常12月）</t>
    <rPh sb="0" eb="2">
      <t>ジッシ</t>
    </rPh>
    <rPh sb="2" eb="3">
      <t>ツキ</t>
    </rPh>
    <rPh sb="3" eb="4">
      <t>スウ</t>
    </rPh>
    <rPh sb="6" eb="8">
      <t>ツウジョウ</t>
    </rPh>
    <rPh sb="10" eb="11">
      <t>ツキ</t>
    </rPh>
    <phoneticPr fontId="21"/>
  </si>
  <si>
    <t>１　人件費改定部分総額</t>
    <rPh sb="2" eb="5">
      <t>ジンケンヒ</t>
    </rPh>
    <rPh sb="5" eb="7">
      <t>カイテイ</t>
    </rPh>
    <rPh sb="7" eb="9">
      <t>ブブン</t>
    </rPh>
    <rPh sb="9" eb="11">
      <t>ソウガク</t>
    </rPh>
    <phoneticPr fontId="21"/>
  </si>
  <si>
    <t>人件費改定部分総額（円）</t>
    <rPh sb="0" eb="3">
      <t>ジンケンヒ</t>
    </rPh>
    <rPh sb="3" eb="5">
      <t>カイテイ</t>
    </rPh>
    <rPh sb="5" eb="7">
      <t>ブブン</t>
    </rPh>
    <rPh sb="7" eb="9">
      <t>ソウガク</t>
    </rPh>
    <rPh sb="10" eb="11">
      <t>エン</t>
    </rPh>
    <phoneticPr fontId="21"/>
  </si>
  <si>
    <t>２　平均児童数計算表（令和２年度実績※１）</t>
    <phoneticPr fontId="21"/>
  </si>
  <si>
    <t>２歳児
【障害児】</t>
    <rPh sb="1" eb="2">
      <t>サイ</t>
    </rPh>
    <rPh sb="2" eb="3">
      <t>ジ</t>
    </rPh>
    <rPh sb="5" eb="7">
      <t>ショウガイ</t>
    </rPh>
    <rPh sb="7" eb="8">
      <t>ジ</t>
    </rPh>
    <phoneticPr fontId="21"/>
  </si>
  <si>
    <t>１歳児
【障害児】</t>
    <rPh sb="1" eb="2">
      <t>サイ</t>
    </rPh>
    <rPh sb="2" eb="3">
      <t>ジ</t>
    </rPh>
    <rPh sb="5" eb="7">
      <t>ショウガイ</t>
    </rPh>
    <rPh sb="7" eb="8">
      <t>ジ</t>
    </rPh>
    <phoneticPr fontId="21"/>
  </si>
  <si>
    <t>０歳児
（乳児）</t>
    <rPh sb="1" eb="2">
      <t>サイ</t>
    </rPh>
    <rPh sb="2" eb="3">
      <t>ジ</t>
    </rPh>
    <rPh sb="5" eb="7">
      <t>ニュウジ</t>
    </rPh>
    <phoneticPr fontId="21"/>
  </si>
  <si>
    <t>０歳児
（乳児）
【障害児】</t>
    <rPh sb="1" eb="2">
      <t>サイ</t>
    </rPh>
    <rPh sb="2" eb="3">
      <t>ジ</t>
    </rPh>
    <rPh sb="5" eb="7">
      <t>ニュウジ</t>
    </rPh>
    <rPh sb="10" eb="12">
      <t>ショウガイ</t>
    </rPh>
    <rPh sb="12" eb="13">
      <t>ジ</t>
    </rPh>
    <phoneticPr fontId="21"/>
  </si>
  <si>
    <t>３　処遇改善等加算Ⅰ（令和２年度４～１月分）</t>
    <phoneticPr fontId="21"/>
  </si>
  <si>
    <t>乳児（障害児）</t>
    <rPh sb="0" eb="2">
      <t>ニュウジ</t>
    </rPh>
    <rPh sb="3" eb="5">
      <t>ショウガイ</t>
    </rPh>
    <rPh sb="5" eb="6">
      <t>ジ</t>
    </rPh>
    <phoneticPr fontId="16"/>
  </si>
  <si>
    <t>1歳児（障害児）</t>
    <rPh sb="1" eb="2">
      <t>サイ</t>
    </rPh>
    <rPh sb="2" eb="3">
      <t>ジ</t>
    </rPh>
    <rPh sb="4" eb="6">
      <t>ショウガイ</t>
    </rPh>
    <rPh sb="6" eb="7">
      <t>ジ</t>
    </rPh>
    <phoneticPr fontId="16"/>
  </si>
  <si>
    <t>2歳児</t>
    <rPh sb="1" eb="2">
      <t>サイ</t>
    </rPh>
    <rPh sb="2" eb="3">
      <t>ジ</t>
    </rPh>
    <phoneticPr fontId="16"/>
  </si>
  <si>
    <t>2歳児（障害児）</t>
    <rPh sb="1" eb="2">
      <t>サイ</t>
    </rPh>
    <rPh sb="2" eb="3">
      <t>ジ</t>
    </rPh>
    <rPh sb="4" eb="6">
      <t>ショウガイ</t>
    </rPh>
    <rPh sb="6" eb="7">
      <t>ジ</t>
    </rPh>
    <phoneticPr fontId="16"/>
  </si>
  <si>
    <t>①</t>
  </si>
  <si>
    <t>基本加算</t>
    <rPh sb="0" eb="2">
      <t>キホン</t>
    </rPh>
    <rPh sb="2" eb="4">
      <t>カサン</t>
    </rPh>
    <phoneticPr fontId="16"/>
  </si>
  <si>
    <t>保育士比率向上加算</t>
    <rPh sb="0" eb="2">
      <t>ホイク</t>
    </rPh>
    <rPh sb="2" eb="3">
      <t>シ</t>
    </rPh>
    <rPh sb="3" eb="5">
      <t>ヒリツ</t>
    </rPh>
    <rPh sb="5" eb="7">
      <t>コウジョウ</t>
    </rPh>
    <rPh sb="7" eb="9">
      <t>カサン</t>
    </rPh>
    <phoneticPr fontId="21"/>
  </si>
  <si>
    <t>障害児保育加算</t>
    <rPh sb="0" eb="2">
      <t>ショウガイ</t>
    </rPh>
    <rPh sb="2" eb="3">
      <t>ジ</t>
    </rPh>
    <rPh sb="3" eb="5">
      <t>ホイク</t>
    </rPh>
    <rPh sb="5" eb="7">
      <t>カサン</t>
    </rPh>
    <phoneticPr fontId="16"/>
  </si>
  <si>
    <t>加減調整部分</t>
    <rPh sb="0" eb="2">
      <t>カゲン</t>
    </rPh>
    <rPh sb="2" eb="4">
      <t>チョウセイ</t>
    </rPh>
    <rPh sb="4" eb="6">
      <t>ブブン</t>
    </rPh>
    <phoneticPr fontId="28"/>
  </si>
  <si>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21"/>
  </si>
  <si>
    <t>管理者を配置していない場合</t>
    <rPh sb="0" eb="3">
      <t>カンリシャ</t>
    </rPh>
    <rPh sb="4" eb="6">
      <t>ハイチ</t>
    </rPh>
    <rPh sb="11" eb="13">
      <t>バアイ</t>
    </rPh>
    <phoneticPr fontId="21"/>
  </si>
  <si>
    <t>土曜日に閉所する場合</t>
    <rPh sb="0" eb="3">
      <t>ドヨウビ</t>
    </rPh>
    <rPh sb="4" eb="6">
      <t>ヘイショ</t>
    </rPh>
    <rPh sb="8" eb="10">
      <t>バアイ</t>
    </rPh>
    <phoneticPr fontId="21"/>
  </si>
  <si>
    <t>特定加算④</t>
    <phoneticPr fontId="21"/>
  </si>
  <si>
    <t>処遇改善等加算の単価の合計額</t>
    <rPh sb="0" eb="2">
      <t>ショグウ</t>
    </rPh>
    <rPh sb="2" eb="4">
      <t>カイゼン</t>
    </rPh>
    <rPh sb="4" eb="5">
      <t>トウ</t>
    </rPh>
    <rPh sb="5" eb="7">
      <t>カサン</t>
    </rPh>
    <rPh sb="8" eb="10">
      <t>タンカ</t>
    </rPh>
    <rPh sb="11" eb="13">
      <t>ゴウケイ</t>
    </rPh>
    <rPh sb="13" eb="14">
      <t>ガク</t>
    </rPh>
    <phoneticPr fontId="28"/>
  </si>
  <si>
    <t>平均利用子ども数×単価の合計額</t>
    <rPh sb="0" eb="2">
      <t>ヘイキン</t>
    </rPh>
    <rPh sb="2" eb="4">
      <t>リヨウ</t>
    </rPh>
    <rPh sb="4" eb="5">
      <t>コ</t>
    </rPh>
    <rPh sb="7" eb="8">
      <t>スウ</t>
    </rPh>
    <rPh sb="9" eb="11">
      <t>タンカ</t>
    </rPh>
    <rPh sb="12" eb="14">
      <t>ゴウケイ</t>
    </rPh>
    <rPh sb="14" eb="15">
      <t>ガク</t>
    </rPh>
    <phoneticPr fontId="28"/>
  </si>
  <si>
    <t>人件費改定部分</t>
    <rPh sb="0" eb="3">
      <t>ジンケンヒ</t>
    </rPh>
    <rPh sb="3" eb="5">
      <t>カイテイ</t>
    </rPh>
    <rPh sb="5" eb="7">
      <t>ブブン</t>
    </rPh>
    <phoneticPr fontId="21"/>
  </si>
  <si>
    <t>４　処遇改善等加算Ⅰ（令和２年度（令和３年）２・３月分）</t>
    <phoneticPr fontId="21"/>
  </si>
  <si>
    <t>定員
区分</t>
    <rPh sb="0" eb="2">
      <t>テイイン</t>
    </rPh>
    <rPh sb="3" eb="5">
      <t>クブン</t>
    </rPh>
    <phoneticPr fontId="16"/>
  </si>
  <si>
    <t>保育必要量区分⑤</t>
    <rPh sb="0" eb="2">
      <t>ホイク</t>
    </rPh>
    <rPh sb="2" eb="5">
      <t>ヒツヨウリョウ</t>
    </rPh>
    <rPh sb="5" eb="7">
      <t>クブン</t>
    </rPh>
    <phoneticPr fontId="73"/>
  </si>
  <si>
    <t>管理者を配置していない場合</t>
    <rPh sb="0" eb="3">
      <t>カンリシャ</t>
    </rPh>
    <rPh sb="4" eb="6">
      <t>ハイチ</t>
    </rPh>
    <rPh sb="11" eb="13">
      <t>バアイ</t>
    </rPh>
    <phoneticPr fontId="73"/>
  </si>
  <si>
    <t>保育士比率向上加算</t>
    <rPh sb="0" eb="3">
      <t>ホイクシ</t>
    </rPh>
    <rPh sb="3" eb="5">
      <t>ヒリツ</t>
    </rPh>
    <rPh sb="5" eb="7">
      <t>コウジョウ</t>
    </rPh>
    <rPh sb="7" eb="9">
      <t>カサン</t>
    </rPh>
    <phoneticPr fontId="73"/>
  </si>
  <si>
    <r>
      <t>　障害児保育加算
　</t>
    </r>
    <r>
      <rPr>
        <sz val="7"/>
        <rFont val="HGｺﾞｼｯｸM"/>
        <family val="3"/>
        <charset val="128"/>
      </rPr>
      <t>※特別な支援が必要な利用子どもの単価に加算</t>
    </r>
    <rPh sb="1" eb="4">
      <t>ショウガイジ</t>
    </rPh>
    <rPh sb="4" eb="6">
      <t>ホイク</t>
    </rPh>
    <rPh sb="6" eb="8">
      <t>カサン</t>
    </rPh>
    <rPh sb="11" eb="13">
      <t>トクベツ</t>
    </rPh>
    <rPh sb="14" eb="16">
      <t>シエン</t>
    </rPh>
    <rPh sb="17" eb="19">
      <t>ヒツヨウ</t>
    </rPh>
    <rPh sb="20" eb="22">
      <t>リヨウ</t>
    </rPh>
    <rPh sb="22" eb="23">
      <t>コ</t>
    </rPh>
    <rPh sb="26" eb="28">
      <t>タンカ</t>
    </rPh>
    <rPh sb="29" eb="31">
      <t>カサン</t>
    </rPh>
    <phoneticPr fontId="73"/>
  </si>
  <si>
    <t>連携施設を設定しない場合</t>
    <phoneticPr fontId="73"/>
  </si>
  <si>
    <t>食事の搬入について自園調理又は連携施設等からの搬入以外の方法による場合</t>
    <phoneticPr fontId="73"/>
  </si>
  <si>
    <t>常態的に土曜日に閉所する場合</t>
    <rPh sb="0" eb="3">
      <t>ジョウタイテキ</t>
    </rPh>
    <rPh sb="4" eb="7">
      <t>ドヨウビ</t>
    </rPh>
    <rPh sb="8" eb="10">
      <t>ヘイショ</t>
    </rPh>
    <rPh sb="12" eb="14">
      <t>バアイ</t>
    </rPh>
    <phoneticPr fontId="73"/>
  </si>
  <si>
    <t>定員を恒常的に
超過する場合</t>
    <rPh sb="0" eb="2">
      <t>テイイン</t>
    </rPh>
    <rPh sb="3" eb="6">
      <t>コウジョウテキ</t>
    </rPh>
    <rPh sb="8" eb="10">
      <t>チョウカ</t>
    </rPh>
    <rPh sb="12" eb="14">
      <t>バアイ</t>
    </rPh>
    <phoneticPr fontId="73"/>
  </si>
  <si>
    <t>基本分
単価</t>
    <rPh sb="0" eb="3">
      <t>キホンブン</t>
    </rPh>
    <rPh sb="4" eb="6">
      <t>タンカ</t>
    </rPh>
    <phoneticPr fontId="73"/>
  </si>
  <si>
    <t>所長</t>
    <rPh sb="0" eb="2">
      <t>ショチョウ</t>
    </rPh>
    <phoneticPr fontId="73"/>
  </si>
  <si>
    <t>月に１日土曜日を閉所する場合</t>
    <rPh sb="0" eb="1">
      <t>ツキ</t>
    </rPh>
    <rPh sb="3" eb="7">
      <t>ニチドヨウビ</t>
    </rPh>
    <rPh sb="8" eb="10">
      <t>ヘイショ</t>
    </rPh>
    <rPh sb="12" eb="14">
      <t>バアイ</t>
    </rPh>
    <phoneticPr fontId="21"/>
  </si>
  <si>
    <t>月に２日土曜日を閉所する場合</t>
    <rPh sb="0" eb="1">
      <t>ツキ</t>
    </rPh>
    <rPh sb="3" eb="7">
      <t>ニチドヨウビ</t>
    </rPh>
    <rPh sb="8" eb="10">
      <t>ヘイショ</t>
    </rPh>
    <rPh sb="12" eb="14">
      <t>バアイ</t>
    </rPh>
    <phoneticPr fontId="21"/>
  </si>
  <si>
    <t>月に３日以上土曜日を閉所する場合</t>
    <rPh sb="0" eb="1">
      <t>ツキ</t>
    </rPh>
    <rPh sb="3" eb="9">
      <t>ニチイジョウドヨウビ</t>
    </rPh>
    <rPh sb="10" eb="12">
      <t>ヘイショ</t>
    </rPh>
    <rPh sb="14" eb="16">
      <t>バアイ</t>
    </rPh>
    <phoneticPr fontId="21"/>
  </si>
  <si>
    <t>全ての土曜日を閉所する場合</t>
    <rPh sb="0" eb="1">
      <t>スベ</t>
    </rPh>
    <rPh sb="3" eb="6">
      <t>ドヨウビ</t>
    </rPh>
    <rPh sb="7" eb="9">
      <t>ヘイショ</t>
    </rPh>
    <rPh sb="11" eb="13">
      <t>バアイ</t>
    </rPh>
    <phoneticPr fontId="21"/>
  </si>
  <si>
    <t>処遇改善等加算Ⅰ</t>
    <rPh sb="0" eb="2">
      <t>ショグウ</t>
    </rPh>
    <rPh sb="2" eb="4">
      <t>カイゼン</t>
    </rPh>
    <rPh sb="4" eb="5">
      <t>トウ</t>
    </rPh>
    <rPh sb="5" eb="7">
      <t>カサン</t>
    </rPh>
    <phoneticPr fontId="16"/>
  </si>
  <si>
    <t>(注)</t>
    <rPh sb="1" eb="2">
      <t>チュウ</t>
    </rPh>
    <phoneticPr fontId="16"/>
  </si>
  <si>
    <t>⑯</t>
    <phoneticPr fontId="21"/>
  </si>
  <si>
    <t>⑭</t>
    <phoneticPr fontId="73"/>
  </si>
  <si>
    <t>12１，２歳児</t>
    <rPh sb="5" eb="6">
      <t>サイ</t>
    </rPh>
    <rPh sb="6" eb="7">
      <t>ジ</t>
    </rPh>
    <phoneticPr fontId="21"/>
  </si>
  <si>
    <t xml:space="preserve"> 6人
　から
12人
　まで</t>
    <rPh sb="2" eb="3">
      <t>ニン</t>
    </rPh>
    <rPh sb="10" eb="11">
      <t>ニン</t>
    </rPh>
    <phoneticPr fontId="16"/>
  </si>
  <si>
    <t>１､２歳児</t>
    <rPh sb="3" eb="5">
      <t>サイジ</t>
    </rPh>
    <phoneticPr fontId="16"/>
  </si>
  <si>
    <t>×加算率</t>
    <rPh sb="1" eb="3">
      <t>カサン</t>
    </rPh>
    <rPh sb="3" eb="4">
      <t>リツ</t>
    </rPh>
    <phoneticPr fontId="73"/>
  </si>
  <si>
    <t>-</t>
    <phoneticPr fontId="73"/>
  </si>
  <si>
    <t>Ａ地域</t>
    <phoneticPr fontId="73"/>
  </si>
  <si>
    <t>ａ地域</t>
    <phoneticPr fontId="73"/>
  </si>
  <si>
    <t>(⑥＋⑦＋⑪)</t>
    <phoneticPr fontId="73"/>
  </si>
  <si>
    <t>(⑥＋⑦＋⑩＋⑫)</t>
  </si>
  <si>
    <t>(⑥～⑰)</t>
    <phoneticPr fontId="73"/>
  </si>
  <si>
    <t>(⑥＋⑦＋⑨＋⑪)</t>
    <phoneticPr fontId="21"/>
  </si>
  <si>
    <t>Ｂ地域</t>
    <phoneticPr fontId="73"/>
  </si>
  <si>
    <t>ｂ地域</t>
    <phoneticPr fontId="73"/>
  </si>
  <si>
    <t>　 211人～　279人</t>
    <phoneticPr fontId="73"/>
  </si>
  <si>
    <t>12乳児</t>
    <rPh sb="2" eb="4">
      <t>ニュウジ</t>
    </rPh>
    <phoneticPr fontId="21"/>
  </si>
  <si>
    <t>Ｃ地域</t>
    <phoneticPr fontId="73"/>
  </si>
  <si>
    <t>ｃ地域</t>
    <phoneticPr fontId="73"/>
  </si>
  <si>
    <t>Ｄ地域</t>
    <phoneticPr fontId="73"/>
  </si>
  <si>
    <t>ｄ地域</t>
    <phoneticPr fontId="73"/>
  </si>
  <si>
    <t>19１，２歳児</t>
    <rPh sb="5" eb="6">
      <t>サイ</t>
    </rPh>
    <rPh sb="6" eb="7">
      <t>ジ</t>
    </rPh>
    <phoneticPr fontId="21"/>
  </si>
  <si>
    <t>13人
　から
19人
　まで</t>
    <rPh sb="2" eb="3">
      <t>ニン</t>
    </rPh>
    <rPh sb="10" eb="11">
      <t>ニン</t>
    </rPh>
    <phoneticPr fontId="16"/>
  </si>
  <si>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73"/>
  </si>
  <si>
    <t>20人～30人</t>
    <rPh sb="2" eb="3">
      <t>ニン</t>
    </rPh>
    <rPh sb="6" eb="7">
      <t>ニン</t>
    </rPh>
    <phoneticPr fontId="73"/>
  </si>
  <si>
    <t>19乳児</t>
    <rPh sb="2" eb="4">
      <t>ニュウジ</t>
    </rPh>
    <phoneticPr fontId="21"/>
  </si>
  <si>
    <t>　 840人～　909人</t>
  </si>
  <si>
    <t>31人～40人</t>
    <rPh sb="2" eb="3">
      <t>ニン</t>
    </rPh>
    <rPh sb="6" eb="7">
      <t>ニン</t>
    </rPh>
    <phoneticPr fontId="73"/>
  </si>
  <si>
    <t>41人～</t>
    <rPh sb="2" eb="3">
      <t>ニン</t>
    </rPh>
    <phoneticPr fontId="73"/>
  </si>
  <si>
    <t>管理者を設置していない場合</t>
    <rPh sb="0" eb="3">
      <t>カンリシャ</t>
    </rPh>
    <rPh sb="4" eb="6">
      <t>セッチ</t>
    </rPh>
    <rPh sb="11" eb="13">
      <t>バアイ</t>
    </rPh>
    <phoneticPr fontId="73"/>
  </si>
  <si>
    <t>⑲</t>
    <phoneticPr fontId="73"/>
  </si>
  <si>
    <t>㉒</t>
    <phoneticPr fontId="16"/>
  </si>
  <si>
    <t>基本額</t>
    <rPh sb="0" eb="3">
      <t>キホンガク</t>
    </rPh>
    <phoneticPr fontId="21"/>
  </si>
  <si>
    <t>処遇改善等加算Ⅰ</t>
    <rPh sb="0" eb="7">
      <t>ショグウカイゼントウカサン</t>
    </rPh>
    <phoneticPr fontId="21"/>
  </si>
  <si>
    <t>※以下の区分に応じて、各月初日の利用子どもの単価に加算
A：Bを除き栄養士を雇用契約等により配置している施設
B：基本分単価及びほかの加算の認定に当たって求められる職員が栄養士を兼務している施設
C：A又はBを除き、栄養士を嘱託等している施設</t>
    <rPh sb="1" eb="3">
      <t>イカ</t>
    </rPh>
    <rPh sb="4" eb="6">
      <t>クブン</t>
    </rPh>
    <rPh sb="7" eb="8">
      <t>オウ</t>
    </rPh>
    <rPh sb="11" eb="12">
      <t>カク</t>
    </rPh>
    <rPh sb="12" eb="13">
      <t>ガツ</t>
    </rPh>
    <rPh sb="13" eb="15">
      <t>ショニチ</t>
    </rPh>
    <rPh sb="16" eb="18">
      <t>リヨウ</t>
    </rPh>
    <rPh sb="18" eb="19">
      <t>コ</t>
    </rPh>
    <rPh sb="22" eb="24">
      <t>タンカ</t>
    </rPh>
    <rPh sb="25" eb="27">
      <t>カサン</t>
    </rPh>
    <rPh sb="32" eb="33">
      <t>ノゾ</t>
    </rPh>
    <rPh sb="34" eb="37">
      <t>エイヨウシ</t>
    </rPh>
    <rPh sb="38" eb="43">
      <t>コヨウケイヤクトウ</t>
    </rPh>
    <rPh sb="46" eb="48">
      <t>ハイチ</t>
    </rPh>
    <rPh sb="52" eb="54">
      <t>シセツ</t>
    </rPh>
    <rPh sb="57" eb="62">
      <t>キホンブンタンカ</t>
    </rPh>
    <rPh sb="62" eb="63">
      <t>オヨ</t>
    </rPh>
    <rPh sb="67" eb="69">
      <t>カサン</t>
    </rPh>
    <rPh sb="70" eb="72">
      <t>ニンテイ</t>
    </rPh>
    <rPh sb="73" eb="74">
      <t>ア</t>
    </rPh>
    <rPh sb="77" eb="78">
      <t>モト</t>
    </rPh>
    <rPh sb="82" eb="84">
      <t>ショクイン</t>
    </rPh>
    <rPh sb="85" eb="88">
      <t>エイヨウシ</t>
    </rPh>
    <rPh sb="89" eb="91">
      <t>ケンム</t>
    </rPh>
    <rPh sb="95" eb="97">
      <t>シセツ</t>
    </rPh>
    <rPh sb="101" eb="102">
      <t>マタ</t>
    </rPh>
    <rPh sb="105" eb="106">
      <t>ノゾ</t>
    </rPh>
    <rPh sb="108" eb="111">
      <t>エイヨウシ</t>
    </rPh>
    <rPh sb="112" eb="114">
      <t>ショクタク</t>
    </rPh>
    <rPh sb="114" eb="115">
      <t>トウ</t>
    </rPh>
    <rPh sb="119" eb="121">
      <t>シセツ</t>
    </rPh>
    <phoneticPr fontId="73"/>
  </si>
  <si>
    <t>(</t>
    <phoneticPr fontId="21"/>
  </si>
  <si>
    <t>+</t>
    <phoneticPr fontId="21"/>
  </si>
  <si>
    <t>)</t>
    <phoneticPr fontId="21"/>
  </si>
  <si>
    <t>÷各月初日の利用子ども数</t>
    <rPh sb="1" eb="3">
      <t>カクツキ</t>
    </rPh>
    <rPh sb="3" eb="5">
      <t>ショニチ</t>
    </rPh>
    <rPh sb="6" eb="9">
      <t>リヨウコ</t>
    </rPh>
    <rPh sb="11" eb="12">
      <t>スウ</t>
    </rPh>
    <phoneticPr fontId="21"/>
  </si>
  <si>
    <t>小規模保育事業Ｂ型</t>
    <rPh sb="0" eb="7">
      <t>ショウキボホイクジギョウ</t>
    </rPh>
    <rPh sb="8" eb="9">
      <t>カタ</t>
    </rPh>
    <phoneticPr fontId="16"/>
  </si>
  <si>
    <t>令和１年度</t>
  </si>
  <si>
    <t>小規模保育事業B型</t>
    <rPh sb="0" eb="3">
      <t>ショウキボ</t>
    </rPh>
    <rPh sb="3" eb="7">
      <t>ホイクジギョウ</t>
    </rPh>
    <rPh sb="8" eb="9">
      <t>ガタ</t>
    </rPh>
    <phoneticPr fontId="16"/>
  </si>
  <si>
    <t>小規模保育事業B型</t>
    <rPh sb="0" eb="3">
      <t>ショウキボ</t>
    </rPh>
    <rPh sb="3" eb="5">
      <t>ホイク</t>
    </rPh>
    <rPh sb="5" eb="7">
      <t>ジギョウ</t>
    </rPh>
    <rPh sb="8" eb="9">
      <t>ガタ</t>
    </rPh>
    <phoneticPr fontId="16"/>
  </si>
  <si>
    <t>小規模保育事業B型</t>
    <phoneticPr fontId="16"/>
  </si>
  <si>
    <t>●</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</si>
</sst>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176" formatCode="#,##0;&quot;▲ &quot;#,##0"/>
    <numFmt numFmtId="177" formatCode="0.0_ "/>
    <numFmt numFmtId="178" formatCode="#,###"/>
    <numFmt numFmtId="179" formatCode="0_);[Red]\(0\)"/>
    <numFmt numFmtId="180" formatCode="0_ "/>
    <numFmt numFmtId="181" formatCode="[$-411]ggge&quot;年&quot;m&quot;月&quot;d&quot;日&quot;;@"/>
    <numFmt numFmtId="182" formatCode="#,##0_ "/>
    <numFmt numFmtId="183" formatCode="yyyy/mm/dd"/>
    <numFmt numFmtId="184" formatCode="yyyy/m/d;@"/>
    <numFmt numFmtId="185" formatCode="#,##0_);[Red]\(#,##0\)"/>
    <numFmt numFmtId="186" formatCode="#,###_);[Red]\(#,##0\)"/>
    <numFmt numFmtId="187" formatCode="#,###;[Red]#,##0"/>
    <numFmt numFmtId="188" formatCode="#,##0;&quot;△ &quot;#,##0"/>
    <numFmt numFmtId="189" formatCode="0;\-0;;@"/>
    <numFmt numFmtId="190" formatCode="0.0"/>
    <numFmt numFmtId="191" formatCode="##&quot;％&quot;"/>
    <numFmt numFmtId="192" formatCode="0&quot; 月&quot;"/>
    <numFmt numFmtId="193" formatCode="0&quot;人&quot;"/>
    <numFmt numFmtId="194" formatCode="0&quot; 年&quot;"/>
    <numFmt numFmtId="195" formatCode="0.0;&quot;▲ &quot;0.0"/>
    <numFmt numFmtId="196" formatCode="0.0_);[Red]\(0.0\)"/>
    <numFmt numFmtId="197" formatCode="\(#,##0\)"/>
    <numFmt numFmtId="198" formatCode="#,##0\×&quot;加&quot;&quot;算&quot;&quot;率&quot;"/>
    <numFmt numFmtId="199" formatCode="&quot;×&quot;#\ ?/100"/>
    <numFmt numFmtId="200" formatCode="#,##0&quot;÷３月初日の利用子ども数&quot;"/>
    <numFmt numFmtId="201" formatCode="#,##0&quot;×加算率&quot;"/>
    <numFmt numFmtId="202" formatCode="#,##0&quot;（限度額）÷３月初日の利用子ども数&quot;"/>
    <numFmt numFmtId="203" formatCode="##&quot;月&quot;"/>
    <numFmt numFmtId="204" formatCode="#0.0&quot;％&quot;"/>
    <numFmt numFmtId="205" formatCode="&quot;＋　 &quot;#,##0;&quot;▲ &quot;#,##0"/>
    <numFmt numFmtId="206" formatCode="&quot;＋ &quot;#,##0;&quot;▲ &quot;#,##0"/>
    <numFmt numFmtId="207" formatCode="&quot;(⑥～⑰)×&quot;#\ ?/100"/>
    <numFmt numFmtId="208" formatCode="#,##0&quot;÷各月初日の利用子ども数&quot;"/>
    <numFmt numFmtId="209" formatCode="#,##0_ ;[Red]\-#,##0\ "/>
  </numFmts>
  <fonts count="10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HGｺﾞｼｯｸM"/>
      <family val="3"/>
      <charset val="128"/>
    </font>
    <font>
      <sz val="6"/>
      <name val="ＭＳ Ｐゴシック"/>
      <family val="3"/>
      <charset val="128"/>
    </font>
    <font>
      <sz val="10"/>
      <name val="HGｺﾞｼｯｸM"/>
      <family val="3"/>
      <charset val="128"/>
    </font>
    <font>
      <sz val="11"/>
      <name val="HGｺﾞｼｯｸM"/>
      <family val="3"/>
      <charset val="128"/>
    </font>
    <font>
      <sz val="10"/>
      <name val="ＭＳ Ｐゴシック"/>
      <family val="3"/>
      <charset val="128"/>
    </font>
    <font>
      <sz val="9"/>
      <name val="HGｺﾞｼｯｸM"/>
      <family val="3"/>
      <charset val="128"/>
    </font>
    <font>
      <sz val="6"/>
      <name val="ＭＳ Ｐゴシック"/>
      <family val="2"/>
      <charset val="128"/>
      <scheme val="minor"/>
    </font>
    <font>
      <sz val="11"/>
      <name val="ＭＳ Ｐゴシック"/>
      <family val="3"/>
      <charset val="128"/>
      <scheme val="minor"/>
    </font>
    <font>
      <sz val="11"/>
      <color indexed="8"/>
      <name val="ＭＳ Ｐゴシック"/>
      <family val="3"/>
      <charset val="128"/>
    </font>
    <font>
      <sz val="14"/>
      <name val="ＭＳ Ｐゴシック"/>
      <family val="3"/>
      <charset val="128"/>
    </font>
    <font>
      <sz val="11"/>
      <name val="ＭＳ Ｐゴシック"/>
      <family val="2"/>
      <charset val="128"/>
      <scheme val="minor"/>
    </font>
    <font>
      <sz val="11"/>
      <color theme="1"/>
      <name val="ＭＳ Ｐゴシック"/>
      <family val="3"/>
      <charset val="128"/>
      <scheme val="minor"/>
    </font>
    <font>
      <sz val="12"/>
      <color theme="1"/>
      <name val="HGｺﾞｼｯｸM"/>
      <family val="3"/>
      <charset val="128"/>
    </font>
    <font>
      <sz val="6"/>
      <name val="ＭＳ Ｐゴシック"/>
      <family val="3"/>
      <charset val="128"/>
      <scheme val="minor"/>
    </font>
    <font>
      <sz val="9"/>
      <color indexed="81"/>
      <name val="MS P ゴシック"/>
      <family val="3"/>
      <charset val="128"/>
    </font>
    <font>
      <b/>
      <sz val="9"/>
      <color indexed="81"/>
      <name val="ＭＳ Ｐゴシック"/>
      <family val="3"/>
      <charset val="128"/>
    </font>
    <font>
      <sz val="16"/>
      <color theme="1"/>
      <name val="ＭＳ Ｐゴシック"/>
      <family val="3"/>
      <charset val="128"/>
    </font>
    <font>
      <sz val="16"/>
      <color theme="1"/>
      <name val="ＭＳ ゴシック"/>
      <family val="3"/>
      <charset val="128"/>
    </font>
    <font>
      <sz val="14"/>
      <color theme="1"/>
      <name val="ＭＳ ゴシック"/>
      <family val="3"/>
      <charset val="128"/>
    </font>
    <font>
      <b/>
      <sz val="14"/>
      <color theme="1"/>
      <name val="ＭＳ ゴシック"/>
      <family val="3"/>
      <charset val="128"/>
    </font>
    <font>
      <sz val="12"/>
      <color theme="1"/>
      <name val="HGｺﾞｼｯｸE"/>
      <family val="3"/>
      <charset val="128"/>
    </font>
    <font>
      <sz val="11"/>
      <color theme="1"/>
      <name val="ＭＳ Ｐゴシック"/>
      <family val="3"/>
      <charset val="128"/>
    </font>
    <font>
      <u/>
      <sz val="12"/>
      <color theme="1"/>
      <name val="HGｺﾞｼｯｸM"/>
      <family val="3"/>
      <charset val="128"/>
    </font>
    <font>
      <vertAlign val="superscript"/>
      <sz val="12"/>
      <color theme="1"/>
      <name val="HGｺﾞｼｯｸM"/>
      <family val="3"/>
      <charset val="128"/>
    </font>
    <font>
      <sz val="9"/>
      <color theme="1"/>
      <name val="HGｺﾞｼｯｸM"/>
      <family val="3"/>
      <charset val="128"/>
    </font>
    <font>
      <vertAlign val="superscript"/>
      <sz val="9"/>
      <color theme="1"/>
      <name val="HGｺﾞｼｯｸM"/>
      <family val="3"/>
      <charset val="128"/>
    </font>
    <font>
      <b/>
      <sz val="12"/>
      <color theme="1"/>
      <name val="ＭＳ ゴシック"/>
      <family val="3"/>
      <charset val="128"/>
    </font>
    <font>
      <sz val="11"/>
      <color theme="1"/>
      <name val="HGｺﾞｼｯｸM"/>
      <family val="3"/>
      <charset val="128"/>
    </font>
    <font>
      <b/>
      <sz val="11"/>
      <color theme="1"/>
      <name val="HGｺﾞｼｯｸM"/>
      <family val="3"/>
      <charset val="128"/>
    </font>
    <font>
      <sz val="10"/>
      <color theme="1"/>
      <name val="HGｺﾞｼｯｸM"/>
      <family val="3"/>
      <charset val="128"/>
    </font>
    <font>
      <sz val="12"/>
      <color theme="1"/>
      <name val="ＭＳ Ｐゴシック"/>
      <family val="3"/>
      <charset val="128"/>
    </font>
    <font>
      <b/>
      <sz val="14"/>
      <color theme="1"/>
      <name val="HGｺﾞｼｯｸM"/>
      <family val="3"/>
      <charset val="128"/>
    </font>
    <font>
      <b/>
      <sz val="12"/>
      <color theme="1"/>
      <name val="HGｺﾞｼｯｸM"/>
      <family val="3"/>
      <charset val="128"/>
    </font>
    <font>
      <sz val="16"/>
      <color theme="1"/>
      <name val="HGｺﾞｼｯｸE"/>
      <family val="3"/>
      <charset val="128"/>
    </font>
    <font>
      <sz val="10"/>
      <color theme="1"/>
      <name val="ＭＳ Ｐ明朝"/>
      <family val="1"/>
      <charset val="128"/>
    </font>
    <font>
      <sz val="14"/>
      <color theme="1"/>
      <name val="ＭＳ Ｐゴシック"/>
      <family val="3"/>
      <charset val="128"/>
    </font>
    <font>
      <sz val="14"/>
      <color theme="1"/>
      <name val="ＭＳ Ｐ明朝"/>
      <family val="1"/>
      <charset val="128"/>
    </font>
    <font>
      <sz val="18"/>
      <color theme="1"/>
      <name val="HGSｺﾞｼｯｸM"/>
      <family val="3"/>
      <charset val="128"/>
    </font>
    <font>
      <b/>
      <sz val="20"/>
      <color theme="1"/>
      <name val="HGｺﾞｼｯｸE"/>
      <family val="3"/>
      <charset val="128"/>
    </font>
    <font>
      <sz val="16"/>
      <color theme="1"/>
      <name val="ＭＳ Ｐゴシック"/>
      <family val="3"/>
      <charset val="128"/>
      <scheme val="minor"/>
    </font>
    <font>
      <sz val="22"/>
      <color theme="1"/>
      <name val="ＭＳ Ｐゴシック"/>
      <family val="3"/>
      <charset val="128"/>
    </font>
    <font>
      <b/>
      <sz val="16"/>
      <color theme="1"/>
      <name val="ＭＳ ゴシック"/>
      <family val="3"/>
      <charset val="128"/>
    </font>
    <font>
      <sz val="12"/>
      <color theme="1"/>
      <name val="ＭＳ ゴシック"/>
      <family val="3"/>
      <charset val="128"/>
    </font>
    <font>
      <b/>
      <sz val="14"/>
      <color theme="1"/>
      <name val="ＭＳ Ｐゴシック"/>
      <family val="3"/>
      <charset val="128"/>
    </font>
    <font>
      <b/>
      <sz val="16"/>
      <color theme="1"/>
      <name val="ＭＳ Ｐゴシック"/>
      <family val="3"/>
      <charset val="128"/>
    </font>
    <font>
      <sz val="16"/>
      <color theme="1"/>
      <name val="ＭＳ Ｐゴシック"/>
      <family val="3"/>
      <charset val="128"/>
      <scheme val="major"/>
    </font>
    <font>
      <b/>
      <sz val="12"/>
      <color theme="1"/>
      <name val="ＭＳ Ｐゴシック"/>
      <family val="3"/>
      <charset val="128"/>
    </font>
    <font>
      <b/>
      <sz val="18"/>
      <color theme="1"/>
      <name val="ＭＳ Ｐゴシック"/>
      <family val="3"/>
      <charset val="128"/>
    </font>
    <font>
      <sz val="14"/>
      <color theme="1"/>
      <name val="ＭＳ Ｐゴシック"/>
      <family val="3"/>
      <charset val="128"/>
      <scheme val="major"/>
    </font>
    <font>
      <sz val="30"/>
      <color theme="1"/>
      <name val="ＭＳ Ｐゴシック"/>
      <family val="3"/>
      <charset val="128"/>
    </font>
    <font>
      <sz val="10"/>
      <color theme="1"/>
      <name val="ＭＳ Ｐゴシック"/>
      <family val="3"/>
      <charset val="128"/>
    </font>
    <font>
      <sz val="11"/>
      <color rgb="FF006100"/>
      <name val="ＭＳ Ｐゴシック"/>
      <family val="2"/>
      <charset val="128"/>
      <scheme val="minor"/>
    </font>
    <font>
      <sz val="11"/>
      <name val="Arial Unicode MS"/>
      <family val="3"/>
      <charset val="128"/>
    </font>
    <font>
      <sz val="11"/>
      <name val="HGPｺﾞｼｯｸM"/>
      <family val="3"/>
      <charset val="128"/>
    </font>
    <font>
      <b/>
      <sz val="11"/>
      <name val="HGP創英角ﾎﾟｯﾌﾟ体"/>
      <family val="3"/>
      <charset val="128"/>
    </font>
    <font>
      <sz val="12"/>
      <name val="Arial Unicode MS"/>
      <family val="3"/>
      <charset val="128"/>
    </font>
    <font>
      <sz val="10"/>
      <name val="HGPｺﾞｼｯｸM"/>
      <family val="3"/>
      <charset val="128"/>
    </font>
    <font>
      <sz val="9"/>
      <name val="HGPｺﾞｼｯｸM"/>
      <family val="3"/>
      <charset val="128"/>
    </font>
    <font>
      <sz val="6"/>
      <name val="明朝"/>
      <family val="3"/>
      <charset val="128"/>
    </font>
    <font>
      <sz val="11"/>
      <color rgb="FFFF0000"/>
      <name val="HGｺﾞｼｯｸM"/>
      <family val="3"/>
      <charset val="128"/>
    </font>
    <font>
      <sz val="18"/>
      <name val="HGP創英角ﾎﾟｯﾌﾟ体"/>
      <family val="3"/>
      <charset val="128"/>
    </font>
    <font>
      <b/>
      <sz val="18"/>
      <name val="HGP創英角ﾎﾟｯﾌﾟ体"/>
      <family val="3"/>
      <charset val="128"/>
    </font>
    <font>
      <sz val="12"/>
      <name val="HGPｺﾞｼｯｸM"/>
      <family val="3"/>
      <charset val="128"/>
    </font>
    <font>
      <b/>
      <sz val="18"/>
      <name val="HGｺﾞｼｯｸM"/>
      <family val="3"/>
      <charset val="128"/>
    </font>
    <font>
      <sz val="12"/>
      <name val="HGP創英角ﾎﾟｯﾌﾟ体"/>
      <family val="3"/>
      <charset val="128"/>
    </font>
    <font>
      <b/>
      <sz val="28"/>
      <name val="HGPｺﾞｼｯｸM"/>
      <family val="3"/>
      <charset val="128"/>
    </font>
    <font>
      <sz val="11"/>
      <color theme="1"/>
      <name val="HG丸ｺﾞｼｯｸM-PRO"/>
      <family val="3"/>
      <charset val="128"/>
    </font>
    <font>
      <sz val="11"/>
      <color theme="1"/>
      <name val="ＭＳ ゴシック"/>
      <family val="3"/>
      <charset val="128"/>
    </font>
    <font>
      <b/>
      <u val="double"/>
      <sz val="11"/>
      <color theme="1"/>
      <name val="ＭＳ Ｐゴシック"/>
      <family val="3"/>
      <charset val="128"/>
    </font>
    <font>
      <b/>
      <u val="double"/>
      <sz val="10"/>
      <color theme="1"/>
      <name val="ＭＳ Ｐゴシック"/>
      <family val="3"/>
      <charset val="128"/>
    </font>
    <font>
      <sz val="8"/>
      <name val="HGｺﾞｼｯｸM"/>
      <family val="3"/>
      <charset val="128"/>
    </font>
    <font>
      <sz val="10"/>
      <color rgb="FFFF0000"/>
      <name val="HGｺﾞｼｯｸM"/>
      <family val="3"/>
      <charset val="128"/>
    </font>
    <font>
      <sz val="11"/>
      <name val="明朝"/>
      <family val="3"/>
      <charset val="128"/>
    </font>
    <font>
      <b/>
      <sz val="16"/>
      <name val="HGｺﾞｼｯｸM"/>
      <family val="3"/>
      <charset val="128"/>
    </font>
    <font>
      <sz val="12"/>
      <name val="ＭＳ ゴシック"/>
      <family val="3"/>
      <charset val="128"/>
    </font>
    <font>
      <b/>
      <sz val="14"/>
      <color theme="1"/>
      <name val="ＭＳ Ｐゴシック"/>
      <family val="3"/>
      <charset val="128"/>
      <scheme val="minor"/>
    </font>
    <font>
      <sz val="14"/>
      <color rgb="FF0070C0"/>
      <name val="ＭＳ Ｐゴシック"/>
      <family val="3"/>
      <charset val="128"/>
    </font>
    <font>
      <b/>
      <sz val="11"/>
      <color theme="1"/>
      <name val="ＭＳ ゴシック"/>
      <family val="3"/>
      <charset val="128"/>
    </font>
    <font>
      <b/>
      <sz val="16"/>
      <color rgb="FFFF0000"/>
      <name val="ＭＳ ゴシック"/>
      <family val="3"/>
      <charset val="128"/>
    </font>
    <font>
      <sz val="16"/>
      <color rgb="FFFF0000"/>
      <name val="HGｺﾞｼｯｸM"/>
      <family val="3"/>
      <charset val="128"/>
    </font>
    <font>
      <sz val="10"/>
      <name val="ＭＳ 明朝"/>
      <family val="1"/>
      <charset val="128"/>
    </font>
    <font>
      <sz val="10"/>
      <name val="ＭＳ Ｐゴシック"/>
      <family val="3"/>
      <charset val="128"/>
      <scheme val="minor"/>
    </font>
    <font>
      <sz val="10"/>
      <name val="HGP創英角ﾎﾟｯﾌﾟ体"/>
      <family val="3"/>
      <charset val="128"/>
    </font>
    <font>
      <b/>
      <sz val="36"/>
      <name val="HGｺﾞｼｯｸM"/>
      <family val="3"/>
      <charset val="128"/>
    </font>
    <font>
      <sz val="6"/>
      <name val="HGPｺﾞｼｯｸM"/>
      <family val="3"/>
      <charset val="128"/>
    </font>
    <font>
      <sz val="7"/>
      <name val="HGｺﾞｼｯｸM"/>
      <family val="3"/>
      <charset val="128"/>
    </font>
    <font>
      <sz val="6"/>
      <name val="HGｺﾞｼｯｸM"/>
      <family val="3"/>
      <charset val="128"/>
    </font>
  </fonts>
  <fills count="11">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9FF99"/>
        <bgColor indexed="64"/>
      </patternFill>
    </fill>
    <fill>
      <patternFill patternType="solid">
        <fgColor rgb="FFFFC000"/>
        <bgColor indexed="64"/>
      </patternFill>
    </fill>
  </fills>
  <borders count="222">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right/>
      <top style="thick">
        <color indexed="64"/>
      </top>
      <bottom/>
      <diagonal/>
    </border>
    <border>
      <left style="thin">
        <color indexed="64"/>
      </left>
      <right style="thick">
        <color theme="5"/>
      </right>
      <top style="thick">
        <color indexed="64"/>
      </top>
      <bottom/>
      <diagonal/>
    </border>
    <border>
      <left style="thick">
        <color theme="5"/>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theme="5"/>
      </right>
      <top style="thick">
        <color indexed="64"/>
      </top>
      <bottom style="thin">
        <color indexed="64"/>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style="thick">
        <color theme="5"/>
      </right>
      <top/>
      <bottom/>
      <diagonal/>
    </border>
    <border>
      <left style="thick">
        <color theme="5"/>
      </left>
      <right style="thin">
        <color indexed="64"/>
      </right>
      <top style="thin">
        <color indexed="64"/>
      </top>
      <bottom style="thin">
        <color indexed="64"/>
      </bottom>
      <diagonal/>
    </border>
    <border>
      <left style="thin">
        <color indexed="64"/>
      </left>
      <right style="thick">
        <color theme="5"/>
      </right>
      <top style="thin">
        <color indexed="64"/>
      </top>
      <bottom style="thin">
        <color indexed="64"/>
      </bottom>
      <diagonal/>
    </border>
    <border>
      <left style="thick">
        <color theme="5"/>
      </left>
      <right/>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style="thick">
        <color theme="5"/>
      </right>
      <top/>
      <bottom style="thick">
        <color indexed="64"/>
      </bottom>
      <diagonal/>
    </border>
    <border>
      <left style="thick">
        <color theme="5"/>
      </left>
      <right style="thin">
        <color indexed="64"/>
      </right>
      <top style="thin">
        <color indexed="64"/>
      </top>
      <bottom style="thick">
        <color indexed="64"/>
      </bottom>
      <diagonal/>
    </border>
    <border>
      <left style="thin">
        <color indexed="64"/>
      </left>
      <right style="thick">
        <color theme="5"/>
      </right>
      <top style="thin">
        <color indexed="64"/>
      </top>
      <bottom style="thick">
        <color indexed="64"/>
      </bottom>
      <diagonal/>
    </border>
    <border>
      <left/>
      <right style="thick">
        <color indexed="64"/>
      </right>
      <top/>
      <bottom style="thick">
        <color indexed="64"/>
      </bottom>
      <diagonal/>
    </border>
    <border>
      <left style="thick">
        <color theme="5"/>
      </left>
      <right style="thin">
        <color indexed="64"/>
      </right>
      <top/>
      <bottom style="thin">
        <color indexed="64"/>
      </bottom>
      <diagonal/>
    </border>
    <border>
      <left style="thin">
        <color indexed="64"/>
      </left>
      <right style="thick">
        <color theme="5"/>
      </right>
      <top/>
      <bottom style="thin">
        <color indexed="64"/>
      </bottom>
      <diagonal/>
    </border>
    <border>
      <left/>
      <right style="thick">
        <color theme="5"/>
      </right>
      <top style="thin">
        <color indexed="64"/>
      </top>
      <bottom style="thin">
        <color indexed="64"/>
      </bottom>
      <diagonal/>
    </border>
    <border>
      <left style="thick">
        <color theme="5"/>
      </left>
      <right style="thin">
        <color indexed="64"/>
      </right>
      <top style="thin">
        <color indexed="64"/>
      </top>
      <bottom style="thick">
        <color theme="5"/>
      </bottom>
      <diagonal/>
    </border>
    <border>
      <left style="thin">
        <color indexed="64"/>
      </left>
      <right style="thin">
        <color indexed="64"/>
      </right>
      <top style="thin">
        <color indexed="64"/>
      </top>
      <bottom style="thick">
        <color theme="5"/>
      </bottom>
      <diagonal/>
    </border>
    <border>
      <left style="thin">
        <color indexed="64"/>
      </left>
      <right style="thick">
        <color theme="5"/>
      </right>
      <top style="thin">
        <color indexed="64"/>
      </top>
      <bottom style="thick">
        <color theme="5"/>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ck">
        <color theme="5"/>
      </top>
      <bottom/>
      <diagonal/>
    </border>
    <border>
      <left/>
      <right/>
      <top style="thick">
        <color theme="5"/>
      </top>
      <bottom/>
      <diagonal/>
    </border>
    <border>
      <left style="thick">
        <color theme="5"/>
      </left>
      <right/>
      <top style="thick">
        <color indexed="64"/>
      </top>
      <bottom style="thin">
        <color indexed="64"/>
      </bottom>
      <diagonal/>
    </border>
    <border>
      <left/>
      <right style="thick">
        <color theme="5"/>
      </right>
      <top style="thick">
        <color indexed="64"/>
      </top>
      <bottom style="thin">
        <color indexed="64"/>
      </bottom>
      <diagonal/>
    </border>
    <border>
      <left style="thick">
        <color theme="5"/>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auto="1"/>
      </right>
      <top style="medium">
        <color auto="1"/>
      </top>
      <bottom style="hair">
        <color auto="1"/>
      </bottom>
      <diagonal/>
    </border>
    <border>
      <left style="medium">
        <color indexed="64"/>
      </left>
      <right/>
      <top style="medium">
        <color indexed="64"/>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medium">
        <color auto="1"/>
      </left>
      <right/>
      <top style="thin">
        <color indexed="64"/>
      </top>
      <bottom style="hair">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double">
        <color indexed="64"/>
      </top>
      <bottom style="thin">
        <color indexed="64"/>
      </bottom>
      <diagonal/>
    </border>
    <border>
      <left/>
      <right style="hair">
        <color indexed="64"/>
      </right>
      <top/>
      <bottom style="thin">
        <color indexed="64"/>
      </bottom>
      <diagonal/>
    </border>
    <border>
      <left/>
      <right style="hair">
        <color indexed="64"/>
      </right>
      <top style="double">
        <color indexed="64"/>
      </top>
      <bottom style="thin">
        <color indexed="64"/>
      </bottom>
      <diagonal/>
    </border>
    <border>
      <left style="hair">
        <color indexed="64"/>
      </left>
      <right style="hair">
        <color auto="1"/>
      </right>
      <top style="hair">
        <color indexed="64"/>
      </top>
      <bottom style="double">
        <color indexed="64"/>
      </bottom>
      <diagonal/>
    </border>
    <border>
      <left style="thin">
        <color indexed="64"/>
      </left>
      <right style="hair">
        <color auto="1"/>
      </right>
      <top style="hair">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auto="1"/>
      </left>
      <right style="thin">
        <color indexed="64"/>
      </right>
      <top style="medium">
        <color auto="1"/>
      </top>
      <bottom style="hair">
        <color indexed="64"/>
      </bottom>
      <diagonal/>
    </border>
    <border>
      <left style="hair">
        <color auto="1"/>
      </left>
      <right style="hair">
        <color auto="1"/>
      </right>
      <top style="medium">
        <color auto="1"/>
      </top>
      <bottom style="hair">
        <color indexed="64"/>
      </bottom>
      <diagonal/>
    </border>
    <border>
      <left style="thin">
        <color auto="1"/>
      </left>
      <right style="hair">
        <color auto="1"/>
      </right>
      <top style="medium">
        <color auto="1"/>
      </top>
      <bottom style="hair">
        <color indexed="64"/>
      </bottom>
      <diagonal/>
    </border>
    <border>
      <left style="hair">
        <color auto="1"/>
      </left>
      <right/>
      <top style="medium">
        <color auto="1"/>
      </top>
      <bottom style="hair">
        <color indexed="64"/>
      </bottom>
      <diagonal/>
    </border>
    <border>
      <left/>
      <right style="hair">
        <color indexed="64"/>
      </right>
      <top style="medium">
        <color auto="1"/>
      </top>
      <bottom style="hair">
        <color indexed="64"/>
      </bottom>
      <diagonal/>
    </border>
    <border>
      <left style="hair">
        <color auto="1"/>
      </left>
      <right style="thin">
        <color indexed="64"/>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indexed="64"/>
      </left>
      <right/>
      <top style="thin">
        <color indexed="64"/>
      </top>
      <bottom style="medium">
        <color auto="1"/>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right style="slantDashDot">
        <color indexed="64"/>
      </right>
      <top/>
      <bottom style="slantDashDot">
        <color indexed="64"/>
      </bottom>
      <diagonal/>
    </border>
    <border>
      <left/>
      <right style="slantDashDot">
        <color indexed="64"/>
      </right>
      <top style="slantDashDot">
        <color indexed="64"/>
      </top>
      <bottom style="thin">
        <color indexed="64"/>
      </bottom>
      <diagonal/>
    </border>
    <border>
      <left style="slantDashDot">
        <color indexed="64"/>
      </left>
      <right style="thin">
        <color indexed="64"/>
      </right>
      <top style="slantDashDot">
        <color indexed="64"/>
      </top>
      <bottom style="thin">
        <color indexed="64"/>
      </bottom>
      <diagonal/>
    </border>
    <border>
      <left style="slantDashDot">
        <color indexed="64"/>
      </left>
      <right style="thin">
        <color indexed="64"/>
      </right>
      <top/>
      <bottom style="slantDashDot">
        <color indexed="64"/>
      </bottom>
      <diagonal/>
    </border>
    <border diagonalDown="1">
      <left style="medium">
        <color indexed="64"/>
      </left>
      <right style="thin">
        <color indexed="64"/>
      </right>
      <top style="medium">
        <color indexed="64"/>
      </top>
      <bottom style="medium">
        <color indexed="64"/>
      </bottom>
      <diagonal style="medium">
        <color indexed="64"/>
      </diagonal>
    </border>
    <border diagonalDown="1">
      <left style="thin">
        <color indexed="64"/>
      </left>
      <right style="thin">
        <color indexed="64"/>
      </right>
      <top style="medium">
        <color indexed="64"/>
      </top>
      <bottom style="medium">
        <color indexed="64"/>
      </bottom>
      <diagonal style="medium">
        <color indexed="64"/>
      </diagonal>
    </border>
    <border diagonalDown="1">
      <left style="thin">
        <color indexed="64"/>
      </left>
      <right style="medium">
        <color indexed="64"/>
      </right>
      <top style="medium">
        <color indexed="64"/>
      </top>
      <bottom style="medium">
        <color indexed="64"/>
      </bottom>
      <diagonal style="medium">
        <color indexed="64"/>
      </diagonal>
    </border>
    <border>
      <left style="medium">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style="thick">
        <color auto="1"/>
      </left>
      <right/>
      <top style="medium">
        <color auto="1"/>
      </top>
      <bottom style="medium">
        <color auto="1"/>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hair">
        <color indexed="64"/>
      </right>
      <top style="thin">
        <color indexed="64"/>
      </top>
      <bottom/>
      <diagonal/>
    </border>
    <border>
      <left style="hair">
        <color auto="1"/>
      </left>
      <right style="medium">
        <color indexed="64"/>
      </right>
      <top style="medium">
        <color indexed="64"/>
      </top>
      <bottom style="medium">
        <color indexed="64"/>
      </bottom>
      <diagonal/>
    </border>
    <border>
      <left/>
      <right style="medium">
        <color indexed="64"/>
      </right>
      <top style="thin">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top style="double">
        <color indexed="64"/>
      </top>
      <bottom/>
      <diagonal/>
    </border>
    <border>
      <left/>
      <right style="thin">
        <color auto="1"/>
      </right>
      <top style="double">
        <color indexed="64"/>
      </top>
      <bottom/>
      <diagonal/>
    </border>
    <border>
      <left style="thin">
        <color auto="1"/>
      </left>
      <right/>
      <top style="double">
        <color indexed="64"/>
      </top>
      <bottom/>
      <diagonal/>
    </border>
    <border>
      <left/>
      <right style="hair">
        <color indexed="64"/>
      </right>
      <top style="double">
        <color indexed="64"/>
      </top>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s>
  <cellStyleXfs count="30">
    <xf numFmtId="0" fontId="0" fillId="0" borderId="0">
      <alignment vertical="center"/>
    </xf>
    <xf numFmtId="38" fontId="14" fillId="0" borderId="0" applyFont="0" applyFill="0" applyBorder="0" applyAlignment="0" applyProtection="0">
      <alignment vertical="center"/>
    </xf>
    <xf numFmtId="0" fontId="19" fillId="0" borderId="0"/>
    <xf numFmtId="0" fontId="23" fillId="0" borderId="0">
      <alignment vertical="center"/>
    </xf>
    <xf numFmtId="0" fontId="14" fillId="0" borderId="0"/>
    <xf numFmtId="0" fontId="12" fillId="0" borderId="0">
      <alignment vertical="center"/>
    </xf>
    <xf numFmtId="0" fontId="26"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0" fontId="26" fillId="0" borderId="0">
      <alignment vertical="center"/>
    </xf>
    <xf numFmtId="0" fontId="14"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0" fontId="14" fillId="0" borderId="0"/>
    <xf numFmtId="38"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9" fontId="14" fillId="0" borderId="0" applyFont="0" applyFill="0" applyBorder="0" applyAlignment="0" applyProtection="0"/>
    <xf numFmtId="0" fontId="14" fillId="0" borderId="0">
      <alignment vertical="center"/>
    </xf>
    <xf numFmtId="0" fontId="87" fillId="0" borderId="0"/>
    <xf numFmtId="0" fontId="87" fillId="0" borderId="0"/>
    <xf numFmtId="0" fontId="89" fillId="0" borderId="0">
      <alignment vertical="center"/>
    </xf>
    <xf numFmtId="38"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762">
    <xf numFmtId="0" fontId="0" fillId="0" borderId="0" xfId="0">
      <alignment vertical="center"/>
    </xf>
    <xf numFmtId="0" fontId="15" fillId="0" borderId="0" xfId="0" applyFont="1" applyFill="1" applyProtection="1">
      <alignment vertical="center"/>
    </xf>
    <xf numFmtId="0" fontId="15" fillId="0" borderId="0" xfId="0" applyFont="1" applyProtection="1">
      <alignment vertical="center"/>
    </xf>
    <xf numFmtId="38" fontId="15" fillId="0" borderId="0" xfId="0" applyNumberFormat="1" applyFont="1" applyFill="1" applyProtection="1">
      <alignment vertical="center"/>
    </xf>
    <xf numFmtId="0" fontId="15" fillId="0" borderId="0" xfId="0" applyFont="1" applyFill="1" applyBorder="1" applyProtection="1">
      <alignment vertical="center"/>
    </xf>
    <xf numFmtId="0" fontId="17" fillId="0" borderId="0" xfId="0" applyFont="1" applyFill="1" applyProtection="1">
      <alignment vertical="center"/>
    </xf>
    <xf numFmtId="0" fontId="17" fillId="0" borderId="0" xfId="0" applyFont="1" applyProtection="1">
      <alignment vertical="center"/>
    </xf>
    <xf numFmtId="0" fontId="15" fillId="4" borderId="0" xfId="0" applyFont="1" applyFill="1" applyProtection="1">
      <alignment vertical="center"/>
    </xf>
    <xf numFmtId="0" fontId="25" fillId="4" borderId="0" xfId="5" applyFont="1" applyFill="1" applyProtection="1">
      <alignment vertical="center"/>
    </xf>
    <xf numFmtId="0" fontId="25" fillId="0" borderId="0" xfId="5" applyFont="1" applyProtection="1">
      <alignment vertical="center"/>
    </xf>
    <xf numFmtId="0" fontId="25" fillId="0" borderId="0" xfId="5" applyFont="1" applyBorder="1" applyAlignment="1" applyProtection="1">
      <alignment vertical="center"/>
    </xf>
    <xf numFmtId="0" fontId="25" fillId="0" borderId="0" xfId="5" applyFont="1" applyAlignment="1" applyProtection="1">
      <alignment vertical="center"/>
    </xf>
    <xf numFmtId="0" fontId="25" fillId="0" borderId="9" xfId="5" applyFont="1" applyBorder="1" applyAlignment="1" applyProtection="1">
      <alignment horizontal="center" vertical="center" wrapText="1"/>
    </xf>
    <xf numFmtId="0" fontId="25" fillId="0" borderId="9" xfId="5" applyFont="1" applyBorder="1" applyAlignment="1" applyProtection="1">
      <alignment vertical="center" wrapText="1"/>
    </xf>
    <xf numFmtId="0" fontId="25" fillId="0" borderId="19" xfId="5" applyFont="1" applyBorder="1" applyAlignment="1" applyProtection="1">
      <alignment horizontal="center" vertical="center" wrapText="1"/>
    </xf>
    <xf numFmtId="0" fontId="25" fillId="0" borderId="64" xfId="5" applyFont="1" applyBorder="1" applyAlignment="1" applyProtection="1">
      <alignment horizontal="center" vertical="center" wrapText="1"/>
    </xf>
    <xf numFmtId="0" fontId="25" fillId="0" borderId="18" xfId="5" applyFont="1" applyBorder="1" applyAlignment="1" applyProtection="1">
      <alignment horizontal="center" vertical="center" wrapText="1"/>
    </xf>
    <xf numFmtId="0" fontId="25" fillId="0" borderId="33" xfId="5" applyFont="1" applyBorder="1" applyAlignment="1" applyProtection="1">
      <alignment horizontal="center" vertical="center" wrapText="1"/>
    </xf>
    <xf numFmtId="0" fontId="25" fillId="0" borderId="20" xfId="5" applyFont="1" applyBorder="1" applyAlignment="1" applyProtection="1">
      <alignment horizontal="center" vertical="center" wrapText="1"/>
    </xf>
    <xf numFmtId="0" fontId="25" fillId="4" borderId="0" xfId="5" applyFont="1" applyFill="1" applyAlignment="1" applyProtection="1">
      <alignment horizontal="center" vertical="center"/>
    </xf>
    <xf numFmtId="0" fontId="25" fillId="0" borderId="46" xfId="5" applyFont="1" applyBorder="1" applyAlignment="1" applyProtection="1">
      <alignment horizontal="center" vertical="center"/>
    </xf>
    <xf numFmtId="0" fontId="25" fillId="0" borderId="0" xfId="5" applyFont="1" applyBorder="1" applyAlignment="1" applyProtection="1">
      <alignment horizontal="center" vertical="center"/>
    </xf>
    <xf numFmtId="0" fontId="25" fillId="0" borderId="11" xfId="5" applyFont="1" applyBorder="1" applyAlignment="1" applyProtection="1">
      <alignment horizontal="center" vertical="center"/>
    </xf>
    <xf numFmtId="0" fontId="25" fillId="0" borderId="33" xfId="5" applyFont="1" applyBorder="1" applyAlignment="1" applyProtection="1">
      <alignment horizontal="center" vertical="center"/>
    </xf>
    <xf numFmtId="0" fontId="25" fillId="0" borderId="0" xfId="5" applyFont="1" applyAlignment="1" applyProtection="1">
      <alignment horizontal="center" vertical="center"/>
    </xf>
    <xf numFmtId="0" fontId="25" fillId="0" borderId="14" xfId="5" applyFont="1" applyBorder="1" applyAlignment="1" applyProtection="1">
      <alignment horizontal="center" vertical="center"/>
    </xf>
    <xf numFmtId="0" fontId="25" fillId="3" borderId="16" xfId="5" applyFont="1" applyFill="1" applyBorder="1" applyAlignment="1" applyProtection="1">
      <alignment horizontal="center" vertical="center"/>
    </xf>
    <xf numFmtId="0" fontId="25" fillId="0" borderId="16" xfId="5" applyFont="1" applyBorder="1" applyAlignment="1" applyProtection="1">
      <alignment horizontal="center" vertical="center"/>
    </xf>
    <xf numFmtId="0" fontId="25" fillId="0" borderId="47" xfId="5" applyFont="1" applyBorder="1" applyAlignment="1" applyProtection="1">
      <alignment horizontal="center" vertical="center"/>
    </xf>
    <xf numFmtId="0" fontId="25" fillId="0" borderId="6" xfId="5" applyFont="1" applyBorder="1" applyAlignment="1" applyProtection="1">
      <alignment horizontal="center" vertical="center"/>
    </xf>
    <xf numFmtId="0" fontId="25" fillId="0" borderId="24" xfId="5" applyFont="1" applyBorder="1" applyAlignment="1" applyProtection="1">
      <alignment horizontal="center" vertical="center"/>
    </xf>
    <xf numFmtId="0" fontId="25" fillId="3" borderId="6" xfId="5" applyFont="1" applyFill="1" applyBorder="1" applyAlignment="1" applyProtection="1">
      <alignment horizontal="center" vertical="center"/>
    </xf>
    <xf numFmtId="0" fontId="25" fillId="5" borderId="0" xfId="5" applyFont="1" applyFill="1" applyProtection="1">
      <alignment vertical="center"/>
    </xf>
    <xf numFmtId="0" fontId="27" fillId="4" borderId="61" xfId="0" applyFont="1" applyFill="1" applyBorder="1" applyAlignment="1" applyProtection="1">
      <alignment horizontal="center" vertical="center"/>
    </xf>
    <xf numFmtId="0" fontId="27" fillId="4" borderId="49" xfId="0" applyFont="1" applyFill="1" applyBorder="1" applyAlignment="1" applyProtection="1">
      <alignment horizontal="center" vertical="center"/>
    </xf>
    <xf numFmtId="38" fontId="27" fillId="4" borderId="49" xfId="1" applyNumberFormat="1" applyFont="1" applyFill="1" applyBorder="1" applyAlignment="1" applyProtection="1">
      <alignment horizontal="right" vertical="center"/>
    </xf>
    <xf numFmtId="38" fontId="27" fillId="4" borderId="21" xfId="1" applyNumberFormat="1" applyFont="1" applyFill="1" applyBorder="1" applyAlignment="1" applyProtection="1">
      <alignment horizontal="right" vertical="center"/>
    </xf>
    <xf numFmtId="38" fontId="27" fillId="4" borderId="60" xfId="1" applyNumberFormat="1" applyFont="1" applyFill="1" applyBorder="1" applyAlignment="1" applyProtection="1">
      <alignment horizontal="right" vertical="center"/>
    </xf>
    <xf numFmtId="0" fontId="27" fillId="4" borderId="9" xfId="0" applyFont="1" applyFill="1" applyBorder="1" applyAlignment="1" applyProtection="1">
      <alignment horizontal="center" vertical="center" shrinkToFit="1"/>
    </xf>
    <xf numFmtId="38" fontId="27" fillId="2" borderId="9" xfId="1" applyNumberFormat="1" applyFont="1" applyFill="1" applyBorder="1" applyAlignment="1" applyProtection="1">
      <alignment horizontal="right" vertical="center" shrinkToFit="1"/>
      <protection locked="0"/>
    </xf>
    <xf numFmtId="38" fontId="27" fillId="2" borderId="20" xfId="1" applyNumberFormat="1" applyFont="1" applyFill="1" applyBorder="1" applyAlignment="1" applyProtection="1">
      <alignment horizontal="right" vertical="center" shrinkToFit="1"/>
      <protection locked="0"/>
    </xf>
    <xf numFmtId="38" fontId="27" fillId="2" borderId="60" xfId="1" applyNumberFormat="1" applyFont="1" applyFill="1" applyBorder="1" applyAlignment="1" applyProtection="1">
      <alignment horizontal="right" vertical="center"/>
      <protection locked="0"/>
    </xf>
    <xf numFmtId="0" fontId="27" fillId="0" borderId="56" xfId="0" applyFont="1" applyFill="1" applyBorder="1" applyAlignment="1" applyProtection="1">
      <alignment horizontal="center" vertical="center" shrinkToFit="1"/>
    </xf>
    <xf numFmtId="0" fontId="15" fillId="0" borderId="56" xfId="0" applyFont="1" applyBorder="1" applyAlignment="1" applyProtection="1">
      <alignment horizontal="center" vertical="center"/>
    </xf>
    <xf numFmtId="0" fontId="15" fillId="0" borderId="0" xfId="14" applyFont="1" applyProtection="1">
      <alignment vertical="center"/>
      <protection hidden="1"/>
    </xf>
    <xf numFmtId="0" fontId="27" fillId="0" borderId="0" xfId="0" applyFont="1" applyProtection="1">
      <alignment vertical="center"/>
    </xf>
    <xf numFmtId="0" fontId="15" fillId="0" borderId="19" xfId="0" applyFont="1" applyBorder="1" applyProtection="1">
      <alignment vertical="center"/>
    </xf>
    <xf numFmtId="0" fontId="15" fillId="0" borderId="58" xfId="0" applyFont="1" applyBorder="1" applyAlignment="1" applyProtection="1">
      <alignment horizontal="center" vertical="center"/>
    </xf>
    <xf numFmtId="0" fontId="15" fillId="0" borderId="65" xfId="0" applyFont="1" applyBorder="1" applyAlignment="1" applyProtection="1">
      <alignment horizontal="center" vertical="center"/>
    </xf>
    <xf numFmtId="0" fontId="15" fillId="0" borderId="59" xfId="0" applyFont="1" applyBorder="1" applyAlignment="1" applyProtection="1">
      <alignment horizontal="center" vertical="center"/>
    </xf>
    <xf numFmtId="0" fontId="15" fillId="0" borderId="36" xfId="0" applyFont="1" applyBorder="1" applyAlignment="1" applyProtection="1">
      <alignment horizontal="center" vertical="center"/>
    </xf>
    <xf numFmtId="0" fontId="15" fillId="0" borderId="53" xfId="0" applyFont="1" applyBorder="1" applyAlignment="1" applyProtection="1">
      <alignment horizontal="center" vertical="center"/>
    </xf>
    <xf numFmtId="55" fontId="22" fillId="0" borderId="0" xfId="0" applyNumberFormat="1" applyFont="1" applyProtection="1">
      <alignment vertical="center"/>
      <protection hidden="1"/>
    </xf>
    <xf numFmtId="0" fontId="25" fillId="4" borderId="0" xfId="5" applyFont="1" applyFill="1" applyAlignment="1" applyProtection="1">
      <alignment horizontal="left" vertical="center"/>
    </xf>
    <xf numFmtId="0" fontId="25" fillId="0" borderId="0" xfId="5" applyFont="1" applyAlignment="1" applyProtection="1">
      <alignment horizontal="left" vertical="center"/>
    </xf>
    <xf numFmtId="183" fontId="0" fillId="0" borderId="0" xfId="0" applyNumberFormat="1" applyAlignment="1">
      <alignment vertical="center"/>
    </xf>
    <xf numFmtId="0" fontId="0" fillId="0" borderId="9" xfId="0" applyBorder="1">
      <alignment vertical="center"/>
    </xf>
    <xf numFmtId="184" fontId="0" fillId="0" borderId="9" xfId="0" applyNumberFormat="1" applyBorder="1">
      <alignment vertical="center"/>
    </xf>
    <xf numFmtId="0" fontId="35" fillId="4" borderId="0" xfId="0" applyFont="1" applyFill="1" applyProtection="1">
      <alignment vertical="center"/>
    </xf>
    <xf numFmtId="0" fontId="27" fillId="4" borderId="0" xfId="0" applyFont="1" applyFill="1" applyProtection="1">
      <alignment vertical="center"/>
    </xf>
    <xf numFmtId="0" fontId="27" fillId="4" borderId="9" xfId="3" applyFont="1" applyFill="1" applyBorder="1" applyAlignment="1" applyProtection="1">
      <alignment horizontal="center" vertical="center"/>
    </xf>
    <xf numFmtId="0" fontId="27" fillId="4" borderId="0" xfId="0" applyFont="1" applyFill="1" applyBorder="1" applyProtection="1">
      <alignment vertical="center"/>
    </xf>
    <xf numFmtId="0" fontId="27" fillId="0" borderId="54" xfId="0" applyFont="1" applyBorder="1" applyAlignment="1" applyProtection="1">
      <alignment horizontal="center" vertical="center" wrapText="1"/>
    </xf>
    <xf numFmtId="0" fontId="39" fillId="0" borderId="35" xfId="0" applyFont="1" applyBorder="1" applyAlignment="1" applyProtection="1">
      <alignment horizontal="center" vertical="center" wrapText="1"/>
    </xf>
    <xf numFmtId="0" fontId="27" fillId="0" borderId="62" xfId="0" applyFont="1" applyBorder="1" applyAlignment="1" applyProtection="1">
      <alignment horizontal="center" vertical="center" wrapText="1"/>
    </xf>
    <xf numFmtId="0" fontId="39" fillId="0" borderId="53" xfId="0" applyFont="1" applyBorder="1" applyAlignment="1" applyProtection="1">
      <alignment horizontal="center" vertical="center" wrapText="1"/>
    </xf>
    <xf numFmtId="0" fontId="27" fillId="0" borderId="61" xfId="0" applyFont="1" applyBorder="1" applyAlignment="1" applyProtection="1">
      <alignment horizontal="center" vertical="center"/>
    </xf>
    <xf numFmtId="0" fontId="27" fillId="0" borderId="49" xfId="0" applyFont="1" applyBorder="1" applyAlignment="1" applyProtection="1">
      <alignment horizontal="center" vertical="center"/>
    </xf>
    <xf numFmtId="38" fontId="27" fillId="0" borderId="49" xfId="1" applyFont="1" applyBorder="1" applyAlignment="1" applyProtection="1">
      <alignment vertical="center"/>
    </xf>
    <xf numFmtId="38" fontId="27" fillId="0" borderId="26" xfId="1" applyFont="1" applyBorder="1" applyAlignment="1" applyProtection="1">
      <alignment vertical="center"/>
    </xf>
    <xf numFmtId="38" fontId="27" fillId="0" borderId="60" xfId="1" applyFont="1" applyBorder="1" applyAlignment="1" applyProtection="1">
      <alignment vertical="center"/>
    </xf>
    <xf numFmtId="0" fontId="27" fillId="0" borderId="56" xfId="0" applyFont="1" applyBorder="1" applyAlignment="1" applyProtection="1">
      <alignment horizontal="center" vertical="center"/>
    </xf>
    <xf numFmtId="0" fontId="27" fillId="4" borderId="56" xfId="0" applyFont="1" applyFill="1" applyBorder="1" applyAlignment="1" applyProtection="1">
      <alignment horizontal="center" vertical="center"/>
    </xf>
    <xf numFmtId="38" fontId="27" fillId="2" borderId="9" xfId="1" applyFont="1" applyFill="1" applyBorder="1" applyAlignment="1" applyProtection="1">
      <alignment vertical="center" shrinkToFit="1"/>
      <protection locked="0"/>
    </xf>
    <xf numFmtId="38" fontId="27" fillId="2" borderId="19" xfId="1" applyFont="1" applyFill="1" applyBorder="1" applyAlignment="1" applyProtection="1">
      <alignment vertical="center" shrinkToFit="1"/>
      <protection locked="0"/>
    </xf>
    <xf numFmtId="38" fontId="27" fillId="2" borderId="59" xfId="1" applyFont="1" applyFill="1" applyBorder="1" applyAlignment="1" applyProtection="1">
      <alignment vertical="center" shrinkToFit="1"/>
      <protection locked="0"/>
    </xf>
    <xf numFmtId="0" fontId="27" fillId="2" borderId="9" xfId="0" applyFont="1" applyFill="1" applyBorder="1" applyAlignment="1" applyProtection="1">
      <alignment horizontal="center" vertical="center" shrinkToFit="1"/>
      <protection locked="0"/>
    </xf>
    <xf numFmtId="38" fontId="27" fillId="2" borderId="20" xfId="1" applyFont="1" applyFill="1" applyBorder="1" applyAlignment="1" applyProtection="1">
      <alignment vertical="center" shrinkToFit="1"/>
      <protection locked="0"/>
    </xf>
    <xf numFmtId="38" fontId="27" fillId="2" borderId="60" xfId="1" applyFont="1" applyFill="1" applyBorder="1" applyAlignment="1" applyProtection="1">
      <alignment vertical="center"/>
      <protection locked="0"/>
    </xf>
    <xf numFmtId="0" fontId="27" fillId="4" borderId="56" xfId="0" applyFont="1" applyFill="1" applyBorder="1" applyAlignment="1" applyProtection="1">
      <alignment horizontal="center" vertical="center" shrinkToFit="1"/>
    </xf>
    <xf numFmtId="0" fontId="27" fillId="4" borderId="9" xfId="0" applyFont="1" applyFill="1" applyBorder="1" applyAlignment="1" applyProtection="1">
      <alignment horizontal="center" vertical="center"/>
    </xf>
    <xf numFmtId="0" fontId="27" fillId="4" borderId="0" xfId="0" applyFont="1" applyFill="1" applyBorder="1" applyAlignment="1" applyProtection="1">
      <alignment vertical="center"/>
    </xf>
    <xf numFmtId="0" fontId="36" fillId="4" borderId="0" xfId="0" applyFont="1" applyFill="1" applyBorder="1" applyAlignment="1" applyProtection="1">
      <alignment vertical="center"/>
    </xf>
    <xf numFmtId="0" fontId="44" fillId="4" borderId="0" xfId="0" applyFont="1" applyFill="1" applyBorder="1" applyAlignment="1" applyProtection="1">
      <alignment horizontal="center" vertical="center"/>
    </xf>
    <xf numFmtId="0" fontId="27" fillId="0" borderId="9" xfId="0" applyFont="1" applyFill="1" applyBorder="1" applyAlignment="1" applyProtection="1">
      <alignment horizontal="center" vertical="center" shrinkToFit="1"/>
    </xf>
    <xf numFmtId="0" fontId="27" fillId="0" borderId="45" xfId="0" applyFont="1" applyFill="1" applyBorder="1" applyProtection="1">
      <alignment vertical="center"/>
    </xf>
    <xf numFmtId="0" fontId="27" fillId="0" borderId="44" xfId="0" applyFont="1" applyFill="1" applyBorder="1" applyProtection="1">
      <alignment vertical="center"/>
    </xf>
    <xf numFmtId="0" fontId="42" fillId="0" borderId="27" xfId="0" applyFont="1" applyFill="1" applyBorder="1" applyAlignment="1" applyProtection="1">
      <alignment horizontal="right"/>
    </xf>
    <xf numFmtId="0" fontId="27" fillId="0" borderId="107" xfId="0" applyFont="1" applyFill="1" applyBorder="1" applyProtection="1">
      <alignment vertical="center"/>
    </xf>
    <xf numFmtId="0" fontId="42" fillId="0" borderId="12" xfId="0" applyFont="1" applyFill="1" applyBorder="1" applyAlignment="1" applyProtection="1">
      <alignment horizontal="right"/>
    </xf>
    <xf numFmtId="0" fontId="42" fillId="0" borderId="55" xfId="0" applyFont="1" applyFill="1" applyBorder="1" applyAlignment="1" applyProtection="1">
      <alignment horizontal="center" vertical="center"/>
    </xf>
    <xf numFmtId="0" fontId="42" fillId="0" borderId="33" xfId="0" applyFont="1" applyFill="1" applyBorder="1" applyAlignment="1" applyProtection="1">
      <alignment horizontal="center" vertical="center"/>
    </xf>
    <xf numFmtId="0" fontId="27" fillId="0" borderId="56" xfId="0" applyFont="1" applyFill="1" applyBorder="1" applyAlignment="1" applyProtection="1">
      <alignment horizontal="center" vertical="center"/>
    </xf>
    <xf numFmtId="38" fontId="27" fillId="4" borderId="35" xfId="1" applyFont="1" applyFill="1" applyBorder="1" applyAlignment="1" applyProtection="1">
      <alignment vertical="center"/>
    </xf>
    <xf numFmtId="38" fontId="27" fillId="4" borderId="35" xfId="0" applyNumberFormat="1" applyFont="1" applyFill="1" applyBorder="1" applyAlignment="1" applyProtection="1">
      <alignment vertical="center"/>
    </xf>
    <xf numFmtId="38" fontId="27" fillId="4" borderId="4" xfId="1" applyFont="1" applyFill="1" applyBorder="1" applyAlignment="1" applyProtection="1">
      <alignment vertical="center"/>
    </xf>
    <xf numFmtId="38" fontId="27" fillId="4" borderId="53" xfId="0" applyNumberFormat="1" applyFont="1" applyFill="1" applyBorder="1" applyAlignment="1" applyProtection="1">
      <alignment vertical="center"/>
    </xf>
    <xf numFmtId="178" fontId="57" fillId="0" borderId="92" xfId="3" applyNumberFormat="1" applyFont="1" applyFill="1" applyBorder="1" applyAlignment="1" applyProtection="1">
      <alignment horizontal="center" vertical="center" wrapText="1" shrinkToFit="1"/>
    </xf>
    <xf numFmtId="178" fontId="57" fillId="0" borderId="88" xfId="3" applyNumberFormat="1" applyFont="1" applyFill="1" applyBorder="1" applyAlignment="1" applyProtection="1">
      <alignment horizontal="center" vertical="center" wrapText="1" shrinkToFit="1"/>
    </xf>
    <xf numFmtId="0" fontId="33" fillId="0" borderId="49" xfId="3" applyFont="1" applyFill="1" applyBorder="1" applyAlignment="1" applyProtection="1">
      <alignment horizontal="center" vertical="center" shrinkToFit="1"/>
    </xf>
    <xf numFmtId="177" fontId="33" fillId="0" borderId="26" xfId="3" applyNumberFormat="1" applyFont="1" applyFill="1" applyBorder="1" applyAlignment="1" applyProtection="1">
      <alignment horizontal="center" vertical="center" shrinkToFit="1"/>
    </xf>
    <xf numFmtId="0" fontId="33" fillId="0" borderId="9" xfId="3" applyFont="1" applyFill="1" applyBorder="1" applyAlignment="1" applyProtection="1">
      <alignment horizontal="center" vertical="center" shrinkToFit="1"/>
    </xf>
    <xf numFmtId="38" fontId="34" fillId="0" borderId="98" xfId="3" applyNumberFormat="1" applyFont="1" applyFill="1" applyBorder="1" applyAlignment="1" applyProtection="1">
      <alignment vertical="center" shrinkToFit="1"/>
    </xf>
    <xf numFmtId="38" fontId="34" fillId="0" borderId="99" xfId="3" applyNumberFormat="1" applyFont="1" applyFill="1" applyBorder="1" applyAlignment="1" applyProtection="1">
      <alignment vertical="center" shrinkToFit="1"/>
    </xf>
    <xf numFmtId="38" fontId="34" fillId="0" borderId="40" xfId="3" applyNumberFormat="1" applyFont="1" applyFill="1" applyBorder="1" applyAlignment="1" applyProtection="1">
      <alignment vertical="center" shrinkToFit="1"/>
    </xf>
    <xf numFmtId="38" fontId="34" fillId="0" borderId="20" xfId="3" applyNumberFormat="1" applyFont="1" applyFill="1" applyBorder="1" applyAlignment="1" applyProtection="1">
      <alignment vertical="center" shrinkToFit="1"/>
    </xf>
    <xf numFmtId="0" fontId="27" fillId="0" borderId="25" xfId="0" applyFont="1" applyFill="1" applyBorder="1" applyProtection="1">
      <alignment vertical="center"/>
    </xf>
    <xf numFmtId="0" fontId="42" fillId="0" borderId="17" xfId="0" applyFont="1" applyFill="1" applyBorder="1" applyAlignment="1" applyProtection="1">
      <alignment horizontal="right" vertical="center"/>
    </xf>
    <xf numFmtId="0" fontId="42" fillId="0" borderId="13" xfId="0" applyFont="1" applyFill="1" applyBorder="1" applyAlignment="1" applyProtection="1">
      <alignment horizontal="right" vertical="center"/>
    </xf>
    <xf numFmtId="0" fontId="42" fillId="0" borderId="12" xfId="0" applyFont="1" applyFill="1" applyBorder="1" applyAlignment="1" applyProtection="1">
      <alignment horizontal="right" vertical="center"/>
    </xf>
    <xf numFmtId="0" fontId="42" fillId="6" borderId="9" xfId="0" applyFont="1" applyFill="1" applyBorder="1" applyAlignment="1" applyProtection="1">
      <alignment vertical="center"/>
      <protection locked="0"/>
    </xf>
    <xf numFmtId="0" fontId="57" fillId="0" borderId="88" xfId="4" applyFont="1" applyFill="1" applyBorder="1" applyAlignment="1" applyProtection="1">
      <alignment horizontal="center" vertical="center" wrapText="1" shrinkToFit="1"/>
    </xf>
    <xf numFmtId="0" fontId="32" fillId="0" borderId="87" xfId="4" applyFont="1" applyFill="1" applyBorder="1" applyAlignment="1" applyProtection="1">
      <alignment horizontal="center" vertical="center" wrapText="1" shrinkToFit="1"/>
    </xf>
    <xf numFmtId="38" fontId="33" fillId="0" borderId="49" xfId="3" applyNumberFormat="1" applyFont="1" applyFill="1" applyBorder="1" applyAlignment="1" applyProtection="1">
      <alignment vertical="center" shrinkToFit="1"/>
    </xf>
    <xf numFmtId="38" fontId="34" fillId="0" borderId="96" xfId="3" applyNumberFormat="1" applyFont="1" applyFill="1" applyBorder="1" applyAlignment="1" applyProtection="1">
      <alignment vertical="center" shrinkToFit="1"/>
    </xf>
    <xf numFmtId="38" fontId="34" fillId="0" borderId="49" xfId="3" applyNumberFormat="1" applyFont="1" applyFill="1" applyBorder="1" applyAlignment="1" applyProtection="1">
      <alignment vertical="center" shrinkToFit="1"/>
    </xf>
    <xf numFmtId="38" fontId="33" fillId="0" borderId="9" xfId="3" applyNumberFormat="1" applyFont="1" applyFill="1" applyBorder="1" applyAlignment="1" applyProtection="1">
      <alignment vertical="center" shrinkToFit="1"/>
    </xf>
    <xf numFmtId="38" fontId="34" fillId="0" borderId="82" xfId="3" applyNumberFormat="1" applyFont="1" applyFill="1" applyBorder="1" applyAlignment="1" applyProtection="1">
      <alignment vertical="center" shrinkToFit="1"/>
    </xf>
    <xf numFmtId="38" fontId="34" fillId="0" borderId="9" xfId="3" applyNumberFormat="1" applyFont="1" applyFill="1" applyBorder="1" applyAlignment="1" applyProtection="1">
      <alignment vertical="center" shrinkToFit="1"/>
    </xf>
    <xf numFmtId="38" fontId="34" fillId="0" borderId="100" xfId="3" applyNumberFormat="1" applyFont="1" applyFill="1" applyBorder="1" applyAlignment="1" applyProtection="1">
      <alignment vertical="center" shrinkToFit="1"/>
    </xf>
    <xf numFmtId="0" fontId="63" fillId="0" borderId="0" xfId="2" applyFont="1" applyFill="1" applyAlignment="1" applyProtection="1">
      <alignment vertical="top"/>
    </xf>
    <xf numFmtId="0" fontId="33" fillId="3" borderId="49" xfId="3" applyFont="1" applyFill="1" applyBorder="1" applyAlignment="1" applyProtection="1">
      <alignment horizontal="center" vertical="center" shrinkToFit="1"/>
      <protection locked="0"/>
    </xf>
    <xf numFmtId="180" fontId="33" fillId="3" borderId="26" xfId="3" applyNumberFormat="1" applyFont="1" applyFill="1" applyBorder="1" applyAlignment="1" applyProtection="1">
      <alignment horizontal="center" vertical="center" shrinkToFit="1"/>
      <protection locked="0"/>
    </xf>
    <xf numFmtId="0" fontId="33" fillId="3" borderId="26" xfId="3" applyFont="1" applyFill="1" applyBorder="1" applyAlignment="1" applyProtection="1">
      <alignment horizontal="center" vertical="center" shrinkToFit="1"/>
      <protection locked="0"/>
    </xf>
    <xf numFmtId="0" fontId="33" fillId="3" borderId="9" xfId="3" applyFont="1" applyFill="1" applyBorder="1" applyAlignment="1" applyProtection="1">
      <alignment horizontal="center" vertical="center" shrinkToFit="1"/>
      <protection locked="0"/>
    </xf>
    <xf numFmtId="0" fontId="33" fillId="3" borderId="19" xfId="3" applyFont="1" applyFill="1" applyBorder="1" applyAlignment="1" applyProtection="1">
      <alignment horizontal="center" vertical="center" shrinkToFit="1"/>
      <protection locked="0"/>
    </xf>
    <xf numFmtId="38" fontId="33" fillId="3" borderId="95" xfId="3" applyNumberFormat="1" applyFont="1" applyFill="1" applyBorder="1" applyAlignment="1" applyProtection="1">
      <alignment vertical="center" shrinkToFit="1"/>
      <protection locked="0"/>
    </xf>
    <xf numFmtId="38" fontId="33" fillId="3" borderId="49" xfId="3" applyNumberFormat="1" applyFont="1" applyFill="1" applyBorder="1" applyAlignment="1" applyProtection="1">
      <alignment vertical="center" shrinkToFit="1"/>
      <protection locked="0"/>
    </xf>
    <xf numFmtId="38" fontId="33" fillId="3" borderId="81" xfId="3" applyNumberFormat="1" applyFont="1" applyFill="1" applyBorder="1" applyAlignment="1" applyProtection="1">
      <alignment vertical="center" shrinkToFit="1"/>
      <protection locked="0"/>
    </xf>
    <xf numFmtId="38" fontId="33" fillId="3" borderId="9" xfId="3" applyNumberFormat="1" applyFont="1" applyFill="1" applyBorder="1" applyAlignment="1" applyProtection="1">
      <alignment vertical="center" shrinkToFit="1"/>
      <protection locked="0"/>
    </xf>
    <xf numFmtId="38" fontId="33" fillId="3" borderId="21" xfId="3" applyNumberFormat="1" applyFont="1" applyFill="1" applyBorder="1" applyAlignment="1" applyProtection="1">
      <alignment vertical="center" shrinkToFit="1"/>
      <protection locked="0"/>
    </xf>
    <xf numFmtId="38" fontId="33" fillId="3" borderId="20" xfId="3" applyNumberFormat="1" applyFont="1" applyFill="1" applyBorder="1" applyAlignment="1" applyProtection="1">
      <alignment vertical="center" shrinkToFit="1"/>
      <protection locked="0"/>
    </xf>
    <xf numFmtId="38" fontId="27" fillId="0" borderId="35" xfId="1" applyFont="1" applyFill="1" applyBorder="1" applyAlignment="1" applyProtection="1">
      <alignment vertical="center"/>
    </xf>
    <xf numFmtId="38" fontId="27" fillId="0" borderId="35" xfId="0" applyNumberFormat="1" applyFont="1" applyFill="1" applyBorder="1" applyAlignment="1" applyProtection="1">
      <alignment vertical="center"/>
    </xf>
    <xf numFmtId="38" fontId="27" fillId="0" borderId="4" xfId="1" applyFont="1" applyFill="1" applyBorder="1" applyAlignment="1" applyProtection="1">
      <alignment vertical="center"/>
    </xf>
    <xf numFmtId="38" fontId="27" fillId="0" borderId="53" xfId="0" applyNumberFormat="1" applyFont="1" applyFill="1" applyBorder="1" applyAlignment="1" applyProtection="1">
      <alignment vertical="center"/>
    </xf>
    <xf numFmtId="186" fontId="0" fillId="0" borderId="115" xfId="16" applyNumberFormat="1" applyFont="1" applyFill="1" applyBorder="1" applyAlignment="1" applyProtection="1">
      <alignment vertical="center" shrinkToFit="1"/>
      <protection locked="0"/>
    </xf>
    <xf numFmtId="186" fontId="0" fillId="0" borderId="115" xfId="16" applyNumberFormat="1" applyFont="1" applyBorder="1" applyAlignment="1" applyProtection="1">
      <alignment vertical="center" shrinkToFit="1"/>
      <protection locked="0"/>
    </xf>
    <xf numFmtId="186" fontId="0" fillId="0" borderId="116" xfId="16" applyNumberFormat="1" applyFont="1" applyFill="1" applyBorder="1" applyAlignment="1" applyProtection="1">
      <alignment vertical="center" shrinkToFit="1"/>
      <protection locked="0"/>
    </xf>
    <xf numFmtId="186" fontId="0" fillId="0" borderId="116" xfId="16" applyNumberFormat="1" applyFont="1" applyBorder="1" applyAlignment="1" applyProtection="1">
      <alignment vertical="center" shrinkToFit="1"/>
      <protection locked="0"/>
    </xf>
    <xf numFmtId="186" fontId="0" fillId="0" borderId="117" xfId="16" applyNumberFormat="1" applyFont="1" applyFill="1" applyBorder="1" applyAlignment="1" applyProtection="1">
      <alignment vertical="center" shrinkToFit="1"/>
      <protection locked="0"/>
    </xf>
    <xf numFmtId="186" fontId="0" fillId="0" borderId="117" xfId="16" applyNumberFormat="1" applyFont="1" applyBorder="1" applyAlignment="1" applyProtection="1">
      <alignment vertical="center" shrinkToFit="1"/>
      <protection locked="0"/>
    </xf>
    <xf numFmtId="0" fontId="9" fillId="0" borderId="0" xfId="15">
      <alignment vertical="center"/>
    </xf>
    <xf numFmtId="38" fontId="0" fillId="0" borderId="0" xfId="16" applyFont="1">
      <alignment vertical="center"/>
    </xf>
    <xf numFmtId="0" fontId="9" fillId="0" borderId="0" xfId="15" applyAlignment="1">
      <alignment horizontal="center" vertical="center"/>
    </xf>
    <xf numFmtId="0" fontId="18" fillId="4" borderId="0" xfId="18" applyFont="1" applyFill="1" applyProtection="1"/>
    <xf numFmtId="0" fontId="14" fillId="4" borderId="0" xfId="18" applyFont="1" applyFill="1" applyProtection="1"/>
    <xf numFmtId="0" fontId="18" fillId="0" borderId="0" xfId="18" applyFont="1" applyProtection="1"/>
    <xf numFmtId="0" fontId="18" fillId="0" borderId="0" xfId="18" applyFont="1" applyBorder="1" applyProtection="1"/>
    <xf numFmtId="191" fontId="75" fillId="4" borderId="0" xfId="20" applyNumberFormat="1" applyFont="1" applyFill="1" applyBorder="1" applyAlignment="1" applyProtection="1">
      <alignment horizontal="center" vertical="center"/>
    </xf>
    <xf numFmtId="195" fontId="22" fillId="9" borderId="21" xfId="18" applyNumberFormat="1" applyFont="1" applyFill="1" applyBorder="1" applyProtection="1"/>
    <xf numFmtId="195" fontId="14" fillId="0" borderId="0" xfId="18" applyNumberFormat="1" applyFont="1" applyFill="1" applyProtection="1"/>
    <xf numFmtId="195" fontId="22" fillId="0" borderId="24" xfId="18" applyNumberFormat="1" applyFont="1" applyBorder="1" applyProtection="1"/>
    <xf numFmtId="195" fontId="14" fillId="0" borderId="0" xfId="18" applyNumberFormat="1" applyFont="1" applyProtection="1"/>
    <xf numFmtId="0" fontId="79" fillId="4" borderId="0" xfId="18" applyFont="1" applyFill="1" applyBorder="1" applyAlignment="1" applyProtection="1">
      <alignment vertical="center" shrinkToFit="1"/>
    </xf>
    <xf numFmtId="0" fontId="68" fillId="4" borderId="0" xfId="18" applyFont="1" applyFill="1" applyBorder="1" applyAlignment="1" applyProtection="1">
      <alignment vertical="center" shrinkToFit="1"/>
    </xf>
    <xf numFmtId="0" fontId="14" fillId="0" borderId="0" xfId="18" applyFont="1" applyProtection="1"/>
    <xf numFmtId="0" fontId="7" fillId="0" borderId="0" xfId="5" applyFont="1" applyFill="1" applyProtection="1">
      <alignment vertical="center"/>
    </xf>
    <xf numFmtId="3" fontId="18" fillId="0" borderId="0" xfId="23" applyNumberFormat="1" applyFont="1" applyFill="1" applyAlignment="1">
      <alignment vertical="center"/>
    </xf>
    <xf numFmtId="0" fontId="18" fillId="0" borderId="0" xfId="23" applyFont="1" applyFill="1">
      <alignment vertical="center"/>
    </xf>
    <xf numFmtId="197" fontId="85" fillId="0" borderId="0" xfId="23" applyNumberFormat="1" applyFont="1" applyFill="1" applyAlignment="1">
      <alignment horizontal="center" vertical="center"/>
    </xf>
    <xf numFmtId="176" fontId="85" fillId="0" borderId="0" xfId="23" applyNumberFormat="1" applyFont="1" applyFill="1" applyAlignment="1">
      <alignment vertical="center"/>
    </xf>
    <xf numFmtId="176" fontId="18" fillId="0" borderId="0" xfId="23" applyNumberFormat="1" applyFont="1" applyFill="1" applyAlignment="1">
      <alignment vertical="center"/>
    </xf>
    <xf numFmtId="176" fontId="85" fillId="0" borderId="0" xfId="23" applyNumberFormat="1" applyFont="1" applyFill="1" applyAlignment="1">
      <alignment horizontal="center" vertical="center"/>
    </xf>
    <xf numFmtId="198" fontId="18" fillId="0" borderId="0" xfId="23" applyNumberFormat="1" applyFont="1" applyFill="1" applyAlignment="1">
      <alignment vertical="center"/>
    </xf>
    <xf numFmtId="198" fontId="85" fillId="0" borderId="0" xfId="23" applyNumberFormat="1" applyFont="1" applyFill="1" applyAlignment="1">
      <alignment vertical="center"/>
    </xf>
    <xf numFmtId="197" fontId="85" fillId="8" borderId="0" xfId="23" applyNumberFormat="1" applyFont="1" applyFill="1" applyBorder="1" applyAlignment="1">
      <alignment horizontal="center" vertical="center"/>
    </xf>
    <xf numFmtId="197" fontId="85" fillId="0" borderId="0" xfId="23" applyNumberFormat="1" applyFont="1" applyFill="1" applyAlignment="1">
      <alignment vertical="center"/>
    </xf>
    <xf numFmtId="3" fontId="85" fillId="0" borderId="0" xfId="23" applyNumberFormat="1" applyFont="1" applyFill="1" applyBorder="1" applyAlignment="1">
      <alignment vertical="center"/>
    </xf>
    <xf numFmtId="3" fontId="85" fillId="0" borderId="0" xfId="23" applyNumberFormat="1" applyFont="1" applyFill="1" applyAlignment="1">
      <alignment vertical="center"/>
    </xf>
    <xf numFmtId="198" fontId="18" fillId="0" borderId="0" xfId="23" applyNumberFormat="1" applyFont="1" applyFill="1" applyBorder="1" applyAlignment="1">
      <alignment vertical="center"/>
    </xf>
    <xf numFmtId="176" fontId="18" fillId="0" borderId="0" xfId="23" applyNumberFormat="1" applyFont="1" applyFill="1" applyBorder="1" applyAlignment="1">
      <alignment vertical="center"/>
    </xf>
    <xf numFmtId="176" fontId="85" fillId="0" borderId="0" xfId="23" applyNumberFormat="1" applyFont="1" applyFill="1" applyBorder="1" applyAlignment="1">
      <alignment horizontal="right" vertical="center" wrapText="1"/>
    </xf>
    <xf numFmtId="198" fontId="85" fillId="0" borderId="46" xfId="23" applyNumberFormat="1" applyFont="1" applyFill="1" applyBorder="1" applyAlignment="1">
      <alignment vertical="center"/>
    </xf>
    <xf numFmtId="176" fontId="85" fillId="0" borderId="49" xfId="23" applyNumberFormat="1" applyFont="1" applyFill="1" applyBorder="1" applyAlignment="1">
      <alignment horizontal="center" vertical="center" wrapText="1"/>
    </xf>
    <xf numFmtId="197" fontId="85" fillId="0" borderId="24" xfId="23" applyNumberFormat="1" applyFont="1" applyFill="1" applyBorder="1" applyAlignment="1">
      <alignment horizontal="center" vertical="center"/>
    </xf>
    <xf numFmtId="3" fontId="85" fillId="0" borderId="46" xfId="23" applyNumberFormat="1" applyFont="1" applyFill="1" applyBorder="1" applyAlignment="1">
      <alignment horizontal="distributed" vertical="center"/>
    </xf>
    <xf numFmtId="176" fontId="85" fillId="0" borderId="46" xfId="23" applyNumberFormat="1" applyFont="1" applyFill="1" applyBorder="1" applyAlignment="1">
      <alignment horizontal="center" vertical="center" wrapText="1"/>
    </xf>
    <xf numFmtId="198" fontId="85" fillId="0" borderId="48" xfId="23" applyNumberFormat="1" applyFont="1" applyFill="1" applyBorder="1" applyAlignment="1">
      <alignment vertical="center"/>
    </xf>
    <xf numFmtId="0" fontId="17" fillId="0" borderId="0" xfId="23" applyFont="1" applyFill="1">
      <alignment vertical="center"/>
    </xf>
    <xf numFmtId="197" fontId="85" fillId="0" borderId="0" xfId="23" applyNumberFormat="1" applyFont="1" applyFill="1" applyBorder="1" applyAlignment="1">
      <alignment horizontal="center" vertical="center" wrapText="1"/>
    </xf>
    <xf numFmtId="0" fontId="17" fillId="0" borderId="0" xfId="23" applyFont="1" applyFill="1" applyBorder="1">
      <alignment vertical="center"/>
    </xf>
    <xf numFmtId="0" fontId="18" fillId="0" borderId="0" xfId="23" applyFont="1" applyFill="1" applyBorder="1">
      <alignment vertical="center"/>
    </xf>
    <xf numFmtId="3" fontId="85" fillId="0" borderId="18" xfId="23" applyNumberFormat="1" applyFont="1" applyFill="1" applyBorder="1" applyAlignment="1">
      <alignment vertical="center" wrapText="1"/>
    </xf>
    <xf numFmtId="176" fontId="85" fillId="0" borderId="0" xfId="23" applyNumberFormat="1" applyFont="1" applyFill="1" applyBorder="1" applyAlignment="1">
      <alignment horizontal="center" vertical="center" wrapText="1"/>
    </xf>
    <xf numFmtId="176" fontId="85" fillId="0" borderId="46" xfId="23" applyNumberFormat="1" applyFont="1" applyFill="1" applyBorder="1" applyAlignment="1">
      <alignment vertical="center" wrapText="1"/>
    </xf>
    <xf numFmtId="176" fontId="85" fillId="0" borderId="157" xfId="23" applyNumberFormat="1" applyFont="1" applyFill="1" applyBorder="1" applyAlignment="1">
      <alignment horizontal="center" vertical="center" wrapText="1"/>
    </xf>
    <xf numFmtId="176" fontId="85" fillId="0" borderId="158" xfId="23" applyNumberFormat="1" applyFont="1" applyFill="1" applyBorder="1" applyAlignment="1">
      <alignment horizontal="center" vertical="center" wrapText="1"/>
    </xf>
    <xf numFmtId="197" fontId="85" fillId="3" borderId="0" xfId="23" applyNumberFormat="1" applyFont="1" applyFill="1" applyBorder="1" applyAlignment="1">
      <alignment horizontal="center" vertical="center" wrapText="1"/>
    </xf>
    <xf numFmtId="176" fontId="85" fillId="0" borderId="0" xfId="23" applyNumberFormat="1" applyFont="1" applyFill="1" applyBorder="1" applyAlignment="1">
      <alignment vertical="center" wrapText="1"/>
    </xf>
    <xf numFmtId="3" fontId="17" fillId="0" borderId="0" xfId="23" applyNumberFormat="1" applyFont="1" applyFill="1" applyAlignment="1">
      <alignment horizontal="left" vertical="center"/>
    </xf>
    <xf numFmtId="3" fontId="85" fillId="0" borderId="0" xfId="23" applyNumberFormat="1" applyFont="1" applyFill="1" applyBorder="1" applyAlignment="1">
      <alignment horizontal="center" vertical="center"/>
    </xf>
    <xf numFmtId="176" fontId="18" fillId="0" borderId="0" xfId="25" applyNumberFormat="1" applyFont="1" applyFill="1" applyAlignment="1">
      <alignment vertical="center"/>
    </xf>
    <xf numFmtId="176" fontId="18" fillId="0" borderId="0" xfId="25" applyNumberFormat="1" applyFont="1" applyFill="1" applyBorder="1" applyAlignment="1">
      <alignment vertical="center"/>
    </xf>
    <xf numFmtId="0" fontId="17" fillId="0" borderId="0" xfId="25" applyFont="1" applyFill="1" applyBorder="1" applyAlignment="1">
      <alignment vertical="center"/>
    </xf>
    <xf numFmtId="176" fontId="17" fillId="0" borderId="0" xfId="25" applyNumberFormat="1" applyFont="1" applyFill="1" applyAlignment="1">
      <alignment vertical="center"/>
    </xf>
    <xf numFmtId="0" fontId="17" fillId="0" borderId="9" xfId="25" applyFont="1" applyFill="1" applyBorder="1" applyAlignment="1">
      <alignment vertical="center"/>
    </xf>
    <xf numFmtId="0" fontId="18" fillId="0" borderId="20" xfId="25" applyFont="1" applyFill="1" applyBorder="1" applyAlignment="1">
      <alignment vertical="center" wrapText="1"/>
    </xf>
    <xf numFmtId="0" fontId="18" fillId="0" borderId="19" xfId="25" applyFont="1" applyFill="1" applyBorder="1" applyAlignment="1">
      <alignment vertical="center" wrapText="1"/>
    </xf>
    <xf numFmtId="0" fontId="18" fillId="0" borderId="0" xfId="25" applyFont="1" applyFill="1" applyAlignment="1">
      <alignment vertical="center"/>
    </xf>
    <xf numFmtId="0" fontId="18" fillId="0" borderId="0" xfId="25" applyFont="1" applyFill="1" applyAlignment="1">
      <alignment horizontal="right" vertical="center"/>
    </xf>
    <xf numFmtId="0" fontId="18" fillId="0" borderId="0" xfId="25" applyFont="1" applyFill="1" applyAlignment="1">
      <alignment horizontal="center" vertical="center"/>
    </xf>
    <xf numFmtId="0" fontId="18" fillId="0" borderId="0" xfId="25" applyFont="1" applyFill="1" applyAlignment="1">
      <alignment horizontal="distributed" vertical="center"/>
    </xf>
    <xf numFmtId="0" fontId="17" fillId="0" borderId="0" xfId="25" applyFont="1" applyFill="1" applyAlignment="1">
      <alignment horizontal="center" vertical="center"/>
    </xf>
    <xf numFmtId="176" fontId="88" fillId="0" borderId="0" xfId="25" applyNumberFormat="1" applyFont="1" applyFill="1" applyBorder="1" applyAlignment="1">
      <alignment vertical="center"/>
    </xf>
    <xf numFmtId="177" fontId="33" fillId="0" borderId="49" xfId="3" applyNumberFormat="1" applyFont="1" applyFill="1" applyBorder="1" applyAlignment="1" applyProtection="1">
      <alignment horizontal="center" vertical="center" shrinkToFit="1"/>
    </xf>
    <xf numFmtId="0" fontId="32" fillId="0" borderId="89" xfId="4" applyFont="1" applyFill="1" applyBorder="1" applyAlignment="1" applyProtection="1">
      <alignment horizontal="center" vertical="center" wrapText="1" shrinkToFit="1"/>
    </xf>
    <xf numFmtId="0" fontId="25" fillId="0" borderId="0" xfId="5" applyFont="1" applyFill="1" applyProtection="1">
      <alignment vertical="center"/>
    </xf>
    <xf numFmtId="0" fontId="32" fillId="0" borderId="89" xfId="3" applyFont="1" applyFill="1" applyBorder="1" applyAlignment="1" applyProtection="1">
      <alignment horizontal="center" vertical="center" wrapText="1"/>
    </xf>
    <xf numFmtId="0" fontId="32" fillId="0" borderId="86" xfId="3" applyFont="1" applyFill="1" applyBorder="1" applyAlignment="1" applyProtection="1">
      <alignment horizontal="center" vertical="center" wrapText="1"/>
    </xf>
    <xf numFmtId="0" fontId="32" fillId="0" borderId="87" xfId="3" applyFont="1" applyFill="1" applyBorder="1" applyAlignment="1" applyProtection="1">
      <alignment horizontal="center" vertical="center" wrapText="1"/>
    </xf>
    <xf numFmtId="0" fontId="42" fillId="4" borderId="0" xfId="0" applyFont="1" applyFill="1" applyBorder="1" applyAlignment="1" applyProtection="1">
      <alignment horizontal="center" vertical="center"/>
    </xf>
    <xf numFmtId="0" fontId="82" fillId="0" borderId="58" xfId="0" applyFont="1" applyBorder="1" applyAlignment="1" applyProtection="1">
      <alignment horizontal="center" vertical="center"/>
    </xf>
    <xf numFmtId="0" fontId="82" fillId="0" borderId="29" xfId="0" applyFont="1" applyBorder="1" applyAlignment="1" applyProtection="1">
      <alignment horizontal="center" vertical="center"/>
    </xf>
    <xf numFmtId="0" fontId="82" fillId="0" borderId="27" xfId="0" applyFont="1" applyBorder="1" applyProtection="1">
      <alignment vertical="center"/>
    </xf>
    <xf numFmtId="0" fontId="82" fillId="0" borderId="56" xfId="0" applyFont="1" applyBorder="1" applyAlignment="1" applyProtection="1">
      <alignment horizontal="center" vertical="center"/>
    </xf>
    <xf numFmtId="0" fontId="82" fillId="0" borderId="36" xfId="0" applyFont="1" applyBorder="1" applyAlignment="1" applyProtection="1">
      <alignment horizontal="center" vertical="center"/>
    </xf>
    <xf numFmtId="0" fontId="36" fillId="0" borderId="105" xfId="0" applyFont="1" applyBorder="1" applyProtection="1">
      <alignment vertical="center"/>
    </xf>
    <xf numFmtId="0" fontId="36" fillId="0" borderId="27" xfId="0" applyFont="1" applyBorder="1" applyProtection="1">
      <alignment vertical="center"/>
    </xf>
    <xf numFmtId="0" fontId="36" fillId="0" borderId="1" xfId="0" applyFont="1" applyBorder="1" applyProtection="1">
      <alignment vertical="center"/>
    </xf>
    <xf numFmtId="0" fontId="58" fillId="4" borderId="0" xfId="0" applyFont="1" applyFill="1" applyProtection="1">
      <alignment vertical="center"/>
    </xf>
    <xf numFmtId="0" fontId="36" fillId="4" borderId="0" xfId="0" applyFont="1" applyFill="1" applyProtection="1">
      <alignment vertical="center"/>
    </xf>
    <xf numFmtId="0" fontId="81" fillId="4" borderId="0" xfId="0" applyFont="1" applyFill="1" applyProtection="1">
      <alignment vertical="center"/>
    </xf>
    <xf numFmtId="0" fontId="82" fillId="4" borderId="0" xfId="0" applyFont="1" applyFill="1" applyBorder="1" applyAlignment="1" applyProtection="1">
      <alignment horizontal="center" vertical="center"/>
    </xf>
    <xf numFmtId="181" fontId="82" fillId="4" borderId="38" xfId="0" applyNumberFormat="1" applyFont="1" applyFill="1" applyBorder="1" applyAlignment="1" applyProtection="1">
      <alignment horizontal="center" vertical="center"/>
    </xf>
    <xf numFmtId="0" fontId="82" fillId="4" borderId="37" xfId="0" applyFont="1" applyFill="1" applyBorder="1" applyAlignment="1" applyProtection="1">
      <alignment horizontal="center" vertical="center"/>
    </xf>
    <xf numFmtId="179" fontId="36" fillId="4" borderId="38" xfId="0" applyNumberFormat="1" applyFont="1" applyFill="1" applyBorder="1" applyAlignment="1" applyProtection="1">
      <alignment horizontal="center" vertical="center"/>
    </xf>
    <xf numFmtId="0" fontId="36" fillId="4" borderId="101" xfId="0" applyFont="1" applyFill="1" applyBorder="1" applyAlignment="1" applyProtection="1">
      <alignment horizontal="center" vertical="center"/>
    </xf>
    <xf numFmtId="180" fontId="36" fillId="4" borderId="0" xfId="0" applyNumberFormat="1" applyFont="1" applyFill="1" applyBorder="1" applyAlignment="1" applyProtection="1">
      <alignment horizontal="center" vertical="center"/>
    </xf>
    <xf numFmtId="0" fontId="36" fillId="4" borderId="0" xfId="0" applyFont="1" applyFill="1" applyBorder="1" applyProtection="1">
      <alignment vertical="center"/>
    </xf>
    <xf numFmtId="0" fontId="82" fillId="3" borderId="28" xfId="0" applyFont="1" applyFill="1" applyBorder="1" applyAlignment="1" applyProtection="1">
      <alignment horizontal="center" vertical="center"/>
      <protection locked="0"/>
    </xf>
    <xf numFmtId="180" fontId="36" fillId="3" borderId="104" xfId="0" applyNumberFormat="1" applyFont="1" applyFill="1" applyBorder="1" applyAlignment="1" applyProtection="1">
      <alignment horizontal="center" vertical="center"/>
      <protection locked="0"/>
    </xf>
    <xf numFmtId="0" fontId="48" fillId="4" borderId="0" xfId="0" applyFont="1" applyFill="1" applyProtection="1">
      <alignment vertical="center"/>
    </xf>
    <xf numFmtId="0" fontId="49" fillId="4" borderId="0" xfId="2" applyFont="1" applyFill="1" applyProtection="1"/>
    <xf numFmtId="0" fontId="50" fillId="4" borderId="0" xfId="3" applyFont="1" applyFill="1" applyBorder="1" applyAlignment="1" applyProtection="1">
      <alignment vertical="center"/>
    </xf>
    <xf numFmtId="0" fontId="51" fillId="4" borderId="0" xfId="2" applyFont="1" applyFill="1" applyBorder="1" applyAlignment="1" applyProtection="1">
      <alignment vertical="center"/>
    </xf>
    <xf numFmtId="0" fontId="7" fillId="4" borderId="0" xfId="5" applyFont="1" applyFill="1" applyProtection="1">
      <alignment vertical="center"/>
    </xf>
    <xf numFmtId="0" fontId="52" fillId="4" borderId="0" xfId="2" applyFont="1" applyFill="1" applyAlignment="1" applyProtection="1">
      <alignment vertical="top"/>
    </xf>
    <xf numFmtId="0" fontId="53" fillId="4" borderId="0" xfId="2" applyFont="1" applyFill="1" applyProtection="1"/>
    <xf numFmtId="49" fontId="32" fillId="4" borderId="9" xfId="6" applyNumberFormat="1" applyFont="1" applyFill="1" applyBorder="1" applyAlignment="1" applyProtection="1">
      <alignment horizontal="center" vertical="center" shrinkToFit="1"/>
    </xf>
    <xf numFmtId="0" fontId="32" fillId="4" borderId="20" xfId="5" applyFont="1" applyFill="1" applyBorder="1" applyAlignment="1" applyProtection="1">
      <alignment vertical="center"/>
    </xf>
    <xf numFmtId="0" fontId="54" fillId="4" borderId="0" xfId="5" applyFont="1" applyFill="1" applyBorder="1" applyAlignment="1" applyProtection="1">
      <alignment vertical="center"/>
    </xf>
    <xf numFmtId="0" fontId="7" fillId="4" borderId="0" xfId="5" applyFont="1" applyFill="1" applyBorder="1" applyAlignment="1" applyProtection="1">
      <alignment vertical="center" shrinkToFit="1"/>
    </xf>
    <xf numFmtId="179" fontId="7" fillId="4" borderId="0" xfId="5" applyNumberFormat="1" applyFont="1" applyFill="1" applyBorder="1" applyAlignment="1" applyProtection="1">
      <alignment vertical="center" shrinkToFit="1"/>
    </xf>
    <xf numFmtId="0" fontId="55" fillId="4" borderId="0" xfId="3" applyFont="1" applyFill="1" applyBorder="1" applyAlignment="1" applyProtection="1">
      <alignment vertical="center"/>
    </xf>
    <xf numFmtId="0" fontId="31" fillId="4" borderId="0" xfId="3" applyFont="1" applyFill="1" applyBorder="1" applyAlignment="1" applyProtection="1">
      <alignment horizontal="left" vertical="center"/>
    </xf>
    <xf numFmtId="0" fontId="49" fillId="4" borderId="0" xfId="2" applyFont="1" applyFill="1" applyBorder="1" applyAlignment="1" applyProtection="1">
      <alignment horizontal="center" vertical="center"/>
    </xf>
    <xf numFmtId="0" fontId="55" fillId="4" borderId="0" xfId="3" applyFont="1" applyFill="1" applyBorder="1" applyAlignment="1" applyProtection="1">
      <alignment horizontal="left" vertical="center"/>
    </xf>
    <xf numFmtId="0" fontId="56" fillId="4" borderId="0" xfId="2" applyFont="1" applyFill="1" applyBorder="1" applyAlignment="1" applyProtection="1"/>
    <xf numFmtId="0" fontId="34" fillId="4" borderId="0" xfId="2" applyFont="1" applyFill="1" applyBorder="1" applyAlignment="1" applyProtection="1"/>
    <xf numFmtId="0" fontId="7" fillId="4" borderId="0" xfId="3" applyFont="1" applyFill="1" applyBorder="1" applyAlignment="1" applyProtection="1">
      <alignment horizontal="left" vertical="center"/>
    </xf>
    <xf numFmtId="0" fontId="33" fillId="4" borderId="0" xfId="3" applyFont="1" applyFill="1" applyBorder="1" applyAlignment="1" applyProtection="1">
      <alignment horizontal="center" vertical="center"/>
    </xf>
    <xf numFmtId="0" fontId="56" fillId="4" borderId="0" xfId="2" applyFont="1" applyFill="1" applyBorder="1" applyAlignment="1" applyProtection="1">
      <alignment horizontal="right"/>
    </xf>
    <xf numFmtId="0" fontId="34" fillId="4" borderId="0" xfId="2" applyFont="1" applyFill="1" applyBorder="1" applyAlignment="1" applyProtection="1">
      <alignment horizontal="right"/>
    </xf>
    <xf numFmtId="0" fontId="7" fillId="4" borderId="0" xfId="3" applyFont="1" applyFill="1" applyBorder="1" applyAlignment="1" applyProtection="1">
      <alignment vertical="center"/>
    </xf>
    <xf numFmtId="0" fontId="7" fillId="4" borderId="0" xfId="3" applyFont="1" applyFill="1" applyBorder="1" applyAlignment="1" applyProtection="1">
      <alignment horizontal="center" vertical="center"/>
    </xf>
    <xf numFmtId="0" fontId="49" fillId="4" borderId="0" xfId="2" applyFont="1" applyFill="1" applyBorder="1" applyAlignment="1" applyProtection="1">
      <alignment horizontal="center"/>
    </xf>
    <xf numFmtId="0" fontId="50" fillId="4" borderId="0" xfId="3" applyFont="1" applyFill="1" applyBorder="1" applyAlignment="1" applyProtection="1">
      <alignment vertical="top" wrapText="1" shrinkToFit="1"/>
    </xf>
    <xf numFmtId="0" fontId="50" fillId="4" borderId="0" xfId="3" applyFont="1" applyFill="1" applyBorder="1" applyAlignment="1" applyProtection="1">
      <alignment vertical="top" shrinkToFit="1"/>
    </xf>
    <xf numFmtId="0" fontId="50" fillId="4" borderId="0" xfId="3" applyFont="1" applyFill="1" applyBorder="1" applyAlignment="1" applyProtection="1">
      <alignment horizontal="left" vertical="top" shrinkToFit="1"/>
    </xf>
    <xf numFmtId="38" fontId="58" fillId="4" borderId="108" xfId="3" applyNumberFormat="1" applyFont="1" applyFill="1" applyBorder="1" applyAlignment="1" applyProtection="1">
      <alignment vertical="center" shrinkToFit="1"/>
    </xf>
    <xf numFmtId="0" fontId="50" fillId="4" borderId="0" xfId="3" applyFont="1" applyFill="1" applyBorder="1" applyAlignment="1" applyProtection="1">
      <alignment horizontal="left" vertical="top" wrapText="1" shrinkToFit="1"/>
    </xf>
    <xf numFmtId="38" fontId="58" fillId="4" borderId="0" xfId="3" applyNumberFormat="1" applyFont="1" applyFill="1" applyBorder="1" applyAlignment="1" applyProtection="1">
      <alignment vertical="center" shrinkToFit="1"/>
    </xf>
    <xf numFmtId="176" fontId="50" fillId="4" borderId="0" xfId="3" applyNumberFormat="1" applyFont="1" applyFill="1" applyBorder="1" applyAlignment="1" applyProtection="1">
      <alignment vertical="center" shrinkToFit="1"/>
    </xf>
    <xf numFmtId="176" fontId="50" fillId="4" borderId="0" xfId="3" applyNumberFormat="1" applyFont="1" applyFill="1" applyBorder="1" applyAlignment="1" applyProtection="1">
      <alignment vertical="top" shrinkToFit="1"/>
    </xf>
    <xf numFmtId="0" fontId="31" fillId="4" borderId="0" xfId="3" applyFont="1" applyFill="1" applyBorder="1" applyAlignment="1" applyProtection="1">
      <alignment vertical="top"/>
    </xf>
    <xf numFmtId="0" fontId="31" fillId="4" borderId="0" xfId="3" applyFont="1" applyFill="1" applyBorder="1" applyAlignment="1" applyProtection="1">
      <alignment vertical="top" wrapText="1" shrinkToFit="1"/>
    </xf>
    <xf numFmtId="0" fontId="26" fillId="4" borderId="0" xfId="5" applyFont="1" applyFill="1" applyProtection="1">
      <alignment vertical="center"/>
    </xf>
    <xf numFmtId="0" fontId="31" fillId="4" borderId="0" xfId="3" applyFont="1" applyFill="1" applyBorder="1" applyAlignment="1" applyProtection="1">
      <alignment vertical="top" shrinkToFit="1"/>
    </xf>
    <xf numFmtId="0" fontId="59" fillId="4" borderId="0" xfId="3" applyFont="1" applyFill="1" applyBorder="1" applyAlignment="1" applyProtection="1">
      <alignment vertical="top" wrapText="1" shrinkToFit="1"/>
    </xf>
    <xf numFmtId="0" fontId="24" fillId="4" borderId="0" xfId="3" applyFont="1" applyFill="1" applyBorder="1" applyAlignment="1" applyProtection="1">
      <alignment vertical="top" shrinkToFit="1"/>
    </xf>
    <xf numFmtId="0" fontId="24" fillId="4" borderId="0" xfId="3" applyFont="1" applyFill="1" applyBorder="1" applyAlignment="1" applyProtection="1">
      <alignment vertical="top" wrapText="1" shrinkToFit="1"/>
    </xf>
    <xf numFmtId="0" fontId="50" fillId="4" borderId="0" xfId="3" applyFont="1" applyFill="1" applyBorder="1" applyAlignment="1" applyProtection="1">
      <alignment horizontal="left" vertical="center" wrapText="1" shrinkToFit="1"/>
    </xf>
    <xf numFmtId="0" fontId="50" fillId="4" borderId="0" xfId="3" applyFont="1" applyFill="1" applyBorder="1" applyAlignment="1" applyProtection="1">
      <alignment horizontal="left" vertical="center" shrinkToFit="1"/>
    </xf>
    <xf numFmtId="0" fontId="60" fillId="4" borderId="0" xfId="2" applyFont="1" applyFill="1" applyAlignment="1" applyProtection="1">
      <alignment horizontal="center" vertical="top"/>
    </xf>
    <xf numFmtId="0" fontId="24" fillId="4" borderId="0" xfId="3" applyFont="1" applyFill="1" applyBorder="1" applyAlignment="1" applyProtection="1">
      <alignment horizontal="left" vertical="center" shrinkToFit="1"/>
    </xf>
    <xf numFmtId="0" fontId="60" fillId="4" borderId="0" xfId="2" applyFont="1" applyFill="1" applyAlignment="1" applyProtection="1">
      <alignment horizontal="center" vertical="center"/>
    </xf>
    <xf numFmtId="0" fontId="60" fillId="4" borderId="0" xfId="2" applyFont="1" applyFill="1" applyAlignment="1" applyProtection="1">
      <alignment vertical="top"/>
    </xf>
    <xf numFmtId="0" fontId="60" fillId="4" borderId="0" xfId="2" applyFont="1" applyFill="1" applyAlignment="1" applyProtection="1">
      <alignment vertical="top" wrapText="1"/>
    </xf>
    <xf numFmtId="0" fontId="50" fillId="4" borderId="0" xfId="2" applyFont="1" applyFill="1" applyBorder="1" applyAlignment="1" applyProtection="1">
      <alignment vertical="top" wrapText="1"/>
    </xf>
    <xf numFmtId="0" fontId="24" fillId="4" borderId="0" xfId="2" applyFont="1" applyFill="1" applyBorder="1" applyAlignment="1" applyProtection="1">
      <alignment vertical="top" wrapText="1"/>
    </xf>
    <xf numFmtId="0" fontId="59" fillId="4" borderId="0" xfId="2" applyFont="1" applyFill="1" applyBorder="1" applyAlignment="1" applyProtection="1">
      <alignment vertical="top" wrapText="1"/>
    </xf>
    <xf numFmtId="0" fontId="7" fillId="4" borderId="0" xfId="5" applyFont="1" applyFill="1" applyBorder="1" applyProtection="1">
      <alignment vertical="center"/>
    </xf>
    <xf numFmtId="0" fontId="25" fillId="4" borderId="0" xfId="5" applyFont="1" applyFill="1" applyBorder="1" applyProtection="1">
      <alignment vertical="center"/>
    </xf>
    <xf numFmtId="0" fontId="50" fillId="4" borderId="0" xfId="2" applyFont="1" applyFill="1" applyBorder="1" applyAlignment="1" applyProtection="1">
      <alignment vertical="top"/>
    </xf>
    <xf numFmtId="0" fontId="24" fillId="4" borderId="0" xfId="2" applyFont="1" applyFill="1" applyBorder="1" applyAlignment="1" applyProtection="1">
      <alignment vertical="top"/>
    </xf>
    <xf numFmtId="0" fontId="59" fillId="4" borderId="0" xfId="5" applyFont="1" applyFill="1" applyBorder="1" applyAlignment="1" applyProtection="1">
      <alignment vertical="center"/>
    </xf>
    <xf numFmtId="0" fontId="50" fillId="4" borderId="0" xfId="2" applyFont="1" applyFill="1" applyBorder="1" applyAlignment="1" applyProtection="1">
      <alignment horizontal="left" vertical="top"/>
    </xf>
    <xf numFmtId="0" fontId="24" fillId="4" borderId="0" xfId="2" applyFont="1" applyFill="1" applyBorder="1" applyAlignment="1" applyProtection="1">
      <alignment horizontal="left" vertical="top"/>
    </xf>
    <xf numFmtId="0" fontId="59" fillId="4" borderId="0" xfId="2" applyFont="1" applyFill="1" applyBorder="1" applyAlignment="1" applyProtection="1">
      <alignment vertical="top"/>
    </xf>
    <xf numFmtId="0" fontId="50" fillId="4" borderId="0" xfId="2" applyFont="1" applyFill="1" applyBorder="1" applyAlignment="1" applyProtection="1">
      <alignment horizontal="left" vertical="top" wrapText="1"/>
    </xf>
    <xf numFmtId="0" fontId="24" fillId="4" borderId="0" xfId="2" applyFont="1" applyFill="1" applyBorder="1" applyAlignment="1" applyProtection="1">
      <alignment horizontal="left" vertical="top" wrapText="1"/>
    </xf>
    <xf numFmtId="0" fontId="50" fillId="4" borderId="0" xfId="2" applyFont="1" applyFill="1" applyAlignment="1" applyProtection="1">
      <alignment vertical="top"/>
    </xf>
    <xf numFmtId="0" fontId="24" fillId="4" borderId="0" xfId="2" applyFont="1" applyFill="1" applyAlignment="1" applyProtection="1">
      <alignment vertical="top"/>
    </xf>
    <xf numFmtId="0" fontId="59" fillId="4" borderId="0" xfId="3" applyFont="1" applyFill="1" applyBorder="1" applyAlignment="1" applyProtection="1">
      <alignment horizontal="left" vertical="top" shrinkToFit="1"/>
    </xf>
    <xf numFmtId="0" fontId="91" fillId="4" borderId="0" xfId="3" applyFont="1" applyFill="1" applyBorder="1" applyAlignment="1" applyProtection="1">
      <alignment vertical="top" wrapText="1" shrinkToFit="1"/>
    </xf>
    <xf numFmtId="38" fontId="59" fillId="4" borderId="0" xfId="3" applyNumberFormat="1" applyFont="1" applyFill="1" applyBorder="1" applyAlignment="1" applyProtection="1">
      <alignment horizontal="right" vertical="center" shrinkToFit="1"/>
    </xf>
    <xf numFmtId="176" fontId="59" fillId="4" borderId="0" xfId="3" applyNumberFormat="1" applyFont="1" applyFill="1" applyBorder="1" applyAlignment="1" applyProtection="1">
      <alignment vertical="center" shrinkToFit="1"/>
    </xf>
    <xf numFmtId="176" fontId="62" fillId="4" borderId="0" xfId="3" applyNumberFormat="1" applyFont="1" applyFill="1" applyBorder="1" applyAlignment="1" applyProtection="1">
      <alignment vertical="top" shrinkToFit="1"/>
    </xf>
    <xf numFmtId="0" fontId="59" fillId="4" borderId="0" xfId="2" applyFont="1" applyFill="1" applyAlignment="1" applyProtection="1">
      <alignment vertical="top" wrapText="1"/>
    </xf>
    <xf numFmtId="0" fontId="63" fillId="4" borderId="0" xfId="2" applyFont="1" applyFill="1" applyAlignment="1" applyProtection="1">
      <alignment vertical="top"/>
    </xf>
    <xf numFmtId="0" fontId="63" fillId="4" borderId="0" xfId="2" applyFont="1" applyFill="1" applyAlignment="1" applyProtection="1">
      <alignment vertical="top" wrapText="1"/>
    </xf>
    <xf numFmtId="0" fontId="31" fillId="4" borderId="0" xfId="0" applyFont="1" applyFill="1" applyAlignment="1" applyProtection="1">
      <alignment vertical="top" wrapText="1" shrinkToFit="1"/>
    </xf>
    <xf numFmtId="0" fontId="37" fillId="4" borderId="0" xfId="0" applyFont="1" applyFill="1" applyAlignment="1" applyProtection="1">
      <alignment horizontal="center" vertical="center"/>
    </xf>
    <xf numFmtId="0" fontId="27" fillId="4" borderId="44" xfId="0" applyFont="1" applyFill="1" applyBorder="1" applyAlignment="1" applyProtection="1">
      <alignment vertical="top" wrapText="1"/>
    </xf>
    <xf numFmtId="0" fontId="27" fillId="4" borderId="0" xfId="0" applyFont="1" applyFill="1" applyAlignment="1" applyProtection="1">
      <alignment vertical="top" wrapText="1"/>
    </xf>
    <xf numFmtId="0" fontId="27" fillId="4" borderId="0" xfId="0" applyFont="1" applyFill="1" applyAlignment="1" applyProtection="1">
      <alignment vertical="top"/>
    </xf>
    <xf numFmtId="187" fontId="0" fillId="4" borderId="9" xfId="16" applyNumberFormat="1" applyFont="1" applyFill="1" applyBorder="1" applyAlignment="1" applyProtection="1">
      <alignment vertical="center" shrinkToFit="1"/>
      <protection locked="0"/>
    </xf>
    <xf numFmtId="185" fontId="9" fillId="4" borderId="0" xfId="15" applyNumberFormat="1" applyFill="1" applyAlignment="1" applyProtection="1">
      <alignment vertical="center" shrinkToFit="1"/>
      <protection hidden="1"/>
    </xf>
    <xf numFmtId="185" fontId="0" fillId="4" borderId="0" xfId="16" applyNumberFormat="1" applyFont="1" applyFill="1" applyAlignment="1" applyProtection="1">
      <alignment vertical="center" shrinkToFit="1"/>
      <protection hidden="1"/>
    </xf>
    <xf numFmtId="185" fontId="0" fillId="4" borderId="9" xfId="16" applyNumberFormat="1" applyFont="1" applyFill="1" applyBorder="1" applyAlignment="1" applyProtection="1">
      <alignment vertical="center" shrinkToFit="1"/>
      <protection hidden="1"/>
    </xf>
    <xf numFmtId="185" fontId="0" fillId="4" borderId="0" xfId="16" applyNumberFormat="1" applyFont="1" applyFill="1" applyAlignment="1" applyProtection="1">
      <alignment shrinkToFit="1"/>
      <protection hidden="1"/>
    </xf>
    <xf numFmtId="185" fontId="9" fillId="0" borderId="9" xfId="15" applyNumberFormat="1" applyBorder="1" applyAlignment="1" applyProtection="1">
      <alignment vertical="center" shrinkToFit="1"/>
      <protection hidden="1"/>
    </xf>
    <xf numFmtId="185" fontId="7" fillId="0" borderId="9" xfId="15" applyNumberFormat="1" applyFont="1" applyBorder="1" applyAlignment="1" applyProtection="1">
      <alignment horizontal="center" vertical="center" shrinkToFit="1"/>
      <protection hidden="1"/>
    </xf>
    <xf numFmtId="185" fontId="9" fillId="0" borderId="9" xfId="15" applyNumberFormat="1" applyBorder="1" applyAlignment="1" applyProtection="1">
      <alignment horizontal="center" vertical="center" shrinkToFit="1"/>
      <protection hidden="1"/>
    </xf>
    <xf numFmtId="185" fontId="6" fillId="0" borderId="9" xfId="15" applyNumberFormat="1" applyFont="1" applyBorder="1" applyAlignment="1" applyProtection="1">
      <alignment horizontal="center" vertical="center" shrinkToFit="1"/>
      <protection hidden="1"/>
    </xf>
    <xf numFmtId="185" fontId="0" fillId="7" borderId="9" xfId="16" applyNumberFormat="1" applyFont="1" applyFill="1" applyBorder="1" applyAlignment="1" applyProtection="1">
      <alignment horizontal="center" vertical="center" shrinkToFit="1"/>
      <protection hidden="1"/>
    </xf>
    <xf numFmtId="185" fontId="9" fillId="0" borderId="117" xfId="15" applyNumberFormat="1" applyBorder="1" applyAlignment="1" applyProtection="1">
      <alignment vertical="center" shrinkToFit="1"/>
      <protection hidden="1"/>
    </xf>
    <xf numFmtId="186" fontId="0" fillId="7" borderId="117" xfId="16" applyNumberFormat="1" applyFont="1" applyFill="1" applyBorder="1" applyAlignment="1" applyProtection="1">
      <alignment vertical="center" shrinkToFit="1"/>
      <protection hidden="1"/>
    </xf>
    <xf numFmtId="185" fontId="9" fillId="0" borderId="116" xfId="15" applyNumberFormat="1" applyBorder="1" applyAlignment="1" applyProtection="1">
      <alignment vertical="center" shrinkToFit="1"/>
      <protection hidden="1"/>
    </xf>
    <xf numFmtId="186" fontId="0" fillId="7" borderId="116" xfId="16" applyNumberFormat="1" applyFont="1" applyFill="1" applyBorder="1" applyAlignment="1" applyProtection="1">
      <alignment vertical="center" shrinkToFit="1"/>
      <protection hidden="1"/>
    </xf>
    <xf numFmtId="185" fontId="4" fillId="0" borderId="115" xfId="15" applyNumberFormat="1" applyFont="1" applyBorder="1" applyAlignment="1" applyProtection="1">
      <alignment vertical="center" shrinkToFit="1"/>
      <protection hidden="1"/>
    </xf>
    <xf numFmtId="186" fontId="0" fillId="7" borderId="115" xfId="16" applyNumberFormat="1" applyFont="1" applyFill="1" applyBorder="1" applyAlignment="1" applyProtection="1">
      <alignment vertical="center" shrinkToFit="1"/>
      <protection hidden="1"/>
    </xf>
    <xf numFmtId="185" fontId="6" fillId="0" borderId="115" xfId="15" applyNumberFormat="1" applyFont="1" applyBorder="1" applyAlignment="1" applyProtection="1">
      <alignment vertical="center" shrinkToFit="1"/>
      <protection hidden="1"/>
    </xf>
    <xf numFmtId="0" fontId="27" fillId="4" borderId="0" xfId="0" applyFont="1" applyFill="1" applyAlignment="1" applyProtection="1">
      <alignment horizontal="left" vertical="center"/>
    </xf>
    <xf numFmtId="0" fontId="35" fillId="4" borderId="0" xfId="10" applyFont="1" applyFill="1" applyAlignment="1" applyProtection="1">
      <alignment vertical="top"/>
      <protection hidden="1"/>
    </xf>
    <xf numFmtId="0" fontId="27" fillId="4" borderId="0" xfId="10" applyFont="1" applyFill="1" applyProtection="1">
      <alignment vertical="center"/>
      <protection hidden="1"/>
    </xf>
    <xf numFmtId="0" fontId="42" fillId="4" borderId="0" xfId="10" applyFont="1" applyFill="1" applyProtection="1">
      <alignment vertical="center"/>
      <protection hidden="1"/>
    </xf>
    <xf numFmtId="0" fontId="42" fillId="4" borderId="0" xfId="10" applyFont="1" applyFill="1" applyBorder="1" applyAlignment="1" applyProtection="1">
      <alignment vertical="center"/>
      <protection hidden="1"/>
    </xf>
    <xf numFmtId="0" fontId="27" fillId="4" borderId="0" xfId="0" applyFont="1" applyFill="1" applyAlignment="1" applyProtection="1">
      <alignment horizontal="left" vertical="center"/>
      <protection hidden="1"/>
    </xf>
    <xf numFmtId="0" fontId="43" fillId="4" borderId="0" xfId="10" applyFont="1" applyFill="1" applyProtection="1">
      <alignment vertical="center"/>
      <protection hidden="1"/>
    </xf>
    <xf numFmtId="0" fontId="36" fillId="4" borderId="0" xfId="0" applyFont="1" applyFill="1" applyBorder="1" applyAlignment="1" applyProtection="1">
      <alignment vertical="center"/>
      <protection hidden="1"/>
    </xf>
    <xf numFmtId="0" fontId="42" fillId="4" borderId="3" xfId="0" applyFont="1" applyFill="1" applyBorder="1" applyAlignment="1" applyProtection="1">
      <alignment horizontal="center" vertical="center"/>
      <protection hidden="1"/>
    </xf>
    <xf numFmtId="0" fontId="42" fillId="4" borderId="37" xfId="0" applyFont="1" applyFill="1" applyBorder="1" applyAlignment="1" applyProtection="1">
      <alignment horizontal="center" vertical="center"/>
      <protection hidden="1"/>
    </xf>
    <xf numFmtId="0" fontId="42" fillId="4" borderId="38" xfId="10" applyFont="1" applyFill="1" applyBorder="1" applyAlignment="1" applyProtection="1">
      <alignment vertical="center" wrapText="1"/>
      <protection hidden="1"/>
    </xf>
    <xf numFmtId="0" fontId="39" fillId="4" borderId="59" xfId="10" applyFont="1" applyFill="1" applyBorder="1" applyAlignment="1" applyProtection="1">
      <alignment horizontal="center" vertical="center" wrapText="1"/>
      <protection hidden="1"/>
    </xf>
    <xf numFmtId="0" fontId="27" fillId="4" borderId="56" xfId="0" applyFont="1" applyFill="1" applyBorder="1" applyAlignment="1" applyProtection="1">
      <alignment horizontal="center" vertical="center" shrinkToFit="1"/>
      <protection hidden="1"/>
    </xf>
    <xf numFmtId="0" fontId="27" fillId="4" borderId="49" xfId="0" applyFont="1" applyFill="1" applyBorder="1" applyAlignment="1" applyProtection="1">
      <alignment horizontal="center" vertical="center"/>
      <protection hidden="1"/>
    </xf>
    <xf numFmtId="180" fontId="27" fillId="4" borderId="18" xfId="0" applyNumberFormat="1" applyFont="1" applyFill="1" applyBorder="1" applyAlignment="1" applyProtection="1">
      <alignment horizontal="center" vertical="center"/>
      <protection hidden="1"/>
    </xf>
    <xf numFmtId="180" fontId="27" fillId="4" borderId="18" xfId="0" applyNumberFormat="1" applyFont="1" applyFill="1" applyBorder="1" applyAlignment="1" applyProtection="1">
      <alignment vertical="center"/>
      <protection hidden="1"/>
    </xf>
    <xf numFmtId="180" fontId="27" fillId="4" borderId="18" xfId="0" applyNumberFormat="1" applyFont="1" applyFill="1" applyBorder="1" applyAlignment="1" applyProtection="1">
      <alignment horizontal="right" vertical="center"/>
      <protection hidden="1"/>
    </xf>
    <xf numFmtId="180" fontId="27" fillId="4" borderId="8" xfId="0" applyNumberFormat="1" applyFont="1" applyFill="1" applyBorder="1" applyAlignment="1" applyProtection="1">
      <alignment horizontal="center" vertical="center"/>
      <protection hidden="1"/>
    </xf>
    <xf numFmtId="180" fontId="27" fillId="4" borderId="8" xfId="0" applyNumberFormat="1" applyFont="1" applyFill="1" applyBorder="1" applyAlignment="1" applyProtection="1">
      <alignment vertical="center"/>
      <protection hidden="1"/>
    </xf>
    <xf numFmtId="180" fontId="27" fillId="4" borderId="7" xfId="0" applyNumberFormat="1" applyFont="1" applyFill="1" applyBorder="1" applyAlignment="1" applyProtection="1">
      <alignment horizontal="right" vertical="center"/>
      <protection hidden="1"/>
    </xf>
    <xf numFmtId="180" fontId="27" fillId="4" borderId="8" xfId="0" applyNumberFormat="1" applyFont="1" applyFill="1" applyBorder="1" applyAlignment="1" applyProtection="1">
      <alignment horizontal="right" vertical="center"/>
      <protection hidden="1"/>
    </xf>
    <xf numFmtId="38" fontId="27" fillId="4" borderId="56" xfId="1" applyFont="1" applyFill="1" applyBorder="1" applyProtection="1">
      <alignment vertical="center"/>
      <protection hidden="1"/>
    </xf>
    <xf numFmtId="38" fontId="27" fillId="4" borderId="59" xfId="1" applyFont="1" applyFill="1" applyBorder="1" applyProtection="1">
      <alignment vertical="center"/>
      <protection hidden="1"/>
    </xf>
    <xf numFmtId="0" fontId="27" fillId="4" borderId="9" xfId="0" applyFont="1" applyFill="1" applyBorder="1" applyAlignment="1" applyProtection="1">
      <alignment horizontal="center" vertical="center"/>
      <protection hidden="1"/>
    </xf>
    <xf numFmtId="180" fontId="27" fillId="4" borderId="17" xfId="0" applyNumberFormat="1" applyFont="1" applyFill="1" applyBorder="1" applyAlignment="1" applyProtection="1">
      <alignment horizontal="right" vertical="center"/>
      <protection hidden="1"/>
    </xf>
    <xf numFmtId="0" fontId="42" fillId="0" borderId="56" xfId="0" applyFont="1" applyFill="1" applyBorder="1" applyAlignment="1" applyProtection="1">
      <alignment horizontal="center" vertical="center" shrinkToFit="1"/>
      <protection hidden="1"/>
    </xf>
    <xf numFmtId="0" fontId="27" fillId="0" borderId="9" xfId="0" applyFont="1" applyFill="1" applyBorder="1" applyAlignment="1" applyProtection="1">
      <alignment horizontal="center" vertical="center"/>
      <protection hidden="1"/>
    </xf>
    <xf numFmtId="178" fontId="42" fillId="0" borderId="56" xfId="1" applyNumberFormat="1" applyFont="1" applyFill="1" applyBorder="1" applyProtection="1">
      <alignment vertical="center"/>
      <protection hidden="1"/>
    </xf>
    <xf numFmtId="178" fontId="42" fillId="0" borderId="59" xfId="1" applyNumberFormat="1" applyFont="1" applyFill="1" applyBorder="1" applyProtection="1">
      <alignment vertical="center"/>
      <protection hidden="1"/>
    </xf>
    <xf numFmtId="0" fontId="27" fillId="0" borderId="35" xfId="0" applyFont="1" applyFill="1" applyBorder="1" applyAlignment="1" applyProtection="1">
      <alignment horizontal="center" vertical="center"/>
      <protection hidden="1"/>
    </xf>
    <xf numFmtId="178" fontId="42" fillId="0" borderId="36" xfId="1" applyNumberFormat="1" applyFont="1" applyFill="1" applyBorder="1" applyProtection="1">
      <alignment vertical="center"/>
      <protection hidden="1"/>
    </xf>
    <xf numFmtId="178" fontId="42" fillId="0" borderId="53" xfId="1" applyNumberFormat="1" applyFont="1" applyFill="1" applyBorder="1" applyProtection="1">
      <alignment vertical="center"/>
      <protection hidden="1"/>
    </xf>
    <xf numFmtId="0" fontId="42" fillId="4" borderId="12" xfId="0" applyFont="1" applyFill="1" applyBorder="1" applyAlignment="1" applyProtection="1">
      <alignment vertical="center" shrinkToFit="1"/>
      <protection hidden="1"/>
    </xf>
    <xf numFmtId="0" fontId="42" fillId="4" borderId="101" xfId="0" applyFont="1" applyFill="1" applyBorder="1" applyAlignment="1" applyProtection="1">
      <alignment vertical="center" shrinkToFit="1"/>
      <protection hidden="1"/>
    </xf>
    <xf numFmtId="0" fontId="27" fillId="4" borderId="0" xfId="0" applyFont="1" applyFill="1" applyProtection="1">
      <alignment vertical="center"/>
      <protection hidden="1"/>
    </xf>
    <xf numFmtId="0" fontId="42" fillId="4" borderId="0" xfId="10" applyFont="1" applyFill="1" applyBorder="1" applyProtection="1">
      <alignment vertical="center"/>
      <protection hidden="1"/>
    </xf>
    <xf numFmtId="0" fontId="27" fillId="4" borderId="0" xfId="0" applyFont="1" applyFill="1" applyBorder="1" applyAlignment="1" applyProtection="1">
      <alignment vertical="center"/>
      <protection hidden="1"/>
    </xf>
    <xf numFmtId="0" fontId="44" fillId="4" borderId="38" xfId="0" applyFont="1" applyFill="1" applyBorder="1" applyAlignment="1" applyProtection="1">
      <alignment horizontal="center" vertical="center"/>
      <protection hidden="1"/>
    </xf>
    <xf numFmtId="0" fontId="44" fillId="4" borderId="37" xfId="0" applyFont="1" applyFill="1" applyBorder="1" applyAlignment="1" applyProtection="1">
      <alignment horizontal="center" vertical="center"/>
      <protection hidden="1"/>
    </xf>
    <xf numFmtId="0" fontId="44" fillId="4" borderId="0" xfId="0" applyFont="1" applyFill="1" applyBorder="1" applyAlignment="1" applyProtection="1">
      <alignment horizontal="center" vertical="center"/>
      <protection hidden="1"/>
    </xf>
    <xf numFmtId="0" fontId="42" fillId="4" borderId="0" xfId="0" applyFont="1" applyFill="1" applyBorder="1" applyAlignment="1" applyProtection="1">
      <alignment horizontal="center" vertical="center"/>
      <protection hidden="1"/>
    </xf>
    <xf numFmtId="0" fontId="27" fillId="0" borderId="56" xfId="0" applyFont="1" applyFill="1" applyBorder="1" applyAlignment="1" applyProtection="1">
      <alignment horizontal="center" vertical="center" shrinkToFit="1"/>
      <protection hidden="1"/>
    </xf>
    <xf numFmtId="0" fontId="27" fillId="0" borderId="57" xfId="0" applyFont="1" applyFill="1" applyBorder="1" applyAlignment="1" applyProtection="1">
      <alignment horizontal="center" vertical="center"/>
      <protection hidden="1"/>
    </xf>
    <xf numFmtId="180" fontId="44" fillId="4" borderId="0" xfId="0" applyNumberFormat="1" applyFont="1" applyFill="1" applyBorder="1" applyAlignment="1" applyProtection="1">
      <alignment horizontal="center" vertical="center"/>
      <protection hidden="1"/>
    </xf>
    <xf numFmtId="180" fontId="42" fillId="4" borderId="0" xfId="0" applyNumberFormat="1" applyFont="1" applyFill="1" applyBorder="1" applyAlignment="1" applyProtection="1">
      <alignment horizontal="center" vertical="center"/>
      <protection hidden="1"/>
    </xf>
    <xf numFmtId="180" fontId="42" fillId="4" borderId="0" xfId="0" applyNumberFormat="1" applyFont="1" applyFill="1" applyBorder="1" applyAlignment="1" applyProtection="1">
      <alignment vertical="center"/>
      <protection hidden="1"/>
    </xf>
    <xf numFmtId="180" fontId="42" fillId="4" borderId="0" xfId="0" applyNumberFormat="1" applyFont="1" applyFill="1" applyBorder="1" applyAlignment="1" applyProtection="1">
      <alignment horizontal="right" vertical="center"/>
      <protection hidden="1"/>
    </xf>
    <xf numFmtId="0" fontId="27" fillId="0" borderId="9" xfId="0" applyFont="1" applyFill="1" applyBorder="1" applyAlignment="1" applyProtection="1">
      <alignment horizontal="center" vertical="center" shrinkToFit="1"/>
      <protection hidden="1"/>
    </xf>
    <xf numFmtId="38" fontId="42" fillId="4" borderId="0" xfId="1" applyNumberFormat="1" applyFont="1" applyFill="1" applyBorder="1" applyAlignment="1" applyProtection="1">
      <alignment vertical="center"/>
      <protection hidden="1"/>
    </xf>
    <xf numFmtId="38" fontId="42" fillId="4" borderId="0" xfId="0" applyNumberFormat="1" applyFont="1" applyFill="1" applyBorder="1" applyAlignment="1" applyProtection="1">
      <alignment vertical="center" shrinkToFit="1"/>
      <protection hidden="1"/>
    </xf>
    <xf numFmtId="38" fontId="42" fillId="4" borderId="0" xfId="0" applyNumberFormat="1" applyFont="1" applyFill="1" applyBorder="1" applyAlignment="1" applyProtection="1">
      <alignment horizontal="center" vertical="center" shrinkToFit="1"/>
      <protection hidden="1"/>
    </xf>
    <xf numFmtId="0" fontId="27" fillId="0" borderId="35" xfId="0" applyFont="1" applyFill="1" applyBorder="1" applyAlignment="1" applyProtection="1">
      <alignment horizontal="center" vertical="center" shrinkToFit="1"/>
      <protection hidden="1"/>
    </xf>
    <xf numFmtId="0" fontId="42" fillId="4" borderId="0" xfId="0" applyFont="1" applyFill="1" applyBorder="1" applyAlignment="1" applyProtection="1">
      <alignment vertical="center" shrinkToFit="1"/>
      <protection hidden="1"/>
    </xf>
    <xf numFmtId="38" fontId="27" fillId="4" borderId="46" xfId="1" applyNumberFormat="1" applyFont="1" applyFill="1" applyBorder="1" applyAlignment="1" applyProtection="1">
      <alignment vertical="center"/>
      <protection hidden="1"/>
    </xf>
    <xf numFmtId="38" fontId="27" fillId="4" borderId="0" xfId="1" applyNumberFormat="1" applyFont="1" applyFill="1" applyBorder="1" applyAlignment="1" applyProtection="1">
      <alignment vertical="center"/>
      <protection hidden="1"/>
    </xf>
    <xf numFmtId="0" fontId="27" fillId="4" borderId="12" xfId="0" applyFont="1" applyFill="1" applyBorder="1" applyAlignment="1" applyProtection="1">
      <alignment vertical="center" shrinkToFit="1"/>
      <protection hidden="1"/>
    </xf>
    <xf numFmtId="38" fontId="27" fillId="4" borderId="3" xfId="1" applyNumberFormat="1" applyFont="1" applyFill="1" applyBorder="1" applyAlignment="1" applyProtection="1">
      <alignment vertical="center"/>
      <protection hidden="1"/>
    </xf>
    <xf numFmtId="38" fontId="27" fillId="4" borderId="37" xfId="1" applyNumberFormat="1" applyFont="1" applyFill="1" applyBorder="1" applyAlignment="1" applyProtection="1">
      <alignment vertical="center"/>
      <protection hidden="1"/>
    </xf>
    <xf numFmtId="0" fontId="27" fillId="4" borderId="101" xfId="0" applyFont="1" applyFill="1" applyBorder="1" applyAlignment="1" applyProtection="1">
      <alignment vertical="center" shrinkToFit="1"/>
      <protection hidden="1"/>
    </xf>
    <xf numFmtId="180" fontId="27" fillId="4" borderId="0" xfId="0" applyNumberFormat="1" applyFont="1" applyFill="1" applyBorder="1" applyProtection="1">
      <alignment vertical="center"/>
    </xf>
    <xf numFmtId="180" fontId="37" fillId="4" borderId="0" xfId="0" applyNumberFormat="1" applyFont="1" applyFill="1" applyBorder="1" applyAlignment="1" applyProtection="1">
      <alignment horizontal="center" vertical="center"/>
    </xf>
    <xf numFmtId="0" fontId="47" fillId="4" borderId="0" xfId="0" applyFont="1" applyFill="1" applyProtection="1">
      <alignment vertical="center"/>
    </xf>
    <xf numFmtId="0" fontId="27" fillId="4" borderId="0" xfId="0" applyFont="1" applyFill="1" applyBorder="1" applyAlignment="1" applyProtection="1">
      <alignment horizontal="right" vertical="center"/>
    </xf>
    <xf numFmtId="0" fontId="27" fillId="4" borderId="0" xfId="0" applyFont="1" applyFill="1" applyBorder="1" applyAlignment="1" applyProtection="1">
      <alignment horizontal="distributed" vertical="center"/>
    </xf>
    <xf numFmtId="0" fontId="44" fillId="4" borderId="0" xfId="0" applyFont="1" applyFill="1" applyProtection="1">
      <alignment vertical="center"/>
    </xf>
    <xf numFmtId="0" fontId="27" fillId="4" borderId="45" xfId="0" applyFont="1" applyFill="1" applyBorder="1" applyProtection="1">
      <alignment vertical="center"/>
    </xf>
    <xf numFmtId="0" fontId="27" fillId="4" borderId="44" xfId="0" applyFont="1" applyFill="1" applyBorder="1" applyProtection="1">
      <alignment vertical="center"/>
    </xf>
    <xf numFmtId="0" fontId="27" fillId="4" borderId="52" xfId="0" applyFont="1" applyFill="1" applyBorder="1" applyProtection="1">
      <alignment vertical="center"/>
    </xf>
    <xf numFmtId="38" fontId="27" fillId="4" borderId="0" xfId="0" applyNumberFormat="1" applyFont="1" applyFill="1" applyProtection="1">
      <alignment vertical="center"/>
    </xf>
    <xf numFmtId="3" fontId="27" fillId="4" borderId="0" xfId="0" applyNumberFormat="1" applyFont="1" applyFill="1" applyProtection="1">
      <alignment vertical="center"/>
    </xf>
    <xf numFmtId="0" fontId="27" fillId="4" borderId="14" xfId="0" applyFont="1" applyFill="1" applyBorder="1" applyAlignment="1" applyProtection="1">
      <alignment horizontal="left" vertical="center"/>
    </xf>
    <xf numFmtId="0" fontId="27" fillId="4" borderId="47" xfId="0" applyFont="1" applyFill="1" applyBorder="1" applyAlignment="1" applyProtection="1">
      <alignment horizontal="left" vertical="center"/>
    </xf>
    <xf numFmtId="0" fontId="42" fillId="4" borderId="30" xfId="0" applyFont="1" applyFill="1" applyBorder="1" applyAlignment="1" applyProtection="1">
      <alignment vertical="center"/>
    </xf>
    <xf numFmtId="0" fontId="42" fillId="4" borderId="28" xfId="0" applyFont="1" applyFill="1" applyBorder="1" applyAlignment="1" applyProtection="1">
      <alignment vertical="center"/>
    </xf>
    <xf numFmtId="0" fontId="27" fillId="4" borderId="28" xfId="0" applyFont="1" applyFill="1" applyBorder="1" applyProtection="1">
      <alignment vertical="center"/>
    </xf>
    <xf numFmtId="0" fontId="27" fillId="4" borderId="27" xfId="0" applyFont="1" applyFill="1" applyBorder="1" applyProtection="1">
      <alignment vertical="center"/>
    </xf>
    <xf numFmtId="0" fontId="27" fillId="4" borderId="37" xfId="0" applyFont="1" applyFill="1" applyBorder="1" applyProtection="1">
      <alignment vertical="center"/>
    </xf>
    <xf numFmtId="0" fontId="42" fillId="4" borderId="11" xfId="0" applyFont="1" applyFill="1" applyBorder="1" applyAlignment="1" applyProtection="1">
      <alignment horizontal="center" vertical="center"/>
    </xf>
    <xf numFmtId="0" fontId="42" fillId="4" borderId="10" xfId="0" applyFont="1" applyFill="1" applyBorder="1" applyAlignment="1" applyProtection="1">
      <alignment horizontal="left" vertical="center" wrapText="1"/>
    </xf>
    <xf numFmtId="0" fontId="42" fillId="4" borderId="0" xfId="0" applyFont="1" applyFill="1" applyBorder="1" applyAlignment="1" applyProtection="1">
      <alignment horizontal="left" vertical="center" wrapText="1"/>
    </xf>
    <xf numFmtId="0" fontId="42" fillId="4" borderId="24" xfId="0" applyFont="1" applyFill="1" applyBorder="1" applyAlignment="1" applyProtection="1">
      <alignment horizontal="left" vertical="center" wrapText="1"/>
    </xf>
    <xf numFmtId="0" fontId="42" fillId="4" borderId="10" xfId="0" applyFont="1" applyFill="1" applyBorder="1" applyAlignment="1" applyProtection="1">
      <alignment horizontal="left" vertical="center"/>
    </xf>
    <xf numFmtId="0" fontId="42" fillId="4" borderId="0" xfId="0" applyFont="1" applyFill="1" applyBorder="1" applyAlignment="1" applyProtection="1">
      <alignment horizontal="left" vertical="center"/>
    </xf>
    <xf numFmtId="0" fontId="42" fillId="4" borderId="46" xfId="0" applyFont="1" applyFill="1" applyBorder="1" applyAlignment="1" applyProtection="1">
      <alignment horizontal="left" vertical="center" wrapText="1"/>
    </xf>
    <xf numFmtId="0" fontId="42" fillId="4" borderId="46" xfId="0" applyFont="1" applyFill="1" applyBorder="1" applyAlignment="1" applyProtection="1">
      <alignment horizontal="left" vertical="center"/>
    </xf>
    <xf numFmtId="0" fontId="42" fillId="4" borderId="26" xfId="0" applyFont="1" applyFill="1" applyBorder="1" applyAlignment="1" applyProtection="1">
      <alignment horizontal="left" vertical="center"/>
    </xf>
    <xf numFmtId="0" fontId="44" fillId="4" borderId="0" xfId="0" applyFont="1" applyFill="1" applyBorder="1" applyAlignment="1" applyProtection="1">
      <alignment vertical="top"/>
    </xf>
    <xf numFmtId="0" fontId="42" fillId="4" borderId="0" xfId="0" applyFont="1" applyFill="1" applyBorder="1" applyProtection="1">
      <alignment vertical="center"/>
    </xf>
    <xf numFmtId="0" fontId="42" fillId="4" borderId="33" xfId="0" applyFont="1" applyFill="1" applyBorder="1" applyAlignment="1" applyProtection="1">
      <alignment horizontal="center" vertical="center"/>
    </xf>
    <xf numFmtId="0" fontId="42" fillId="4" borderId="39" xfId="0" applyFont="1" applyFill="1" applyBorder="1" applyProtection="1">
      <alignment vertical="center"/>
    </xf>
    <xf numFmtId="0" fontId="42" fillId="4" borderId="14" xfId="0" applyFont="1" applyFill="1" applyBorder="1" applyProtection="1">
      <alignment vertical="center"/>
    </xf>
    <xf numFmtId="0" fontId="42" fillId="4" borderId="47" xfId="0" applyFont="1" applyFill="1" applyBorder="1" applyProtection="1">
      <alignment vertical="center"/>
    </xf>
    <xf numFmtId="0" fontId="42" fillId="4" borderId="46" xfId="0" applyFont="1" applyFill="1" applyBorder="1" applyProtection="1">
      <alignment vertical="center"/>
    </xf>
    <xf numFmtId="0" fontId="42" fillId="4" borderId="48" xfId="0" applyFont="1" applyFill="1" applyBorder="1" applyProtection="1">
      <alignment vertical="center"/>
    </xf>
    <xf numFmtId="0" fontId="42" fillId="4" borderId="39" xfId="0" applyFont="1" applyFill="1" applyBorder="1" applyAlignment="1" applyProtection="1">
      <alignment vertical="center"/>
    </xf>
    <xf numFmtId="0" fontId="42" fillId="4" borderId="14" xfId="0" applyFont="1" applyFill="1" applyBorder="1" applyAlignment="1" applyProtection="1">
      <alignment vertical="center"/>
    </xf>
    <xf numFmtId="0" fontId="36" fillId="4" borderId="18" xfId="0" applyFont="1" applyFill="1" applyBorder="1" applyAlignment="1" applyProtection="1">
      <alignment vertical="center"/>
    </xf>
    <xf numFmtId="0" fontId="36" fillId="4" borderId="20" xfId="0" applyFont="1" applyFill="1" applyBorder="1" applyAlignment="1" applyProtection="1">
      <alignment vertical="center"/>
    </xf>
    <xf numFmtId="0" fontId="42" fillId="4" borderId="46" xfId="0" applyFont="1" applyFill="1" applyBorder="1" applyAlignment="1" applyProtection="1">
      <alignment horizontal="center" vertical="center"/>
    </xf>
    <xf numFmtId="0" fontId="42" fillId="4" borderId="26" xfId="0" applyFont="1" applyFill="1" applyBorder="1" applyAlignment="1" applyProtection="1">
      <alignment horizontal="center" vertical="center"/>
    </xf>
    <xf numFmtId="0" fontId="42" fillId="4" borderId="49" xfId="0" applyFont="1" applyFill="1" applyBorder="1" applyProtection="1">
      <alignment vertical="center"/>
    </xf>
    <xf numFmtId="0" fontId="42" fillId="4" borderId="6" xfId="0" applyFont="1" applyFill="1" applyBorder="1" applyAlignment="1" applyProtection="1">
      <alignment horizontal="center" vertical="center"/>
    </xf>
    <xf numFmtId="0" fontId="42" fillId="4" borderId="34" xfId="0" applyFont="1" applyFill="1" applyBorder="1" applyAlignment="1" applyProtection="1">
      <alignment vertical="center"/>
    </xf>
    <xf numFmtId="0" fontId="42" fillId="4" borderId="2" xfId="0" applyFont="1" applyFill="1" applyBorder="1" applyAlignment="1" applyProtection="1">
      <alignment vertical="center"/>
    </xf>
    <xf numFmtId="0" fontId="42" fillId="4" borderId="4" xfId="0" applyFont="1" applyFill="1" applyBorder="1" applyAlignment="1" applyProtection="1">
      <alignment vertical="center"/>
    </xf>
    <xf numFmtId="0" fontId="42" fillId="4" borderId="0" xfId="0" applyFont="1" applyFill="1" applyBorder="1" applyAlignment="1" applyProtection="1">
      <alignment vertical="center"/>
    </xf>
    <xf numFmtId="0" fontId="39" fillId="4" borderId="0" xfId="0" applyFont="1" applyFill="1" applyBorder="1" applyAlignment="1" applyProtection="1">
      <alignment vertical="center" wrapText="1"/>
    </xf>
    <xf numFmtId="0" fontId="39" fillId="4" borderId="0" xfId="0" applyFont="1" applyFill="1" applyBorder="1" applyAlignment="1" applyProtection="1">
      <alignment horizontal="left" vertical="center" wrapText="1"/>
    </xf>
    <xf numFmtId="0" fontId="42" fillId="4" borderId="0" xfId="0" applyFont="1" applyFill="1" applyBorder="1" applyAlignment="1" applyProtection="1">
      <alignment horizontal="right"/>
    </xf>
    <xf numFmtId="0" fontId="44" fillId="4" borderId="27" xfId="0" applyFont="1" applyFill="1" applyBorder="1" applyProtection="1">
      <alignment vertical="center"/>
    </xf>
    <xf numFmtId="0" fontId="42" fillId="4" borderId="42" xfId="0" applyFont="1" applyFill="1" applyBorder="1" applyAlignment="1" applyProtection="1">
      <alignment horizontal="left" vertical="center"/>
    </xf>
    <xf numFmtId="0" fontId="42" fillId="4" borderId="13" xfId="0" applyFont="1" applyFill="1" applyBorder="1" applyAlignment="1" applyProtection="1">
      <alignment horizontal="left" vertical="center"/>
    </xf>
    <xf numFmtId="0" fontId="42" fillId="4" borderId="16" xfId="0" applyFont="1" applyFill="1" applyBorder="1" applyAlignment="1" applyProtection="1">
      <alignment horizontal="center" vertical="center"/>
    </xf>
    <xf numFmtId="0" fontId="44" fillId="4" borderId="17" xfId="0" applyFont="1" applyFill="1" applyBorder="1" applyProtection="1">
      <alignment vertical="center"/>
    </xf>
    <xf numFmtId="0" fontId="42" fillId="4" borderId="38" xfId="0" applyFont="1" applyFill="1" applyBorder="1" applyAlignment="1" applyProtection="1">
      <alignment horizontal="left" vertical="center"/>
    </xf>
    <xf numFmtId="0" fontId="42" fillId="4" borderId="37" xfId="0" applyFont="1" applyFill="1" applyBorder="1" applyAlignment="1" applyProtection="1">
      <alignment horizontal="left" vertical="center"/>
    </xf>
    <xf numFmtId="0" fontId="42" fillId="4" borderId="1" xfId="0" applyFont="1" applyFill="1" applyBorder="1" applyAlignment="1" applyProtection="1">
      <alignment horizontal="left" vertical="center"/>
    </xf>
    <xf numFmtId="0" fontId="44" fillId="4" borderId="0" xfId="0" applyFont="1" applyFill="1" applyAlignment="1" applyProtection="1">
      <alignment horizontal="left" vertical="top"/>
    </xf>
    <xf numFmtId="0" fontId="44" fillId="4" borderId="0" xfId="0" applyFont="1" applyFill="1" applyAlignment="1" applyProtection="1">
      <alignment horizontal="left" vertical="top" wrapText="1"/>
    </xf>
    <xf numFmtId="0" fontId="42" fillId="4" borderId="0" xfId="0" applyFont="1" applyFill="1" applyBorder="1" applyAlignment="1" applyProtection="1">
      <alignment horizontal="center" vertical="top"/>
    </xf>
    <xf numFmtId="0" fontId="42" fillId="4" borderId="0" xfId="0" applyFont="1" applyFill="1" applyBorder="1" applyAlignment="1" applyProtection="1">
      <alignment horizontal="left" vertical="top" wrapText="1"/>
    </xf>
    <xf numFmtId="0" fontId="42" fillId="4" borderId="25" xfId="0" applyFont="1" applyFill="1" applyBorder="1" applyAlignment="1" applyProtection="1">
      <alignment horizontal="left" vertical="center"/>
    </xf>
    <xf numFmtId="0" fontId="42" fillId="4" borderId="14" xfId="0" applyFont="1" applyFill="1" applyBorder="1" applyAlignment="1" applyProtection="1">
      <alignment horizontal="left" vertical="center" wrapText="1"/>
    </xf>
    <xf numFmtId="0" fontId="27" fillId="4" borderId="18" xfId="0" applyFont="1" applyFill="1" applyBorder="1" applyProtection="1">
      <alignment vertical="center"/>
    </xf>
    <xf numFmtId="0" fontId="42" fillId="4" borderId="18" xfId="0" applyFont="1" applyFill="1" applyBorder="1" applyAlignment="1" applyProtection="1">
      <alignment horizontal="left" vertical="center" wrapText="1"/>
    </xf>
    <xf numFmtId="0" fontId="42" fillId="4" borderId="18" xfId="0" applyFont="1" applyFill="1" applyBorder="1" applyAlignment="1" applyProtection="1">
      <alignment horizontal="right"/>
    </xf>
    <xf numFmtId="0" fontId="42" fillId="4" borderId="17" xfId="0" applyFont="1" applyFill="1" applyBorder="1" applyAlignment="1" applyProtection="1">
      <alignment horizontal="right"/>
    </xf>
    <xf numFmtId="0" fontId="42" fillId="4" borderId="17" xfId="0" applyFont="1" applyFill="1" applyBorder="1" applyAlignment="1" applyProtection="1"/>
    <xf numFmtId="0" fontId="42" fillId="4" borderId="0" xfId="0" applyFont="1" applyFill="1" applyBorder="1" applyAlignment="1" applyProtection="1">
      <alignment vertical="center" wrapText="1"/>
    </xf>
    <xf numFmtId="0" fontId="42" fillId="4" borderId="13" xfId="0" applyFont="1" applyFill="1" applyBorder="1" applyAlignment="1" applyProtection="1">
      <alignment horizontal="right" vertical="center"/>
    </xf>
    <xf numFmtId="0" fontId="42" fillId="4" borderId="1" xfId="0" applyFont="1" applyFill="1" applyBorder="1" applyAlignment="1" applyProtection="1">
      <alignment horizontal="right" vertical="center"/>
    </xf>
    <xf numFmtId="0" fontId="42" fillId="4" borderId="42" xfId="0" applyFont="1" applyFill="1" applyBorder="1" applyAlignment="1" applyProtection="1">
      <alignment horizontal="right" vertical="center"/>
    </xf>
    <xf numFmtId="0" fontId="42" fillId="4" borderId="17" xfId="0" applyFont="1" applyFill="1" applyBorder="1" applyAlignment="1" applyProtection="1">
      <alignment horizontal="right" vertical="center"/>
    </xf>
    <xf numFmtId="0" fontId="46" fillId="4" borderId="0" xfId="0" applyFont="1" applyFill="1" applyAlignment="1" applyProtection="1">
      <alignment horizontal="center" vertical="center"/>
    </xf>
    <xf numFmtId="0" fontId="27" fillId="4" borderId="27" xfId="0" applyFont="1" applyFill="1" applyBorder="1" applyAlignment="1" applyProtection="1">
      <alignment vertical="center" shrinkToFit="1"/>
    </xf>
    <xf numFmtId="0" fontId="27" fillId="4" borderId="54" xfId="0" applyFont="1" applyFill="1" applyBorder="1" applyAlignment="1" applyProtection="1">
      <alignment horizontal="center" vertical="center" wrapText="1"/>
    </xf>
    <xf numFmtId="0" fontId="39" fillId="4" borderId="35" xfId="0" applyFont="1" applyFill="1" applyBorder="1" applyAlignment="1" applyProtection="1">
      <alignment horizontal="center" vertical="center" wrapText="1"/>
    </xf>
    <xf numFmtId="0" fontId="27" fillId="4" borderId="62" xfId="0" applyFont="1" applyFill="1" applyBorder="1" applyAlignment="1" applyProtection="1">
      <alignment horizontal="center" vertical="center" wrapText="1"/>
    </xf>
    <xf numFmtId="0" fontId="39" fillId="4" borderId="53" xfId="0" applyFont="1" applyFill="1" applyBorder="1" applyAlignment="1" applyProtection="1">
      <alignment horizontal="center" vertical="center" wrapText="1"/>
    </xf>
    <xf numFmtId="38" fontId="27" fillId="4" borderId="49" xfId="1" applyFont="1" applyFill="1" applyBorder="1" applyAlignment="1" applyProtection="1">
      <alignment vertical="center"/>
    </xf>
    <xf numFmtId="38" fontId="27" fillId="4" borderId="26" xfId="1" applyFont="1" applyFill="1" applyBorder="1" applyAlignment="1" applyProtection="1">
      <alignment vertical="center"/>
    </xf>
    <xf numFmtId="38" fontId="27" fillId="4" borderId="60" xfId="1" applyFont="1" applyFill="1" applyBorder="1" applyAlignment="1" applyProtection="1">
      <alignment vertical="center"/>
    </xf>
    <xf numFmtId="0" fontId="44" fillId="4" borderId="0" xfId="0" applyFont="1" applyFill="1" applyAlignment="1" applyProtection="1">
      <alignment horizontal="left" vertical="center"/>
    </xf>
    <xf numFmtId="0" fontId="42" fillId="4" borderId="12" xfId="0" applyFont="1" applyFill="1" applyBorder="1" applyAlignment="1" applyProtection="1">
      <alignment horizontal="right"/>
    </xf>
    <xf numFmtId="0" fontId="27" fillId="4" borderId="15" xfId="0" applyFont="1" applyFill="1" applyBorder="1" applyProtection="1">
      <alignment vertical="center"/>
    </xf>
    <xf numFmtId="0" fontId="27" fillId="4" borderId="10" xfId="0" applyFont="1" applyFill="1" applyBorder="1" applyProtection="1">
      <alignment vertical="center"/>
    </xf>
    <xf numFmtId="0" fontId="27" fillId="4" borderId="38" xfId="0" applyFont="1" applyFill="1" applyBorder="1" applyProtection="1">
      <alignment vertical="center"/>
    </xf>
    <xf numFmtId="0" fontId="42" fillId="4" borderId="10" xfId="0" applyFont="1" applyFill="1" applyBorder="1" applyProtection="1">
      <alignment vertical="center"/>
    </xf>
    <xf numFmtId="0" fontId="42" fillId="4" borderId="48" xfId="0" applyFont="1" applyFill="1" applyBorder="1" applyAlignment="1" applyProtection="1">
      <alignment horizontal="left" vertical="center" wrapText="1"/>
    </xf>
    <xf numFmtId="0" fontId="42" fillId="4" borderId="55" xfId="0" applyFont="1" applyFill="1" applyBorder="1" applyAlignment="1" applyProtection="1">
      <alignment horizontal="center" vertical="center"/>
    </xf>
    <xf numFmtId="0" fontId="42" fillId="4" borderId="12" xfId="0" applyFont="1" applyFill="1" applyBorder="1" applyAlignment="1" applyProtection="1">
      <alignment horizontal="right" vertical="center"/>
    </xf>
    <xf numFmtId="0" fontId="42" fillId="4" borderId="26" xfId="0" applyFont="1" applyFill="1" applyBorder="1" applyProtection="1">
      <alignment vertical="center"/>
    </xf>
    <xf numFmtId="0" fontId="27" fillId="4" borderId="37" xfId="0" applyFont="1" applyFill="1" applyBorder="1" applyAlignment="1" applyProtection="1">
      <alignment horizontal="center" vertical="center"/>
    </xf>
    <xf numFmtId="0" fontId="36" fillId="4" borderId="2" xfId="0" applyFont="1" applyFill="1" applyBorder="1" applyAlignment="1" applyProtection="1">
      <alignment vertical="center"/>
    </xf>
    <xf numFmtId="0" fontId="36" fillId="4" borderId="4" xfId="0" applyFont="1" applyFill="1" applyBorder="1" applyAlignment="1" applyProtection="1">
      <alignment vertical="center"/>
    </xf>
    <xf numFmtId="0" fontId="42" fillId="4" borderId="0" xfId="0" applyFont="1" applyFill="1" applyBorder="1" applyAlignment="1" applyProtection="1">
      <alignment horizontal="right" vertical="center"/>
    </xf>
    <xf numFmtId="0" fontId="42" fillId="4" borderId="33" xfId="0" applyFont="1" applyFill="1" applyBorder="1" applyAlignment="1" applyProtection="1">
      <alignment horizontal="center" vertical="top"/>
    </xf>
    <xf numFmtId="0" fontId="42" fillId="4" borderId="11" xfId="0" applyFont="1" applyFill="1" applyBorder="1" applyAlignment="1" applyProtection="1">
      <alignment horizontal="center" vertical="top"/>
    </xf>
    <xf numFmtId="0" fontId="42" fillId="4" borderId="6" xfId="0" applyFont="1" applyFill="1" applyBorder="1" applyAlignment="1" applyProtection="1">
      <alignment horizontal="center" vertical="top"/>
    </xf>
    <xf numFmtId="0" fontId="42" fillId="4" borderId="7" xfId="0" applyFont="1" applyFill="1" applyBorder="1" applyAlignment="1" applyProtection="1"/>
    <xf numFmtId="0" fontId="44" fillId="4" borderId="0" xfId="0" applyFont="1" applyFill="1" applyBorder="1" applyAlignment="1" applyProtection="1">
      <alignment horizontal="left" vertical="center"/>
    </xf>
    <xf numFmtId="180" fontId="42" fillId="4" borderId="18" xfId="0" applyNumberFormat="1" applyFont="1" applyFill="1" applyBorder="1" applyAlignment="1" applyProtection="1">
      <alignment horizontal="center" vertical="center"/>
      <protection hidden="1"/>
    </xf>
    <xf numFmtId="178" fontId="42" fillId="4" borderId="18" xfId="0" applyNumberFormat="1" applyFont="1" applyFill="1" applyBorder="1" applyAlignment="1" applyProtection="1">
      <alignment vertical="center"/>
      <protection hidden="1"/>
    </xf>
    <xf numFmtId="180" fontId="42" fillId="4" borderId="18" xfId="0" applyNumberFormat="1" applyFont="1" applyFill="1" applyBorder="1" applyAlignment="1" applyProtection="1">
      <alignment vertical="center"/>
      <protection hidden="1"/>
    </xf>
    <xf numFmtId="180" fontId="42" fillId="4" borderId="18" xfId="0" applyNumberFormat="1" applyFont="1" applyFill="1" applyBorder="1" applyAlignment="1" applyProtection="1">
      <alignment horizontal="right" vertical="center"/>
      <protection hidden="1"/>
    </xf>
    <xf numFmtId="0" fontId="42" fillId="4" borderId="103" xfId="0" applyFont="1" applyFill="1" applyBorder="1" applyAlignment="1" applyProtection="1">
      <alignment vertical="center" shrinkToFit="1"/>
      <protection hidden="1"/>
    </xf>
    <xf numFmtId="0" fontId="42" fillId="4" borderId="21" xfId="0" applyFont="1" applyFill="1" applyBorder="1" applyAlignment="1" applyProtection="1">
      <alignment vertical="center" shrinkToFit="1"/>
      <protection hidden="1"/>
    </xf>
    <xf numFmtId="38" fontId="42" fillId="4" borderId="37" xfId="1" applyNumberFormat="1" applyFont="1" applyFill="1" applyBorder="1" applyAlignment="1" applyProtection="1">
      <alignment vertical="center"/>
      <protection hidden="1"/>
    </xf>
    <xf numFmtId="0" fontId="42" fillId="4" borderId="62" xfId="0" applyFont="1" applyFill="1" applyBorder="1" applyAlignment="1" applyProtection="1">
      <alignment vertical="center" shrinkToFit="1"/>
      <protection hidden="1"/>
    </xf>
    <xf numFmtId="180" fontId="42" fillId="4" borderId="17" xfId="0" applyNumberFormat="1" applyFont="1" applyFill="1" applyBorder="1" applyAlignment="1" applyProtection="1">
      <alignment horizontal="right" vertical="center"/>
      <protection hidden="1"/>
    </xf>
    <xf numFmtId="0" fontId="42" fillId="4" borderId="105" xfId="0" applyFont="1" applyFill="1" applyBorder="1" applyAlignment="1" applyProtection="1">
      <alignment vertical="center" shrinkToFit="1"/>
      <protection hidden="1"/>
    </xf>
    <xf numFmtId="178" fontId="27" fillId="4" borderId="18" xfId="0" applyNumberFormat="1" applyFont="1" applyFill="1" applyBorder="1" applyAlignment="1" applyProtection="1">
      <alignment vertical="center"/>
      <protection hidden="1"/>
    </xf>
    <xf numFmtId="180" fontId="27" fillId="4" borderId="2" xfId="0" applyNumberFormat="1" applyFont="1" applyFill="1" applyBorder="1" applyAlignment="1" applyProtection="1">
      <alignment horizontal="center" vertical="center"/>
      <protection hidden="1"/>
    </xf>
    <xf numFmtId="178" fontId="27" fillId="4" borderId="2" xfId="0" applyNumberFormat="1" applyFont="1" applyFill="1" applyBorder="1" applyAlignment="1" applyProtection="1">
      <alignment vertical="center"/>
      <protection hidden="1"/>
    </xf>
    <xf numFmtId="180" fontId="27" fillId="4" borderId="2" xfId="0" applyNumberFormat="1" applyFont="1" applyFill="1" applyBorder="1" applyAlignment="1" applyProtection="1">
      <alignment horizontal="right" vertical="center"/>
      <protection hidden="1"/>
    </xf>
    <xf numFmtId="0" fontId="27" fillId="4" borderId="30" xfId="0" applyFont="1" applyFill="1" applyBorder="1" applyAlignment="1" applyProtection="1">
      <alignment vertical="center" shrinkToFit="1"/>
      <protection hidden="1"/>
    </xf>
    <xf numFmtId="0" fontId="27" fillId="4" borderId="21" xfId="0" applyFont="1" applyFill="1" applyBorder="1" applyAlignment="1" applyProtection="1">
      <alignment vertical="center" shrinkToFit="1"/>
      <protection hidden="1"/>
    </xf>
    <xf numFmtId="0" fontId="27" fillId="4" borderId="62" xfId="0" applyFont="1" applyFill="1" applyBorder="1" applyAlignment="1" applyProtection="1">
      <alignment vertical="center" shrinkToFit="1"/>
      <protection hidden="1"/>
    </xf>
    <xf numFmtId="180" fontId="27" fillId="4" borderId="28" xfId="0" applyNumberFormat="1" applyFont="1" applyFill="1" applyBorder="1" applyAlignment="1" applyProtection="1">
      <alignment horizontal="center" vertical="center"/>
      <protection hidden="1"/>
    </xf>
    <xf numFmtId="180" fontId="27" fillId="4" borderId="28" xfId="0" applyNumberFormat="1" applyFont="1" applyFill="1" applyBorder="1" applyAlignment="1" applyProtection="1">
      <alignment vertical="center"/>
      <protection hidden="1"/>
    </xf>
    <xf numFmtId="180" fontId="27" fillId="4" borderId="1" xfId="0" applyNumberFormat="1" applyFont="1" applyFill="1" applyBorder="1" applyAlignment="1" applyProtection="1">
      <alignment horizontal="right" vertical="center"/>
      <protection hidden="1"/>
    </xf>
    <xf numFmtId="0" fontId="27" fillId="4" borderId="27" xfId="0" applyFont="1" applyFill="1" applyBorder="1" applyAlignment="1" applyProtection="1">
      <alignment vertical="center" shrinkToFit="1"/>
      <protection hidden="1"/>
    </xf>
    <xf numFmtId="0" fontId="27" fillId="4" borderId="19" xfId="0" applyFont="1" applyFill="1" applyBorder="1" applyAlignment="1" applyProtection="1">
      <alignment horizontal="center" vertical="center"/>
    </xf>
    <xf numFmtId="0" fontId="27" fillId="4" borderId="20" xfId="0" applyFont="1" applyFill="1" applyBorder="1" applyAlignment="1" applyProtection="1">
      <alignment horizontal="center" vertical="center"/>
    </xf>
    <xf numFmtId="0" fontId="27" fillId="4" borderId="0" xfId="0" applyFont="1" applyFill="1" applyBorder="1" applyAlignment="1" applyProtection="1">
      <alignment horizontal="left" vertical="top" wrapText="1"/>
    </xf>
    <xf numFmtId="0" fontId="27" fillId="4" borderId="0" xfId="0" applyFont="1" applyFill="1" applyAlignment="1" applyProtection="1">
      <alignment vertical="top"/>
    </xf>
    <xf numFmtId="0" fontId="27" fillId="4" borderId="44" xfId="0" applyFont="1" applyFill="1" applyBorder="1" applyAlignment="1" applyProtection="1">
      <alignment vertical="top" wrapText="1"/>
    </xf>
    <xf numFmtId="185" fontId="9" fillId="0" borderId="0" xfId="15" applyNumberFormat="1" applyAlignment="1" applyProtection="1">
      <alignment vertical="center" shrinkToFit="1"/>
      <protection hidden="1"/>
    </xf>
    <xf numFmtId="187" fontId="0" fillId="4" borderId="9" xfId="16" applyNumberFormat="1" applyFont="1" applyFill="1" applyBorder="1" applyAlignment="1" applyProtection="1">
      <alignment vertical="center" shrinkToFit="1"/>
      <protection hidden="1"/>
    </xf>
    <xf numFmtId="185" fontId="0" fillId="0" borderId="0" xfId="16" applyNumberFormat="1" applyFont="1" applyAlignment="1" applyProtection="1">
      <alignment horizontal="center" vertical="center" shrinkToFit="1"/>
      <protection hidden="1"/>
    </xf>
    <xf numFmtId="185" fontId="9" fillId="0" borderId="0" xfId="15" applyNumberFormat="1" applyAlignment="1" applyProtection="1">
      <alignment horizontal="center" vertical="center" shrinkToFit="1"/>
      <protection hidden="1"/>
    </xf>
    <xf numFmtId="185" fontId="9" fillId="0" borderId="0" xfId="15" quotePrefix="1" applyNumberFormat="1" applyAlignment="1" applyProtection="1">
      <alignment vertical="center" shrinkToFit="1"/>
      <protection hidden="1"/>
    </xf>
    <xf numFmtId="185" fontId="0" fillId="0" borderId="0" xfId="16" applyNumberFormat="1" applyFont="1" applyAlignment="1" applyProtection="1">
      <alignment vertical="center" shrinkToFit="1"/>
      <protection hidden="1"/>
    </xf>
    <xf numFmtId="185" fontId="0" fillId="0" borderId="0" xfId="16" quotePrefix="1" applyNumberFormat="1" applyFont="1" applyAlignment="1" applyProtection="1">
      <alignment vertical="center" shrinkToFit="1"/>
      <protection hidden="1"/>
    </xf>
    <xf numFmtId="0" fontId="9" fillId="0" borderId="0" xfId="15" applyProtection="1">
      <alignment vertical="center"/>
      <protection hidden="1"/>
    </xf>
    <xf numFmtId="0" fontId="9" fillId="0" borderId="0" xfId="15" applyNumberFormat="1" applyProtection="1">
      <alignment vertical="center"/>
      <protection hidden="1"/>
    </xf>
    <xf numFmtId="0" fontId="42" fillId="0" borderId="0" xfId="10" applyFont="1" applyProtection="1">
      <alignment vertical="center"/>
      <protection hidden="1"/>
    </xf>
    <xf numFmtId="0" fontId="18" fillId="0" borderId="0" xfId="10" applyFont="1" applyProtection="1">
      <alignment vertical="center"/>
      <protection hidden="1"/>
    </xf>
    <xf numFmtId="0" fontId="42" fillId="0" borderId="0" xfId="10" applyFont="1" applyAlignment="1" applyProtection="1">
      <alignment vertical="center" wrapText="1"/>
      <protection hidden="1"/>
    </xf>
    <xf numFmtId="0" fontId="18" fillId="0" borderId="0" xfId="10" applyFont="1" applyAlignment="1" applyProtection="1">
      <alignment vertical="center" wrapText="1"/>
      <protection hidden="1"/>
    </xf>
    <xf numFmtId="0" fontId="15" fillId="0" borderId="0" xfId="10" applyFont="1" applyProtection="1">
      <alignment vertical="center"/>
      <protection hidden="1"/>
    </xf>
    <xf numFmtId="0" fontId="27" fillId="4" borderId="0" xfId="10" applyFont="1" applyFill="1" applyBorder="1" applyProtection="1">
      <alignment vertical="center"/>
      <protection hidden="1"/>
    </xf>
    <xf numFmtId="0" fontId="42" fillId="0" borderId="0" xfId="10" applyFont="1" applyFill="1" applyProtection="1">
      <alignment vertical="center"/>
      <protection hidden="1"/>
    </xf>
    <xf numFmtId="0" fontId="18" fillId="0" borderId="0" xfId="10" applyFont="1" applyFill="1" applyProtection="1">
      <alignment vertical="center"/>
      <protection hidden="1"/>
    </xf>
    <xf numFmtId="0" fontId="42" fillId="0" borderId="0" xfId="10" applyFont="1" applyBorder="1" applyProtection="1">
      <alignment vertical="center"/>
      <protection hidden="1"/>
    </xf>
    <xf numFmtId="0" fontId="18" fillId="0" borderId="0" xfId="10" applyFont="1" applyBorder="1" applyProtection="1">
      <alignment vertical="center"/>
      <protection hidden="1"/>
    </xf>
    <xf numFmtId="0" fontId="42" fillId="0" borderId="0" xfId="10" applyFont="1" applyFill="1" applyBorder="1" applyProtection="1">
      <alignment vertical="center"/>
      <protection hidden="1"/>
    </xf>
    <xf numFmtId="0" fontId="18" fillId="0" borderId="0" xfId="10" applyFont="1" applyFill="1" applyBorder="1" applyProtection="1">
      <alignment vertical="center"/>
      <protection hidden="1"/>
    </xf>
    <xf numFmtId="0" fontId="27" fillId="0" borderId="0" xfId="10" applyFont="1" applyProtection="1">
      <alignment vertical="center"/>
      <protection hidden="1"/>
    </xf>
    <xf numFmtId="180" fontId="42" fillId="6" borderId="18" xfId="0" applyNumberFormat="1" applyFont="1" applyFill="1" applyBorder="1" applyAlignment="1" applyProtection="1">
      <alignment vertical="center"/>
      <protection locked="0"/>
    </xf>
    <xf numFmtId="180" fontId="27" fillId="6" borderId="18" xfId="0" applyNumberFormat="1" applyFont="1" applyFill="1" applyBorder="1" applyAlignment="1" applyProtection="1">
      <alignment vertical="center"/>
      <protection locked="0"/>
    </xf>
    <xf numFmtId="180" fontId="27" fillId="6" borderId="2" xfId="0" applyNumberFormat="1" applyFont="1" applyFill="1" applyBorder="1" applyAlignment="1" applyProtection="1">
      <alignment vertical="center"/>
      <protection locked="0"/>
    </xf>
    <xf numFmtId="0" fontId="15" fillId="0" borderId="183" xfId="14" applyFont="1" applyBorder="1" applyProtection="1">
      <alignment vertical="center"/>
      <protection hidden="1"/>
    </xf>
    <xf numFmtId="0" fontId="15" fillId="0" borderId="184" xfId="14" applyFont="1" applyBorder="1" applyProtection="1">
      <alignment vertical="center"/>
      <protection hidden="1"/>
    </xf>
    <xf numFmtId="185" fontId="15" fillId="0" borderId="182" xfId="14" applyNumberFormat="1" applyFont="1" applyBorder="1" applyProtection="1">
      <alignment vertical="center"/>
      <protection hidden="1"/>
    </xf>
    <xf numFmtId="185" fontId="15" fillId="0" borderId="181" xfId="14" applyNumberFormat="1" applyFont="1" applyBorder="1" applyProtection="1">
      <alignment vertical="center"/>
      <protection hidden="1"/>
    </xf>
    <xf numFmtId="38" fontId="27" fillId="2" borderId="26" xfId="1" applyFont="1" applyFill="1" applyBorder="1" applyAlignment="1" applyProtection="1">
      <alignment vertical="center"/>
      <protection locked="0"/>
    </xf>
    <xf numFmtId="0" fontId="92" fillId="4" borderId="134" xfId="0" applyFont="1" applyFill="1" applyBorder="1" applyAlignment="1" applyProtection="1">
      <alignment horizontal="center" vertical="center" wrapText="1"/>
    </xf>
    <xf numFmtId="182" fontId="41" fillId="4" borderId="134" xfId="0" applyNumberFormat="1" applyFont="1" applyFill="1" applyBorder="1" applyAlignment="1" applyProtection="1">
      <alignment horizontal="center" vertical="center" wrapText="1"/>
    </xf>
    <xf numFmtId="0" fontId="27" fillId="4" borderId="152" xfId="0" applyFont="1" applyFill="1" applyBorder="1" applyProtection="1">
      <alignment vertical="center"/>
    </xf>
    <xf numFmtId="0" fontId="27" fillId="4" borderId="134" xfId="0" applyFont="1" applyFill="1" applyBorder="1" applyProtection="1">
      <alignment vertical="center"/>
    </xf>
    <xf numFmtId="0" fontId="93" fillId="4" borderId="143" xfId="0" applyFont="1" applyFill="1" applyBorder="1" applyAlignment="1" applyProtection="1">
      <alignment horizontal="center" vertical="center" wrapText="1"/>
    </xf>
    <xf numFmtId="0" fontId="94" fillId="4" borderId="143" xfId="0" applyFont="1" applyFill="1" applyBorder="1" applyProtection="1">
      <alignment vertical="center"/>
    </xf>
    <xf numFmtId="9" fontId="76" fillId="4" borderId="0" xfId="22" applyFont="1" applyFill="1" applyBorder="1" applyAlignment="1" applyProtection="1">
      <alignment horizontal="center" vertical="center"/>
    </xf>
    <xf numFmtId="197" fontId="85" fillId="0" borderId="46" xfId="23" applyNumberFormat="1" applyFont="1" applyFill="1" applyBorder="1" applyAlignment="1">
      <alignment horizontal="center" vertical="center"/>
    </xf>
    <xf numFmtId="197" fontId="85" fillId="0" borderId="48" xfId="23" applyNumberFormat="1" applyFont="1" applyFill="1" applyBorder="1" applyAlignment="1">
      <alignment horizontal="center" vertical="center"/>
    </xf>
    <xf numFmtId="197" fontId="85" fillId="0" borderId="0" xfId="23" applyNumberFormat="1" applyFont="1" applyFill="1" applyBorder="1" applyAlignment="1">
      <alignment horizontal="center" vertical="center"/>
    </xf>
    <xf numFmtId="3" fontId="85" fillId="8" borderId="0" xfId="23" applyNumberFormat="1" applyFont="1" applyFill="1" applyBorder="1" applyAlignment="1">
      <alignment horizontal="center" vertical="center"/>
    </xf>
    <xf numFmtId="3" fontId="85" fillId="3" borderId="0" xfId="23" applyNumberFormat="1" applyFont="1" applyFill="1" applyBorder="1" applyAlignment="1">
      <alignment horizontal="center" vertical="center"/>
    </xf>
    <xf numFmtId="3" fontId="85" fillId="0" borderId="48" xfId="23" applyNumberFormat="1" applyFont="1" applyFill="1" applyBorder="1" applyAlignment="1">
      <alignment horizontal="center" vertical="center" wrapText="1"/>
    </xf>
    <xf numFmtId="3" fontId="85" fillId="0" borderId="49" xfId="23" applyNumberFormat="1" applyFont="1" applyFill="1" applyBorder="1" applyAlignment="1">
      <alignment horizontal="center" vertical="center" wrapText="1"/>
    </xf>
    <xf numFmtId="176" fontId="85" fillId="8" borderId="49" xfId="23" applyNumberFormat="1" applyFont="1" applyFill="1" applyBorder="1" applyAlignment="1">
      <alignment horizontal="center" vertical="center" wrapText="1"/>
    </xf>
    <xf numFmtId="3" fontId="85" fillId="0" borderId="46" xfId="23" applyNumberFormat="1" applyFont="1" applyFill="1" applyBorder="1" applyAlignment="1">
      <alignment horizontal="center" vertical="center" wrapText="1"/>
    </xf>
    <xf numFmtId="3" fontId="85" fillId="0" borderId="0" xfId="23" applyNumberFormat="1" applyFont="1" applyFill="1" applyBorder="1" applyAlignment="1">
      <alignment horizontal="center" vertical="center" wrapText="1"/>
    </xf>
    <xf numFmtId="3" fontId="85" fillId="0" borderId="24" xfId="23" applyNumberFormat="1" applyFont="1" applyFill="1" applyBorder="1" applyAlignment="1">
      <alignment horizontal="center" vertical="center" wrapText="1"/>
    </xf>
    <xf numFmtId="198" fontId="85" fillId="0" borderId="0" xfId="23" applyNumberFormat="1" applyFont="1" applyFill="1" applyBorder="1" applyAlignment="1">
      <alignment vertical="center"/>
    </xf>
    <xf numFmtId="0" fontId="25" fillId="4" borderId="0" xfId="28" applyFont="1" applyFill="1" applyProtection="1">
      <alignment vertical="center"/>
    </xf>
    <xf numFmtId="0" fontId="25" fillId="0" borderId="0" xfId="28" applyFont="1" applyProtection="1">
      <alignment vertical="center"/>
    </xf>
    <xf numFmtId="196" fontId="95" fillId="0" borderId="0" xfId="21" applyNumberFormat="1" applyFont="1" applyFill="1" applyBorder="1" applyAlignment="1" applyProtection="1">
      <alignment horizontal="distributed" vertical="center" shrinkToFit="1"/>
    </xf>
    <xf numFmtId="0" fontId="22" fillId="0" borderId="0" xfId="28" applyFont="1" applyProtection="1">
      <alignment vertical="center"/>
    </xf>
    <xf numFmtId="0" fontId="22" fillId="0" borderId="0" xfId="21" applyFont="1" applyProtection="1">
      <alignment vertical="center"/>
    </xf>
    <xf numFmtId="0" fontId="96" fillId="0" borderId="0" xfId="21" applyFont="1" applyFill="1" applyBorder="1" applyAlignment="1" applyProtection="1">
      <alignment horizontal="distributed" vertical="center"/>
    </xf>
    <xf numFmtId="0" fontId="22" fillId="4" borderId="39" xfId="28" applyFont="1" applyFill="1" applyBorder="1" applyProtection="1">
      <alignment vertical="center"/>
    </xf>
    <xf numFmtId="195" fontId="22" fillId="4" borderId="47" xfId="28" applyNumberFormat="1" applyFont="1" applyFill="1" applyBorder="1" applyProtection="1">
      <alignment vertical="center"/>
    </xf>
    <xf numFmtId="195" fontId="22" fillId="0" borderId="0" xfId="28" applyNumberFormat="1" applyFont="1" applyProtection="1">
      <alignment vertical="center"/>
    </xf>
    <xf numFmtId="0" fontId="22" fillId="4" borderId="46" xfId="28" applyFont="1" applyFill="1" applyBorder="1" applyProtection="1">
      <alignment vertical="center"/>
    </xf>
    <xf numFmtId="195" fontId="22" fillId="4" borderId="24" xfId="28" applyNumberFormat="1" applyFont="1" applyFill="1" applyBorder="1" applyProtection="1">
      <alignment vertical="center"/>
    </xf>
    <xf numFmtId="195" fontId="22" fillId="0" borderId="24" xfId="28" applyNumberFormat="1" applyFont="1" applyBorder="1" applyProtection="1">
      <alignment vertical="center"/>
    </xf>
    <xf numFmtId="0" fontId="22" fillId="4" borderId="26" xfId="28" applyFont="1" applyFill="1" applyBorder="1" applyProtection="1">
      <alignment vertical="center"/>
    </xf>
    <xf numFmtId="0" fontId="68" fillId="4" borderId="151" xfId="18" applyFont="1" applyFill="1" applyBorder="1" applyAlignment="1" applyProtection="1">
      <alignment horizontal="left" vertical="center"/>
    </xf>
    <xf numFmtId="0" fontId="68" fillId="4" borderId="150" xfId="18" applyFont="1" applyFill="1" applyBorder="1" applyAlignment="1" applyProtection="1">
      <alignment horizontal="left" vertical="center" shrinkToFit="1"/>
    </xf>
    <xf numFmtId="3" fontId="85" fillId="0" borderId="47" xfId="23" applyNumberFormat="1" applyFont="1" applyFill="1" applyBorder="1" applyAlignment="1">
      <alignment horizontal="center" vertical="center"/>
    </xf>
    <xf numFmtId="3" fontId="85" fillId="0" borderId="21" xfId="23" applyNumberFormat="1" applyFont="1" applyFill="1" applyBorder="1" applyAlignment="1">
      <alignment horizontal="center" vertical="center"/>
    </xf>
    <xf numFmtId="197" fontId="85" fillId="0" borderId="0" xfId="23" applyNumberFormat="1" applyFont="1" applyFill="1" applyBorder="1" applyAlignment="1">
      <alignment vertical="center" wrapText="1"/>
    </xf>
    <xf numFmtId="197" fontId="85" fillId="0" borderId="24" xfId="23" applyNumberFormat="1" applyFont="1" applyFill="1" applyBorder="1" applyAlignment="1">
      <alignment horizontal="center" vertical="center" wrapText="1"/>
    </xf>
    <xf numFmtId="197" fontId="85" fillId="0" borderId="220" xfId="23" applyNumberFormat="1" applyFont="1" applyFill="1" applyBorder="1" applyAlignment="1">
      <alignment vertical="center" wrapText="1"/>
    </xf>
    <xf numFmtId="198" fontId="85" fillId="0" borderId="0" xfId="23" applyNumberFormat="1" applyFont="1" applyFill="1" applyBorder="1" applyAlignment="1">
      <alignment horizontal="center" vertical="center" wrapText="1"/>
    </xf>
    <xf numFmtId="197" fontId="85" fillId="8" borderId="0" xfId="23" applyNumberFormat="1" applyFont="1" applyFill="1" applyBorder="1" applyAlignment="1">
      <alignment horizontal="center" vertical="center" wrapText="1"/>
    </xf>
    <xf numFmtId="197" fontId="85" fillId="0" borderId="157" xfId="23" applyNumberFormat="1" applyFont="1" applyFill="1" applyBorder="1" applyAlignment="1">
      <alignment horizontal="center" vertical="center"/>
    </xf>
    <xf numFmtId="197" fontId="85" fillId="0" borderId="158" xfId="23" applyNumberFormat="1" applyFont="1" applyFill="1" applyBorder="1" applyAlignment="1">
      <alignment horizontal="center" vertical="center" wrapText="1"/>
    </xf>
    <xf numFmtId="176" fontId="85" fillId="0" borderId="46" xfId="23" applyNumberFormat="1" applyFont="1" applyFill="1" applyBorder="1" applyAlignment="1">
      <alignment vertical="center"/>
    </xf>
    <xf numFmtId="197" fontId="85" fillId="0" borderId="46" xfId="23" applyNumberFormat="1" applyFont="1" applyFill="1" applyBorder="1" applyAlignment="1">
      <alignment vertical="center" wrapText="1"/>
    </xf>
    <xf numFmtId="197" fontId="85" fillId="0" borderId="155" xfId="23" applyNumberFormat="1" applyFont="1" applyFill="1" applyBorder="1" applyAlignment="1">
      <alignment horizontal="center" vertical="center" wrapText="1"/>
    </xf>
    <xf numFmtId="197" fontId="85" fillId="0" borderId="177" xfId="23" applyNumberFormat="1" applyFont="1" applyFill="1" applyBorder="1" applyAlignment="1">
      <alignment horizontal="center" vertical="center" wrapText="1"/>
    </xf>
    <xf numFmtId="0" fontId="17" fillId="8" borderId="0" xfId="23" applyFont="1" applyFill="1" applyBorder="1">
      <alignment vertical="center"/>
    </xf>
    <xf numFmtId="3" fontId="85" fillId="8" borderId="18" xfId="23" applyNumberFormat="1" applyFont="1" applyFill="1" applyBorder="1" applyAlignment="1">
      <alignment vertical="center" wrapText="1"/>
    </xf>
    <xf numFmtId="3" fontId="85" fillId="3" borderId="46" xfId="23" applyNumberFormat="1" applyFont="1" applyFill="1" applyBorder="1" applyAlignment="1">
      <alignment horizontal="distributed" vertical="center"/>
    </xf>
    <xf numFmtId="198" fontId="85" fillId="0" borderId="40" xfId="23" applyNumberFormat="1" applyFont="1" applyFill="1" applyBorder="1" applyAlignment="1">
      <alignment vertical="center"/>
    </xf>
    <xf numFmtId="176" fontId="85" fillId="3" borderId="0" xfId="23" applyNumberFormat="1" applyFont="1" applyFill="1" applyBorder="1" applyAlignment="1">
      <alignment horizontal="right" vertical="center" wrapText="1"/>
    </xf>
    <xf numFmtId="0" fontId="18" fillId="3" borderId="0" xfId="23" applyFont="1" applyFill="1">
      <alignment vertical="center"/>
    </xf>
    <xf numFmtId="0" fontId="17" fillId="3" borderId="0" xfId="23" applyFont="1" applyFill="1">
      <alignment vertical="center"/>
    </xf>
    <xf numFmtId="176" fontId="85" fillId="0" borderId="24" xfId="23" applyNumberFormat="1" applyFont="1" applyFill="1" applyBorder="1" applyAlignment="1">
      <alignment vertical="center"/>
    </xf>
    <xf numFmtId="198" fontId="85" fillId="0" borderId="48" xfId="23" applyNumberFormat="1" applyFont="1" applyFill="1" applyBorder="1" applyAlignment="1">
      <alignment horizontal="right" vertical="center"/>
    </xf>
    <xf numFmtId="197" fontId="85" fillId="0" borderId="46" xfId="23" applyNumberFormat="1" applyFont="1" applyFill="1" applyBorder="1" applyAlignment="1">
      <alignment vertical="center"/>
    </xf>
    <xf numFmtId="176" fontId="85" fillId="0" borderId="48" xfId="23" applyNumberFormat="1" applyFont="1" applyFill="1" applyBorder="1" applyAlignment="1"/>
    <xf numFmtId="207" fontId="85" fillId="0" borderId="48" xfId="23" applyNumberFormat="1" applyFont="1" applyFill="1" applyBorder="1" applyAlignment="1">
      <alignment vertical="top"/>
    </xf>
    <xf numFmtId="176" fontId="85" fillId="0" borderId="26" xfId="23" applyNumberFormat="1" applyFont="1" applyFill="1" applyBorder="1" applyAlignment="1">
      <alignment vertical="center"/>
    </xf>
    <xf numFmtId="176" fontId="85" fillId="0" borderId="21" xfId="23" applyNumberFormat="1" applyFont="1" applyFill="1" applyBorder="1" applyAlignment="1">
      <alignment vertical="center"/>
    </xf>
    <xf numFmtId="207" fontId="85" fillId="0" borderId="49" xfId="23" applyNumberFormat="1" applyFont="1" applyFill="1" applyBorder="1" applyAlignment="1">
      <alignment vertical="top"/>
    </xf>
    <xf numFmtId="176" fontId="18" fillId="0" borderId="0" xfId="28" applyNumberFormat="1" applyFont="1" applyFill="1" applyAlignment="1">
      <alignment vertical="center"/>
    </xf>
    <xf numFmtId="176" fontId="17" fillId="0" borderId="0" xfId="28" applyNumberFormat="1" applyFont="1" applyFill="1" applyAlignment="1">
      <alignment vertical="center"/>
    </xf>
    <xf numFmtId="0" fontId="18" fillId="0" borderId="0" xfId="28" applyFont="1" applyFill="1" applyAlignment="1">
      <alignment horizontal="center" vertical="center"/>
    </xf>
    <xf numFmtId="0" fontId="18" fillId="0" borderId="0" xfId="28" applyFont="1" applyFill="1" applyAlignment="1">
      <alignment horizontal="distributed" vertical="center"/>
    </xf>
    <xf numFmtId="0" fontId="18" fillId="0" borderId="0" xfId="28" applyFont="1" applyFill="1" applyAlignment="1">
      <alignment horizontal="right" vertical="center"/>
    </xf>
    <xf numFmtId="0" fontId="18" fillId="0" borderId="0" xfId="28" applyFont="1" applyFill="1" applyAlignment="1">
      <alignment vertical="center"/>
    </xf>
    <xf numFmtId="0" fontId="17" fillId="0" borderId="0" xfId="28" applyFont="1" applyFill="1" applyAlignment="1">
      <alignment vertical="center"/>
    </xf>
    <xf numFmtId="0" fontId="18" fillId="3" borderId="19" xfId="28" applyFont="1" applyFill="1" applyBorder="1" applyAlignment="1">
      <alignment vertical="center" wrapText="1"/>
    </xf>
    <xf numFmtId="0" fontId="18" fillId="3" borderId="20" xfId="28" applyFont="1" applyFill="1" applyBorder="1" applyAlignment="1">
      <alignment vertical="center" wrapText="1"/>
    </xf>
    <xf numFmtId="0" fontId="17" fillId="3" borderId="9" xfId="28" applyFont="1" applyFill="1" applyBorder="1" applyAlignment="1">
      <alignment vertical="center"/>
    </xf>
    <xf numFmtId="0" fontId="17" fillId="0" borderId="0" xfId="28" applyFont="1" applyFill="1" applyAlignment="1">
      <alignment horizontal="center" vertical="center"/>
    </xf>
    <xf numFmtId="200" fontId="74" fillId="0" borderId="14" xfId="28" applyNumberFormat="1" applyFont="1" applyFill="1" applyBorder="1" applyAlignment="1">
      <alignment horizontal="center" vertical="center" wrapText="1"/>
    </xf>
    <xf numFmtId="200" fontId="74" fillId="0" borderId="0" xfId="28" applyNumberFormat="1" applyFont="1" applyFill="1" applyBorder="1" applyAlignment="1">
      <alignment horizontal="center" vertical="center" wrapText="1"/>
    </xf>
    <xf numFmtId="200" fontId="74" fillId="0" borderId="8" xfId="28" applyNumberFormat="1" applyFont="1" applyFill="1" applyBorder="1" applyAlignment="1">
      <alignment horizontal="center" vertical="center" wrapText="1"/>
    </xf>
    <xf numFmtId="38" fontId="98" fillId="10" borderId="105" xfId="29" applyFont="1" applyFill="1" applyBorder="1" applyAlignment="1" applyProtection="1">
      <alignment vertical="center"/>
    </xf>
    <xf numFmtId="192" fontId="75" fillId="4" borderId="0" xfId="18" applyNumberFormat="1" applyFont="1" applyFill="1" applyBorder="1" applyAlignment="1" applyProtection="1">
      <alignment horizontal="center" vertical="center"/>
    </xf>
    <xf numFmtId="209" fontId="50" fillId="4" borderId="108" xfId="1" applyNumberFormat="1" applyFont="1" applyFill="1" applyBorder="1" applyAlignment="1" applyProtection="1">
      <alignment vertical="top" shrinkToFit="1"/>
    </xf>
    <xf numFmtId="3" fontId="85" fillId="0" borderId="9" xfId="23" applyNumberFormat="1" applyFont="1" applyFill="1" applyBorder="1" applyAlignment="1">
      <alignment horizontal="center" vertical="center" wrapText="1"/>
    </xf>
    <xf numFmtId="3" fontId="85" fillId="0" borderId="40" xfId="23" applyNumberFormat="1" applyFont="1" applyFill="1" applyBorder="1" applyAlignment="1">
      <alignment horizontal="center" vertical="center" wrapText="1"/>
    </xf>
    <xf numFmtId="3" fontId="85" fillId="0" borderId="9" xfId="23" applyNumberFormat="1" applyFont="1" applyFill="1" applyBorder="1" applyAlignment="1">
      <alignment horizontal="center" vertical="center"/>
    </xf>
    <xf numFmtId="3" fontId="85" fillId="0" borderId="39" xfId="23" applyNumberFormat="1" applyFont="1" applyFill="1" applyBorder="1" applyAlignment="1">
      <alignment horizontal="center" vertical="center" wrapText="1"/>
    </xf>
    <xf numFmtId="3" fontId="85" fillId="0" borderId="47" xfId="23" applyNumberFormat="1" applyFont="1" applyFill="1" applyBorder="1" applyAlignment="1">
      <alignment horizontal="center" vertical="center" wrapText="1"/>
    </xf>
    <xf numFmtId="3" fontId="85" fillId="0" borderId="0" xfId="23" applyNumberFormat="1" applyFont="1" applyFill="1" applyBorder="1" applyAlignment="1">
      <alignment horizontal="center" vertical="center" wrapText="1"/>
    </xf>
    <xf numFmtId="3" fontId="85" fillId="0" borderId="0" xfId="23" applyNumberFormat="1" applyFont="1" applyFill="1" applyBorder="1" applyAlignment="1">
      <alignment horizontal="center" vertical="center"/>
    </xf>
    <xf numFmtId="197" fontId="85" fillId="0" borderId="9" xfId="23" applyNumberFormat="1" applyFont="1" applyFill="1" applyBorder="1" applyAlignment="1">
      <alignment horizontal="center" vertical="center"/>
    </xf>
    <xf numFmtId="3" fontId="85" fillId="0" borderId="19" xfId="23" applyNumberFormat="1" applyFont="1" applyFill="1" applyBorder="1" applyAlignment="1">
      <alignment horizontal="center" vertical="center"/>
    </xf>
    <xf numFmtId="3" fontId="85" fillId="0" borderId="48" xfId="23" applyNumberFormat="1" applyFont="1" applyFill="1" applyBorder="1" applyAlignment="1">
      <alignment horizontal="center" vertical="center" wrapText="1"/>
    </xf>
    <xf numFmtId="3" fontId="85" fillId="0" borderId="40" xfId="23" applyNumberFormat="1" applyFont="1" applyFill="1" applyBorder="1" applyAlignment="1">
      <alignment horizontal="center" vertical="center"/>
    </xf>
    <xf numFmtId="3" fontId="85" fillId="8" borderId="40" xfId="23" applyNumberFormat="1" applyFont="1" applyFill="1" applyBorder="1" applyAlignment="1">
      <alignment horizontal="center" vertical="center" wrapText="1"/>
    </xf>
    <xf numFmtId="3" fontId="85" fillId="8" borderId="48" xfId="23" applyNumberFormat="1" applyFont="1" applyFill="1" applyBorder="1" applyAlignment="1">
      <alignment horizontal="center" vertical="center" wrapText="1"/>
    </xf>
    <xf numFmtId="3" fontId="85" fillId="0" borderId="14" xfId="23" applyNumberFormat="1" applyFont="1" applyFill="1" applyBorder="1" applyAlignment="1">
      <alignment horizontal="center" vertical="center" wrapText="1"/>
    </xf>
    <xf numFmtId="3" fontId="85" fillId="0" borderId="39" xfId="23" applyNumberFormat="1" applyFont="1" applyFill="1" applyBorder="1" applyAlignment="1">
      <alignment horizontal="center" vertical="center"/>
    </xf>
    <xf numFmtId="3" fontId="85" fillId="0" borderId="14" xfId="23" applyNumberFormat="1" applyFont="1" applyFill="1" applyBorder="1" applyAlignment="1">
      <alignment horizontal="center" vertical="center"/>
    </xf>
    <xf numFmtId="3" fontId="85" fillId="0" borderId="47" xfId="23" applyNumberFormat="1" applyFont="1" applyFill="1" applyBorder="1" applyAlignment="1">
      <alignment horizontal="center" vertical="center"/>
    </xf>
    <xf numFmtId="3" fontId="85" fillId="0" borderId="46" xfId="23" applyNumberFormat="1" applyFont="1" applyFill="1" applyBorder="1" applyAlignment="1">
      <alignment horizontal="center" vertical="center"/>
    </xf>
    <xf numFmtId="3" fontId="85" fillId="0" borderId="24" xfId="23" applyNumberFormat="1" applyFont="1" applyFill="1" applyBorder="1" applyAlignment="1">
      <alignment horizontal="center" vertical="center"/>
    </xf>
    <xf numFmtId="3" fontId="85" fillId="0" borderId="39" xfId="23" applyNumberFormat="1" applyFont="1" applyFill="1" applyBorder="1" applyAlignment="1">
      <alignment vertical="center" wrapText="1"/>
    </xf>
    <xf numFmtId="3" fontId="85" fillId="0" borderId="14" xfId="23" applyNumberFormat="1" applyFont="1" applyFill="1" applyBorder="1" applyAlignment="1">
      <alignment vertical="center"/>
    </xf>
    <xf numFmtId="3" fontId="85" fillId="0" borderId="47" xfId="23" applyNumberFormat="1" applyFont="1" applyFill="1" applyBorder="1" applyAlignment="1">
      <alignment vertical="center"/>
    </xf>
    <xf numFmtId="3" fontId="85" fillId="0" borderId="46" xfId="23" applyNumberFormat="1" applyFont="1" applyFill="1" applyBorder="1" applyAlignment="1">
      <alignment vertical="center"/>
    </xf>
    <xf numFmtId="3" fontId="85" fillId="0" borderId="0" xfId="23" applyNumberFormat="1" applyFont="1" applyFill="1" applyBorder="1" applyAlignment="1">
      <alignment vertical="center"/>
    </xf>
    <xf numFmtId="3" fontId="85" fillId="0" borderId="24" xfId="23" applyNumberFormat="1" applyFont="1" applyFill="1" applyBorder="1" applyAlignment="1">
      <alignment vertical="center"/>
    </xf>
    <xf numFmtId="3" fontId="85" fillId="0" borderId="39" xfId="23" applyNumberFormat="1" applyFont="1" applyFill="1" applyBorder="1" applyAlignment="1">
      <alignment horizontal="left" vertical="center" indent="1"/>
    </xf>
    <xf numFmtId="3" fontId="85" fillId="0" borderId="14" xfId="23" applyNumberFormat="1" applyFont="1" applyFill="1" applyBorder="1" applyAlignment="1">
      <alignment horizontal="left" vertical="center" indent="1"/>
    </xf>
    <xf numFmtId="3" fontId="85" fillId="0" borderId="47" xfId="23" applyNumberFormat="1" applyFont="1" applyFill="1" applyBorder="1" applyAlignment="1">
      <alignment horizontal="left" vertical="center" indent="1"/>
    </xf>
    <xf numFmtId="3" fontId="85" fillId="0" borderId="46" xfId="23" applyNumberFormat="1" applyFont="1" applyFill="1" applyBorder="1" applyAlignment="1">
      <alignment horizontal="left" vertical="center" indent="1"/>
    </xf>
    <xf numFmtId="3" fontId="85" fillId="0" borderId="0" xfId="23" applyNumberFormat="1" applyFont="1" applyFill="1" applyBorder="1" applyAlignment="1">
      <alignment horizontal="left" vertical="center" indent="1"/>
    </xf>
    <xf numFmtId="3" fontId="85" fillId="0" borderId="24" xfId="23" applyNumberFormat="1" applyFont="1" applyFill="1" applyBorder="1" applyAlignment="1">
      <alignment horizontal="left" vertical="center" indent="1"/>
    </xf>
    <xf numFmtId="176" fontId="85" fillId="0" borderId="142" xfId="23" applyNumberFormat="1" applyFont="1" applyFill="1" applyBorder="1" applyAlignment="1">
      <alignment horizontal="center" vertical="center" wrapText="1"/>
    </xf>
    <xf numFmtId="176" fontId="85" fillId="0" borderId="141" xfId="23" applyNumberFormat="1" applyFont="1" applyFill="1" applyBorder="1" applyAlignment="1">
      <alignment horizontal="center" vertical="center" wrapText="1"/>
    </xf>
    <xf numFmtId="198" fontId="85" fillId="0" borderId="40" xfId="23" applyNumberFormat="1" applyFont="1" applyFill="1" applyBorder="1" applyAlignment="1">
      <alignment horizontal="center" vertical="center" wrapText="1"/>
    </xf>
    <xf numFmtId="198" fontId="85" fillId="0" borderId="48" xfId="23" applyNumberFormat="1" applyFont="1" applyFill="1" applyBorder="1" applyAlignment="1">
      <alignment horizontal="center" vertical="center" wrapText="1"/>
    </xf>
    <xf numFmtId="176" fontId="85" fillId="0" borderId="49" xfId="23" applyNumberFormat="1" applyFont="1" applyFill="1" applyBorder="1" applyAlignment="1">
      <alignment horizontal="center" vertical="center" wrapText="1"/>
    </xf>
    <xf numFmtId="176" fontId="85" fillId="0" borderId="26" xfId="23" applyNumberFormat="1" applyFont="1" applyFill="1" applyBorder="1" applyAlignment="1">
      <alignment horizontal="center" vertical="center" wrapText="1"/>
    </xf>
    <xf numFmtId="176" fontId="85" fillId="0" borderId="8" xfId="23" applyNumberFormat="1" applyFont="1" applyFill="1" applyBorder="1" applyAlignment="1">
      <alignment horizontal="center" vertical="center" wrapText="1"/>
    </xf>
    <xf numFmtId="176" fontId="85" fillId="0" borderId="21" xfId="23" applyNumberFormat="1" applyFont="1" applyFill="1" applyBorder="1" applyAlignment="1">
      <alignment horizontal="center" vertical="center" wrapText="1"/>
    </xf>
    <xf numFmtId="176" fontId="85" fillId="0" borderId="26" xfId="23" applyNumberFormat="1" applyFont="1" applyFill="1" applyBorder="1" applyAlignment="1">
      <alignment horizontal="center" vertical="center"/>
    </xf>
    <xf numFmtId="176" fontId="85" fillId="0" borderId="8" xfId="23" applyNumberFormat="1" applyFont="1" applyFill="1" applyBorder="1" applyAlignment="1">
      <alignment horizontal="center" vertical="center"/>
    </xf>
    <xf numFmtId="176" fontId="85" fillId="0" borderId="21" xfId="23" applyNumberFormat="1" applyFont="1" applyFill="1" applyBorder="1" applyAlignment="1">
      <alignment horizontal="center" vertical="center"/>
    </xf>
    <xf numFmtId="197" fontId="85" fillId="0" borderId="39" xfId="23" applyNumberFormat="1" applyFont="1" applyFill="1" applyBorder="1" applyAlignment="1">
      <alignment horizontal="center" vertical="center" wrapText="1"/>
    </xf>
    <xf numFmtId="197" fontId="85" fillId="0" borderId="14" xfId="23" applyNumberFormat="1" applyFont="1" applyFill="1" applyBorder="1" applyAlignment="1">
      <alignment horizontal="center" vertical="center" wrapText="1"/>
    </xf>
    <xf numFmtId="0" fontId="87" fillId="0" borderId="47" xfId="25" applyFill="1" applyBorder="1" applyAlignment="1">
      <alignment horizontal="center" vertical="center" wrapText="1"/>
    </xf>
    <xf numFmtId="197" fontId="85" fillId="0" borderId="47" xfId="23" applyNumberFormat="1" applyFont="1" applyFill="1" applyBorder="1" applyAlignment="1">
      <alignment horizontal="center" vertical="center" wrapText="1"/>
    </xf>
    <xf numFmtId="198" fontId="85" fillId="0" borderId="24" xfId="23" applyNumberFormat="1" applyFont="1" applyFill="1" applyBorder="1" applyAlignment="1">
      <alignment horizontal="center" vertical="center" wrapText="1"/>
    </xf>
    <xf numFmtId="0" fontId="17" fillId="3" borderId="24" xfId="23" applyFont="1" applyFill="1" applyBorder="1" applyAlignment="1">
      <alignment horizontal="left" vertical="center"/>
    </xf>
    <xf numFmtId="3" fontId="85" fillId="0" borderId="49" xfId="23" applyNumberFormat="1" applyFont="1" applyFill="1" applyBorder="1" applyAlignment="1">
      <alignment horizontal="center" vertical="center" wrapText="1"/>
    </xf>
    <xf numFmtId="3" fontId="85" fillId="3" borderId="40" xfId="23" applyNumberFormat="1" applyFont="1" applyFill="1" applyBorder="1" applyAlignment="1">
      <alignment horizontal="left" vertical="center" wrapText="1"/>
    </xf>
    <xf numFmtId="3" fontId="85" fillId="3" borderId="48" xfId="23" applyNumberFormat="1" applyFont="1" applyFill="1" applyBorder="1" applyAlignment="1">
      <alignment horizontal="left" vertical="center" wrapText="1"/>
    </xf>
    <xf numFmtId="0" fontId="85" fillId="3" borderId="40" xfId="23" applyFont="1" applyFill="1" applyBorder="1" applyAlignment="1">
      <alignment horizontal="center" vertical="center"/>
    </xf>
    <xf numFmtId="0" fontId="85" fillId="3" borderId="48" xfId="23" applyFont="1" applyFill="1" applyBorder="1" applyAlignment="1">
      <alignment horizontal="center" vertical="center"/>
    </xf>
    <xf numFmtId="3" fontId="85" fillId="3" borderId="40" xfId="23" applyNumberFormat="1" applyFont="1" applyFill="1" applyBorder="1" applyAlignment="1">
      <alignment horizontal="distributed" vertical="center"/>
    </xf>
    <xf numFmtId="3" fontId="85" fillId="3" borderId="48" xfId="23" applyNumberFormat="1" applyFont="1" applyFill="1" applyBorder="1" applyAlignment="1">
      <alignment horizontal="distributed" vertical="center"/>
    </xf>
    <xf numFmtId="176" fontId="85" fillId="0" borderId="209" xfId="23" applyNumberFormat="1" applyFont="1" applyFill="1" applyBorder="1" applyAlignment="1">
      <alignment vertical="center"/>
    </xf>
    <xf numFmtId="176" fontId="85" fillId="0" borderId="180" xfId="23" applyNumberFormat="1" applyFont="1" applyFill="1" applyBorder="1" applyAlignment="1">
      <alignment vertical="center"/>
    </xf>
    <xf numFmtId="197" fontId="85" fillId="0" borderId="179" xfId="23" applyNumberFormat="1" applyFont="1" applyFill="1" applyBorder="1" applyAlignment="1">
      <alignment vertical="center" wrapText="1"/>
    </xf>
    <xf numFmtId="197" fontId="85" fillId="0" borderId="177" xfId="23" applyNumberFormat="1" applyFont="1" applyFill="1" applyBorder="1" applyAlignment="1">
      <alignment vertical="center" wrapText="1"/>
    </xf>
    <xf numFmtId="176" fontId="85" fillId="0" borderId="209" xfId="23" applyNumberFormat="1" applyFont="1" applyFill="1" applyBorder="1" applyAlignment="1">
      <alignment vertical="center" wrapText="1"/>
    </xf>
    <xf numFmtId="176" fontId="85" fillId="0" borderId="180" xfId="23" applyNumberFormat="1" applyFont="1" applyFill="1" applyBorder="1" applyAlignment="1">
      <alignment vertical="center" wrapText="1"/>
    </xf>
    <xf numFmtId="197" fontId="85" fillId="0" borderId="178" xfId="23" applyNumberFormat="1" applyFont="1" applyFill="1" applyBorder="1" applyAlignment="1">
      <alignment vertical="center" wrapText="1"/>
    </xf>
    <xf numFmtId="197" fontId="85" fillId="0" borderId="174" xfId="23" applyNumberFormat="1" applyFont="1" applyFill="1" applyBorder="1" applyAlignment="1">
      <alignment vertical="center" wrapText="1"/>
    </xf>
    <xf numFmtId="197" fontId="85" fillId="0" borderId="48" xfId="23" applyNumberFormat="1" applyFont="1" applyFill="1" applyBorder="1" applyAlignment="1">
      <alignment horizontal="center" vertical="center"/>
    </xf>
    <xf numFmtId="176" fontId="85" fillId="0" borderId="40" xfId="23" applyNumberFormat="1" applyFont="1" applyFill="1" applyBorder="1" applyAlignment="1">
      <alignment vertical="center"/>
    </xf>
    <xf numFmtId="176" fontId="85" fillId="0" borderId="48" xfId="23" applyNumberFormat="1" applyFont="1" applyFill="1" applyBorder="1" applyAlignment="1">
      <alignment vertical="center"/>
    </xf>
    <xf numFmtId="197" fontId="85" fillId="0" borderId="154" xfId="23" applyNumberFormat="1" applyFont="1" applyFill="1" applyBorder="1" applyAlignment="1">
      <alignment vertical="center" wrapText="1"/>
    </xf>
    <xf numFmtId="197" fontId="85" fillId="0" borderId="24" xfId="23" applyNumberFormat="1" applyFont="1" applyFill="1" applyBorder="1" applyAlignment="1">
      <alignment vertical="center" wrapText="1"/>
    </xf>
    <xf numFmtId="197" fontId="85" fillId="0" borderId="21" xfId="23" applyNumberFormat="1" applyFont="1" applyFill="1" applyBorder="1" applyAlignment="1">
      <alignment vertical="center" wrapText="1"/>
    </xf>
    <xf numFmtId="197" fontId="85" fillId="0" borderId="179" xfId="23" applyNumberFormat="1" applyFont="1" applyFill="1" applyBorder="1" applyAlignment="1">
      <alignment vertical="center"/>
    </xf>
    <xf numFmtId="197" fontId="85" fillId="0" borderId="177" xfId="23" applyNumberFormat="1" applyFont="1" applyFill="1" applyBorder="1" applyAlignment="1">
      <alignment vertical="center"/>
    </xf>
    <xf numFmtId="3" fontId="85" fillId="0" borderId="209" xfId="23" applyNumberFormat="1" applyFont="1" applyFill="1" applyBorder="1" applyAlignment="1">
      <alignment vertical="center" wrapText="1"/>
    </xf>
    <xf numFmtId="3" fontId="85" fillId="0" borderId="180" xfId="23" applyNumberFormat="1" applyFont="1" applyFill="1" applyBorder="1" applyAlignment="1">
      <alignment vertical="center" wrapText="1"/>
    </xf>
    <xf numFmtId="206" fontId="85" fillId="0" borderId="209" xfId="23" applyNumberFormat="1" applyFont="1" applyFill="1" applyBorder="1" applyAlignment="1">
      <alignment vertical="center" wrapText="1"/>
    </xf>
    <xf numFmtId="206" fontId="85" fillId="0" borderId="180" xfId="23" applyNumberFormat="1" applyFont="1" applyFill="1" applyBorder="1" applyAlignment="1">
      <alignment vertical="center" wrapText="1"/>
    </xf>
    <xf numFmtId="198" fontId="85" fillId="0" borderId="40" xfId="23" applyNumberFormat="1" applyFont="1" applyFill="1" applyBorder="1" applyAlignment="1">
      <alignment vertical="center"/>
    </xf>
    <xf numFmtId="198" fontId="85" fillId="0" borderId="48" xfId="23" applyNumberFormat="1" applyFont="1" applyFill="1" applyBorder="1" applyAlignment="1">
      <alignment vertical="center"/>
    </xf>
    <xf numFmtId="205" fontId="85" fillId="0" borderId="209" xfId="23" applyNumberFormat="1" applyFont="1" applyFill="1" applyBorder="1" applyAlignment="1">
      <alignment vertical="center" wrapText="1"/>
    </xf>
    <xf numFmtId="205" fontId="85" fillId="0" borderId="180" xfId="23" applyNumberFormat="1" applyFont="1" applyFill="1" applyBorder="1" applyAlignment="1">
      <alignment vertical="center" wrapText="1"/>
    </xf>
    <xf numFmtId="3" fontId="85" fillId="0" borderId="156" xfId="23" applyNumberFormat="1" applyFont="1" applyFill="1" applyBorder="1" applyAlignment="1">
      <alignment vertical="center" wrapText="1"/>
    </xf>
    <xf numFmtId="3" fontId="85" fillId="0" borderId="46" xfId="23" applyNumberFormat="1" applyFont="1" applyFill="1" applyBorder="1" applyAlignment="1">
      <alignment vertical="center" wrapText="1"/>
    </xf>
    <xf numFmtId="197" fontId="85" fillId="0" borderId="154" xfId="23" applyNumberFormat="1" applyFont="1" applyFill="1" applyBorder="1" applyAlignment="1">
      <alignment vertical="center"/>
    </xf>
    <xf numFmtId="197" fontId="85" fillId="0" borderId="24" xfId="23" applyNumberFormat="1" applyFont="1" applyFill="1" applyBorder="1" applyAlignment="1">
      <alignment vertical="center"/>
    </xf>
    <xf numFmtId="197" fontId="85" fillId="0" borderId="21" xfId="23" applyNumberFormat="1" applyFont="1" applyFill="1" applyBorder="1" applyAlignment="1">
      <alignment vertical="center"/>
    </xf>
    <xf numFmtId="205" fontId="85" fillId="0" borderId="156" xfId="23" applyNumberFormat="1" applyFont="1" applyFill="1" applyBorder="1" applyAlignment="1">
      <alignment vertical="center" wrapText="1"/>
    </xf>
    <xf numFmtId="205" fontId="85" fillId="0" borderId="46" xfId="23" applyNumberFormat="1" applyFont="1" applyFill="1" applyBorder="1" applyAlignment="1">
      <alignment vertical="center" wrapText="1"/>
    </xf>
    <xf numFmtId="197" fontId="85" fillId="0" borderId="46" xfId="23" applyNumberFormat="1" applyFont="1" applyFill="1" applyBorder="1" applyAlignment="1">
      <alignment horizontal="center" vertical="center"/>
    </xf>
    <xf numFmtId="176" fontId="85" fillId="0" borderId="39" xfId="23" applyNumberFormat="1" applyFont="1" applyFill="1" applyBorder="1" applyAlignment="1">
      <alignment vertical="center" wrapText="1"/>
    </xf>
    <xf numFmtId="176" fontId="85" fillId="0" borderId="47" xfId="23" applyNumberFormat="1" applyFont="1" applyFill="1" applyBorder="1" applyAlignment="1">
      <alignment vertical="center" wrapText="1"/>
    </xf>
    <xf numFmtId="176" fontId="85" fillId="0" borderId="46" xfId="23" applyNumberFormat="1" applyFont="1" applyFill="1" applyBorder="1" applyAlignment="1">
      <alignment vertical="center" wrapText="1"/>
    </xf>
    <xf numFmtId="176" fontId="85" fillId="0" borderId="24" xfId="23" applyNumberFormat="1" applyFont="1" applyFill="1" applyBorder="1" applyAlignment="1">
      <alignment vertical="center" wrapText="1"/>
    </xf>
    <xf numFmtId="197" fontId="85" fillId="0" borderId="24" xfId="23" applyNumberFormat="1" applyFont="1" applyFill="1" applyBorder="1" applyAlignment="1">
      <alignment horizontal="center" vertical="center"/>
    </xf>
    <xf numFmtId="197" fontId="85" fillId="0" borderId="144" xfId="23" applyNumberFormat="1" applyFont="1" applyFill="1" applyBorder="1" applyAlignment="1">
      <alignment vertical="center" wrapText="1"/>
    </xf>
    <xf numFmtId="197" fontId="85" fillId="0" borderId="0" xfId="23" applyNumberFormat="1" applyFont="1" applyFill="1" applyBorder="1" applyAlignment="1">
      <alignment vertical="center" wrapText="1"/>
    </xf>
    <xf numFmtId="197" fontId="85" fillId="0" borderId="8" xfId="23" applyNumberFormat="1" applyFont="1" applyFill="1" applyBorder="1" applyAlignment="1">
      <alignment vertical="center" wrapText="1"/>
    </xf>
    <xf numFmtId="176" fontId="85" fillId="0" borderId="180" xfId="23" applyNumberFormat="1" applyFont="1" applyFill="1" applyBorder="1" applyAlignment="1">
      <alignment horizontal="center" vertical="center" wrapText="1"/>
    </xf>
    <xf numFmtId="176" fontId="85" fillId="0" borderId="174" xfId="23" applyNumberFormat="1" applyFont="1" applyFill="1" applyBorder="1" applyAlignment="1">
      <alignment vertical="center" wrapText="1"/>
    </xf>
    <xf numFmtId="176" fontId="85" fillId="0" borderId="177" xfId="23" applyNumberFormat="1" applyFont="1" applyFill="1" applyBorder="1" applyAlignment="1">
      <alignment vertical="center" wrapText="1"/>
    </xf>
    <xf numFmtId="176" fontId="85" fillId="0" borderId="39" xfId="23" applyNumberFormat="1" applyFont="1" applyFill="1" applyBorder="1" applyAlignment="1">
      <alignment vertical="center"/>
    </xf>
    <xf numFmtId="176" fontId="85" fillId="0" borderId="46" xfId="23" applyNumberFormat="1" applyFont="1" applyFill="1" applyBorder="1" applyAlignment="1">
      <alignment vertical="center"/>
    </xf>
    <xf numFmtId="176" fontId="85" fillId="0" borderId="26" xfId="23" applyNumberFormat="1" applyFont="1" applyFill="1" applyBorder="1" applyAlignment="1">
      <alignment vertical="center"/>
    </xf>
    <xf numFmtId="198" fontId="85" fillId="0" borderId="49" xfId="23" applyNumberFormat="1" applyFont="1" applyFill="1" applyBorder="1" applyAlignment="1">
      <alignment vertical="center"/>
    </xf>
    <xf numFmtId="198" fontId="85" fillId="0" borderId="48" xfId="23" applyNumberFormat="1" applyFont="1" applyFill="1" applyBorder="1" applyAlignment="1">
      <alignment horizontal="center" vertical="center"/>
    </xf>
    <xf numFmtId="176" fontId="85" fillId="0" borderId="209" xfId="23" applyNumberFormat="1" applyFont="1" applyFill="1" applyBorder="1" applyAlignment="1">
      <alignment horizontal="center" vertical="center" wrapText="1"/>
    </xf>
    <xf numFmtId="176" fontId="85" fillId="0" borderId="40" xfId="23" applyNumberFormat="1" applyFont="1" applyFill="1" applyBorder="1" applyAlignment="1"/>
    <xf numFmtId="176" fontId="85" fillId="0" borderId="48" xfId="23" applyNumberFormat="1" applyFont="1" applyFill="1" applyBorder="1" applyAlignment="1"/>
    <xf numFmtId="3" fontId="85" fillId="3" borderId="0" xfId="23" applyNumberFormat="1" applyFont="1" applyFill="1" applyBorder="1" applyAlignment="1">
      <alignment horizontal="center" vertical="center"/>
    </xf>
    <xf numFmtId="199" fontId="85" fillId="0" borderId="48" xfId="23" applyNumberFormat="1" applyFont="1" applyFill="1" applyBorder="1" applyAlignment="1">
      <alignment horizontal="right" vertical="top"/>
    </xf>
    <xf numFmtId="199" fontId="85" fillId="0" borderId="49" xfId="23" applyNumberFormat="1" applyFont="1" applyFill="1" applyBorder="1" applyAlignment="1">
      <alignment horizontal="right" vertical="top"/>
    </xf>
    <xf numFmtId="176" fontId="85" fillId="0" borderId="49" xfId="23" applyNumberFormat="1" applyFont="1" applyFill="1" applyBorder="1" applyAlignment="1">
      <alignment vertical="center"/>
    </xf>
    <xf numFmtId="176" fontId="85" fillId="0" borderId="156" xfId="23" applyNumberFormat="1" applyFont="1" applyFill="1" applyBorder="1" applyAlignment="1">
      <alignment vertical="center" wrapText="1"/>
    </xf>
    <xf numFmtId="176" fontId="85" fillId="0" borderId="26" xfId="23" applyNumberFormat="1" applyFont="1" applyFill="1" applyBorder="1" applyAlignment="1">
      <alignment vertical="center" wrapText="1"/>
    </xf>
    <xf numFmtId="3" fontId="85" fillId="3" borderId="221" xfId="23" applyNumberFormat="1" applyFont="1" applyFill="1" applyBorder="1" applyAlignment="1">
      <alignment horizontal="distributed" vertical="center"/>
    </xf>
    <xf numFmtId="176" fontId="85" fillId="0" borderId="156" xfId="23" applyNumberFormat="1" applyFont="1" applyFill="1" applyBorder="1" applyAlignment="1">
      <alignment vertical="center"/>
    </xf>
    <xf numFmtId="176" fontId="85" fillId="0" borderId="218" xfId="23" applyNumberFormat="1" applyFont="1" applyFill="1" applyBorder="1" applyAlignment="1">
      <alignment horizontal="center" vertical="center" wrapText="1"/>
    </xf>
    <xf numFmtId="176" fontId="85" fillId="0" borderId="176" xfId="23" applyNumberFormat="1" applyFont="1" applyFill="1" applyBorder="1" applyAlignment="1">
      <alignment vertical="center" wrapText="1"/>
    </xf>
    <xf numFmtId="176" fontId="85" fillId="0" borderId="175" xfId="23" applyNumberFormat="1" applyFont="1" applyFill="1" applyBorder="1" applyAlignment="1">
      <alignment vertical="center" wrapText="1"/>
    </xf>
    <xf numFmtId="3" fontId="85" fillId="0" borderId="26" xfId="23" applyNumberFormat="1" applyFont="1" applyFill="1" applyBorder="1" applyAlignment="1">
      <alignment vertical="center" wrapText="1"/>
    </xf>
    <xf numFmtId="205" fontId="85" fillId="0" borderId="26" xfId="23" applyNumberFormat="1" applyFont="1" applyFill="1" applyBorder="1" applyAlignment="1">
      <alignment vertical="center" wrapText="1"/>
    </xf>
    <xf numFmtId="197" fontId="85" fillId="8" borderId="48" xfId="23" applyNumberFormat="1" applyFont="1" applyFill="1" applyBorder="1" applyAlignment="1">
      <alignment horizontal="center" vertical="center"/>
    </xf>
    <xf numFmtId="176" fontId="85" fillId="8" borderId="40" xfId="23" applyNumberFormat="1" applyFont="1" applyFill="1" applyBorder="1" applyAlignment="1"/>
    <xf numFmtId="176" fontId="85" fillId="8" borderId="48" xfId="23" applyNumberFormat="1" applyFont="1" applyFill="1" applyBorder="1" applyAlignment="1"/>
    <xf numFmtId="199" fontId="85" fillId="8" borderId="48" xfId="23" applyNumberFormat="1" applyFont="1" applyFill="1" applyBorder="1" applyAlignment="1">
      <alignment horizontal="right" vertical="top"/>
    </xf>
    <xf numFmtId="199" fontId="85" fillId="8" borderId="49" xfId="23" applyNumberFormat="1" applyFont="1" applyFill="1" applyBorder="1" applyAlignment="1">
      <alignment horizontal="right" vertical="top"/>
    </xf>
    <xf numFmtId="176" fontId="85" fillId="0" borderId="178" xfId="23" applyNumberFormat="1" applyFont="1" applyFill="1" applyBorder="1" applyAlignment="1">
      <alignment vertical="center" wrapText="1"/>
    </xf>
    <xf numFmtId="176" fontId="85" fillId="0" borderId="179" xfId="23" applyNumberFormat="1" applyFont="1" applyFill="1" applyBorder="1" applyAlignment="1">
      <alignment vertical="center" wrapText="1"/>
    </xf>
    <xf numFmtId="0" fontId="17" fillId="0" borderId="24" xfId="23" applyFont="1" applyFill="1" applyBorder="1" applyAlignment="1">
      <alignment horizontal="left" vertical="center"/>
    </xf>
    <xf numFmtId="3" fontId="85" fillId="0" borderId="40" xfId="23" applyNumberFormat="1" applyFont="1" applyFill="1" applyBorder="1" applyAlignment="1">
      <alignment vertical="center" wrapText="1"/>
    </xf>
    <xf numFmtId="3" fontId="85" fillId="0" borderId="48" xfId="23" applyNumberFormat="1" applyFont="1" applyFill="1" applyBorder="1" applyAlignment="1">
      <alignment vertical="center" wrapText="1"/>
    </xf>
    <xf numFmtId="3" fontId="85" fillId="0" borderId="49" xfId="23" applyNumberFormat="1" applyFont="1" applyFill="1" applyBorder="1" applyAlignment="1">
      <alignment vertical="center" wrapText="1"/>
    </xf>
    <xf numFmtId="0" fontId="85" fillId="0" borderId="40" xfId="23" applyFont="1" applyFill="1" applyBorder="1" applyAlignment="1">
      <alignment horizontal="center" vertical="center"/>
    </xf>
    <xf numFmtId="0" fontId="85" fillId="0" borderId="48" xfId="23" applyFont="1" applyFill="1" applyBorder="1" applyAlignment="1">
      <alignment horizontal="center" vertical="center"/>
    </xf>
    <xf numFmtId="0" fontId="85" fillId="0" borderId="49" xfId="23" applyFont="1" applyFill="1" applyBorder="1" applyAlignment="1">
      <alignment horizontal="center" vertical="center"/>
    </xf>
    <xf numFmtId="3" fontId="85" fillId="0" borderId="40" xfId="23" applyNumberFormat="1" applyFont="1" applyFill="1" applyBorder="1" applyAlignment="1">
      <alignment horizontal="distributed" vertical="center"/>
    </xf>
    <xf numFmtId="3" fontId="85" fillId="0" borderId="48" xfId="23" applyNumberFormat="1" applyFont="1" applyFill="1" applyBorder="1" applyAlignment="1">
      <alignment horizontal="distributed" vertical="center"/>
    </xf>
    <xf numFmtId="3" fontId="85" fillId="0" borderId="221" xfId="23" applyNumberFormat="1" applyFont="1" applyFill="1" applyBorder="1" applyAlignment="1">
      <alignment horizontal="distributed" vertical="center"/>
    </xf>
    <xf numFmtId="3" fontId="85" fillId="0" borderId="49" xfId="23" applyNumberFormat="1" applyFont="1" applyFill="1" applyBorder="1" applyAlignment="1">
      <alignment horizontal="distributed" vertical="center"/>
    </xf>
    <xf numFmtId="176" fontId="101" fillId="0" borderId="40" xfId="23" applyNumberFormat="1" applyFont="1" applyFill="1" applyBorder="1" applyAlignment="1">
      <alignment horizontal="left" vertical="center" wrapText="1"/>
    </xf>
    <xf numFmtId="176" fontId="101" fillId="0" borderId="48" xfId="23" applyNumberFormat="1" applyFont="1" applyFill="1" applyBorder="1" applyAlignment="1">
      <alignment horizontal="left" vertical="center"/>
    </xf>
    <xf numFmtId="0" fontId="18" fillId="3" borderId="39" xfId="28" applyFont="1" applyFill="1" applyBorder="1" applyAlignment="1">
      <alignment vertical="center" wrapText="1"/>
    </xf>
    <xf numFmtId="0" fontId="87" fillId="3" borderId="46" xfId="28" applyFont="1" applyFill="1" applyBorder="1" applyAlignment="1">
      <alignment vertical="center" wrapText="1"/>
    </xf>
    <xf numFmtId="0" fontId="87" fillId="3" borderId="26" xfId="28" applyFont="1" applyFill="1" applyBorder="1" applyAlignment="1">
      <alignment vertical="center" wrapText="1"/>
    </xf>
    <xf numFmtId="0" fontId="18" fillId="3" borderId="47" xfId="28" applyFont="1" applyFill="1" applyBorder="1" applyAlignment="1">
      <alignment vertical="center" wrapText="1"/>
    </xf>
    <xf numFmtId="0" fontId="1" fillId="3" borderId="24" xfId="28" applyFont="1" applyFill="1" applyBorder="1" applyAlignment="1">
      <alignment vertical="center" wrapText="1"/>
    </xf>
    <xf numFmtId="0" fontId="1" fillId="3" borderId="21" xfId="28" applyFont="1" applyFill="1" applyBorder="1" applyAlignment="1">
      <alignment vertical="center" wrapText="1"/>
    </xf>
    <xf numFmtId="0" fontId="1" fillId="3" borderId="14" xfId="28" applyFill="1" applyBorder="1" applyAlignment="1">
      <alignment wrapText="1"/>
    </xf>
    <xf numFmtId="0" fontId="1" fillId="3" borderId="47" xfId="28" applyFill="1" applyBorder="1" applyAlignment="1">
      <alignment wrapText="1"/>
    </xf>
    <xf numFmtId="0" fontId="17" fillId="3" borderId="40" xfId="28" applyFont="1" applyFill="1" applyBorder="1" applyAlignment="1">
      <alignment vertical="center" wrapText="1"/>
    </xf>
    <xf numFmtId="0" fontId="1" fillId="3" borderId="48" xfId="28" applyFill="1" applyBorder="1" applyAlignment="1">
      <alignment vertical="center" wrapText="1"/>
    </xf>
    <xf numFmtId="0" fontId="1" fillId="3" borderId="49" xfId="28" applyFill="1" applyBorder="1" applyAlignment="1">
      <alignment vertical="center" wrapText="1"/>
    </xf>
    <xf numFmtId="0" fontId="18" fillId="3" borderId="46" xfId="28" applyFont="1" applyFill="1" applyBorder="1" applyAlignment="1">
      <alignment horizontal="left" vertical="center" wrapText="1"/>
    </xf>
    <xf numFmtId="0" fontId="18" fillId="3" borderId="0" xfId="28" applyFont="1" applyFill="1" applyBorder="1" applyAlignment="1">
      <alignment horizontal="left" vertical="center" wrapText="1"/>
    </xf>
    <xf numFmtId="3" fontId="18" fillId="3" borderId="0" xfId="28" applyNumberFormat="1" applyFont="1" applyFill="1" applyBorder="1" applyAlignment="1">
      <alignment horizontal="right" vertical="center" wrapText="1"/>
    </xf>
    <xf numFmtId="0" fontId="18" fillId="3" borderId="0" xfId="28" applyFont="1" applyFill="1" applyBorder="1" applyAlignment="1">
      <alignment horizontal="right" vertical="center" wrapText="1"/>
    </xf>
    <xf numFmtId="0" fontId="18" fillId="3" borderId="24" xfId="28" applyFont="1" applyFill="1" applyBorder="1" applyAlignment="1">
      <alignment horizontal="left" vertical="center" wrapText="1"/>
    </xf>
    <xf numFmtId="0" fontId="18" fillId="3" borderId="26" xfId="28" applyFont="1" applyFill="1" applyBorder="1" applyAlignment="1">
      <alignment horizontal="left" vertical="center" wrapText="1"/>
    </xf>
    <xf numFmtId="0" fontId="18" fillId="3" borderId="8" xfId="28" applyFont="1" applyFill="1" applyBorder="1" applyAlignment="1">
      <alignment horizontal="left" vertical="center" wrapText="1"/>
    </xf>
    <xf numFmtId="3" fontId="18" fillId="3" borderId="8" xfId="28" applyNumberFormat="1" applyFont="1" applyFill="1" applyBorder="1" applyAlignment="1">
      <alignment horizontal="right" vertical="center" wrapText="1"/>
    </xf>
    <xf numFmtId="0" fontId="18" fillId="3" borderId="8" xfId="28" applyFont="1" applyFill="1" applyBorder="1" applyAlignment="1">
      <alignment horizontal="right" vertical="center" wrapText="1"/>
    </xf>
    <xf numFmtId="0" fontId="18" fillId="3" borderId="21" xfId="28" applyFont="1" applyFill="1" applyBorder="1" applyAlignment="1">
      <alignment horizontal="left" vertical="center" wrapText="1"/>
    </xf>
    <xf numFmtId="0" fontId="18" fillId="3" borderId="46" xfId="28" applyFont="1" applyFill="1" applyBorder="1" applyAlignment="1">
      <alignment vertical="center" wrapText="1"/>
    </xf>
    <xf numFmtId="0" fontId="18" fillId="3" borderId="26" xfId="28" applyFont="1" applyFill="1" applyBorder="1" applyAlignment="1">
      <alignment vertical="center" wrapText="1"/>
    </xf>
    <xf numFmtId="0" fontId="18" fillId="3" borderId="24" xfId="28" applyFont="1" applyFill="1" applyBorder="1" applyAlignment="1">
      <alignment vertical="center" wrapText="1"/>
    </xf>
    <xf numFmtId="0" fontId="18" fillId="3" borderId="21" xfId="28" applyFont="1" applyFill="1" applyBorder="1" applyAlignment="1">
      <alignment vertical="center" wrapText="1"/>
    </xf>
    <xf numFmtId="0" fontId="18" fillId="3" borderId="19" xfId="28" applyFont="1" applyFill="1" applyBorder="1" applyAlignment="1">
      <alignment horizontal="distributed" vertical="center" wrapText="1"/>
    </xf>
    <xf numFmtId="0" fontId="18" fillId="3" borderId="18" xfId="28" applyFont="1" applyFill="1" applyBorder="1" applyAlignment="1">
      <alignment horizontal="distributed" vertical="center" wrapText="1"/>
    </xf>
    <xf numFmtId="3" fontId="18" fillId="3" borderId="18" xfId="28" applyNumberFormat="1" applyFont="1" applyFill="1" applyBorder="1" applyAlignment="1">
      <alignment horizontal="right" vertical="center" wrapText="1"/>
    </xf>
    <xf numFmtId="3" fontId="18" fillId="3" borderId="20" xfId="28" applyNumberFormat="1" applyFont="1" applyFill="1" applyBorder="1" applyAlignment="1">
      <alignment horizontal="right" vertical="center" wrapText="1"/>
    </xf>
    <xf numFmtId="0" fontId="17" fillId="3" borderId="9" xfId="28" applyFont="1" applyFill="1" applyBorder="1" applyAlignment="1">
      <alignment vertical="center" wrapText="1"/>
    </xf>
    <xf numFmtId="0" fontId="18" fillId="3" borderId="19" xfId="28" applyFont="1" applyFill="1" applyBorder="1" applyAlignment="1">
      <alignment horizontal="center" vertical="center" wrapText="1"/>
    </xf>
    <xf numFmtId="0" fontId="18" fillId="3" borderId="18" xfId="28" applyFont="1" applyFill="1" applyBorder="1" applyAlignment="1">
      <alignment horizontal="center" vertical="center" wrapText="1"/>
    </xf>
    <xf numFmtId="0" fontId="18" fillId="3" borderId="20" xfId="28" applyFont="1" applyFill="1" applyBorder="1" applyAlignment="1">
      <alignment horizontal="center" vertical="center" wrapText="1"/>
    </xf>
    <xf numFmtId="3" fontId="18" fillId="3" borderId="9" xfId="28" applyNumberFormat="1" applyFont="1" applyFill="1" applyBorder="1" applyAlignment="1">
      <alignment horizontal="center" vertical="center" wrapText="1"/>
    </xf>
    <xf numFmtId="3" fontId="18" fillId="3" borderId="19" xfId="28" applyNumberFormat="1" applyFont="1" applyFill="1" applyBorder="1" applyAlignment="1">
      <alignment horizontal="center" vertical="center" wrapText="1"/>
    </xf>
    <xf numFmtId="200" fontId="18" fillId="3" borderId="9" xfId="28" applyNumberFormat="1" applyFont="1" applyFill="1" applyBorder="1" applyAlignment="1">
      <alignment horizontal="center" vertical="center" wrapText="1"/>
    </xf>
    <xf numFmtId="200" fontId="18" fillId="3" borderId="19" xfId="28" applyNumberFormat="1" applyFont="1" applyFill="1" applyBorder="1" applyAlignment="1">
      <alignment horizontal="center" vertical="center" wrapText="1"/>
    </xf>
    <xf numFmtId="202" fontId="18" fillId="0" borderId="9" xfId="25" applyNumberFormat="1" applyFont="1" applyFill="1" applyBorder="1" applyAlignment="1">
      <alignment horizontal="center" vertical="center" wrapText="1"/>
    </xf>
    <xf numFmtId="202" fontId="18" fillId="0" borderId="19" xfId="25" applyNumberFormat="1" applyFont="1" applyFill="1" applyBorder="1" applyAlignment="1">
      <alignment horizontal="center" vertical="center" wrapText="1"/>
    </xf>
    <xf numFmtId="0" fontId="18" fillId="0" borderId="39" xfId="28" applyFont="1" applyFill="1" applyBorder="1" applyAlignment="1">
      <alignment horizontal="left" vertical="center" wrapText="1"/>
    </xf>
    <xf numFmtId="0" fontId="18" fillId="0" borderId="46" xfId="28" applyFont="1" applyFill="1" applyBorder="1" applyAlignment="1">
      <alignment horizontal="left" vertical="center" wrapText="1"/>
    </xf>
    <xf numFmtId="0" fontId="18" fillId="0" borderId="26" xfId="28" applyFont="1" applyFill="1" applyBorder="1" applyAlignment="1">
      <alignment horizontal="left" vertical="center" wrapText="1"/>
    </xf>
    <xf numFmtId="0" fontId="18" fillId="0" borderId="47" xfId="25" applyFont="1" applyFill="1" applyBorder="1" applyAlignment="1">
      <alignment horizontal="left" vertical="center" wrapText="1"/>
    </xf>
    <xf numFmtId="0" fontId="18" fillId="0" borderId="24" xfId="25" applyFont="1" applyFill="1" applyBorder="1" applyAlignment="1">
      <alignment horizontal="left" vertical="center" wrapText="1"/>
    </xf>
    <xf numFmtId="0" fontId="18" fillId="0" borderId="21" xfId="25" applyFont="1" applyFill="1" applyBorder="1" applyAlignment="1">
      <alignment horizontal="left" vertical="center" wrapText="1"/>
    </xf>
    <xf numFmtId="200" fontId="74" fillId="0" borderId="40" xfId="28" applyNumberFormat="1" applyFont="1" applyFill="1" applyBorder="1" applyAlignment="1">
      <alignment horizontal="center" vertical="center" wrapText="1"/>
    </xf>
    <xf numFmtId="200" fontId="74" fillId="0" borderId="48" xfId="28" applyNumberFormat="1" applyFont="1" applyFill="1" applyBorder="1" applyAlignment="1">
      <alignment horizontal="center" vertical="center" wrapText="1"/>
    </xf>
    <xf numFmtId="200" fontId="74" fillId="0" borderId="49" xfId="28" applyNumberFormat="1" applyFont="1" applyFill="1" applyBorder="1" applyAlignment="1">
      <alignment horizontal="center" vertical="center" wrapText="1"/>
    </xf>
    <xf numFmtId="200" fontId="74" fillId="0" borderId="14" xfId="28" applyNumberFormat="1" applyFont="1" applyFill="1" applyBorder="1" applyAlignment="1">
      <alignment horizontal="center" vertical="center" wrapText="1"/>
    </xf>
    <xf numFmtId="208" fontId="74" fillId="0" borderId="8" xfId="28" applyNumberFormat="1" applyFont="1" applyFill="1" applyBorder="1" applyAlignment="1">
      <alignment horizontal="center" vertical="center" wrapText="1"/>
    </xf>
    <xf numFmtId="200" fontId="18" fillId="0" borderId="9" xfId="25" applyNumberFormat="1" applyFont="1" applyFill="1" applyBorder="1" applyAlignment="1">
      <alignment horizontal="center" vertical="center" wrapText="1"/>
    </xf>
    <xf numFmtId="200" fontId="18" fillId="0" borderId="19" xfId="25" applyNumberFormat="1" applyFont="1" applyFill="1" applyBorder="1" applyAlignment="1">
      <alignment horizontal="center" vertical="center" wrapText="1"/>
    </xf>
    <xf numFmtId="0" fontId="18" fillId="0" borderId="0" xfId="25" applyFont="1" applyFill="1" applyBorder="1" applyAlignment="1">
      <alignment horizontal="left" vertical="center"/>
    </xf>
    <xf numFmtId="0" fontId="86" fillId="0" borderId="40" xfId="28" applyFont="1" applyFill="1" applyBorder="1" applyAlignment="1">
      <alignment horizontal="left" vertical="center" wrapText="1"/>
    </xf>
    <xf numFmtId="0" fontId="86" fillId="0" borderId="48" xfId="28" applyFont="1" applyFill="1" applyBorder="1" applyAlignment="1">
      <alignment horizontal="left" vertical="center" wrapText="1"/>
    </xf>
    <xf numFmtId="0" fontId="86" fillId="0" borderId="49" xfId="28" applyFont="1" applyFill="1" applyBorder="1" applyAlignment="1">
      <alignment horizontal="left" vertical="center" wrapText="1"/>
    </xf>
    <xf numFmtId="0" fontId="74" fillId="0" borderId="0" xfId="28" applyNumberFormat="1" applyFont="1" applyFill="1" applyBorder="1" applyAlignment="1">
      <alignment horizontal="center" vertical="center" wrapText="1"/>
    </xf>
    <xf numFmtId="201" fontId="74" fillId="0" borderId="0" xfId="28" applyNumberFormat="1" applyFont="1" applyFill="1" applyBorder="1" applyAlignment="1">
      <alignment horizontal="center" vertical="center" wrapText="1"/>
    </xf>
    <xf numFmtId="200" fontId="74" fillId="0" borderId="8" xfId="28" applyNumberFormat="1" applyFont="1" applyFill="1" applyBorder="1" applyAlignment="1">
      <alignment horizontal="center" vertical="center" wrapText="1"/>
    </xf>
    <xf numFmtId="182" fontId="74" fillId="0" borderId="0" xfId="28" applyNumberFormat="1" applyFont="1" applyFill="1"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center" vertical="center"/>
    </xf>
    <xf numFmtId="0" fontId="82" fillId="0" borderId="102" xfId="0" applyFont="1" applyFill="1" applyBorder="1" applyAlignment="1" applyProtection="1">
      <alignment horizontal="center" vertical="center"/>
    </xf>
    <xf numFmtId="0" fontId="82" fillId="0" borderId="103" xfId="0" applyFont="1" applyFill="1" applyBorder="1" applyAlignment="1" applyProtection="1">
      <alignment horizontal="center" vertical="center"/>
    </xf>
    <xf numFmtId="0" fontId="82" fillId="0" borderId="114" xfId="0" applyFont="1" applyFill="1" applyBorder="1" applyAlignment="1" applyProtection="1">
      <alignment horizontal="center" vertical="center"/>
    </xf>
    <xf numFmtId="0" fontId="36" fillId="0" borderId="58" xfId="0" applyFont="1" applyBorder="1" applyAlignment="1" applyProtection="1">
      <alignment horizontal="center" vertical="center" wrapText="1"/>
    </xf>
    <xf numFmtId="0" fontId="36" fillId="0" borderId="57" xfId="0" applyFont="1" applyBorder="1" applyAlignment="1" applyProtection="1">
      <alignment horizontal="center" vertical="center" wrapText="1"/>
    </xf>
    <xf numFmtId="0" fontId="36" fillId="0" borderId="36" xfId="0" applyFont="1" applyBorder="1" applyAlignment="1" applyProtection="1">
      <alignment horizontal="center" vertical="center" wrapText="1"/>
    </xf>
    <xf numFmtId="0" fontId="36" fillId="0" borderId="35" xfId="0" applyFont="1" applyBorder="1" applyAlignment="1" applyProtection="1">
      <alignment horizontal="center" vertical="center" wrapText="1"/>
    </xf>
    <xf numFmtId="182" fontId="36" fillId="3" borderId="29" xfId="0" applyNumberFormat="1" applyFont="1" applyFill="1" applyBorder="1" applyAlignment="1" applyProtection="1">
      <alignment horizontal="center" vertical="center"/>
      <protection locked="0"/>
    </xf>
    <xf numFmtId="182" fontId="36" fillId="3" borderId="28" xfId="0" applyNumberFormat="1" applyFont="1" applyFill="1" applyBorder="1" applyAlignment="1" applyProtection="1">
      <alignment horizontal="center" vertical="center"/>
      <protection locked="0"/>
    </xf>
    <xf numFmtId="182" fontId="36" fillId="3" borderId="34" xfId="0" applyNumberFormat="1" applyFont="1" applyFill="1" applyBorder="1" applyAlignment="1" applyProtection="1">
      <alignment horizontal="center" vertical="center"/>
      <protection locked="0"/>
    </xf>
    <xf numFmtId="182" fontId="36" fillId="3" borderId="2" xfId="0" applyNumberFormat="1" applyFont="1" applyFill="1" applyBorder="1" applyAlignment="1" applyProtection="1">
      <alignment horizontal="center" vertical="center"/>
      <protection locked="0"/>
    </xf>
    <xf numFmtId="0" fontId="82" fillId="0" borderId="9" xfId="0" applyFont="1" applyBorder="1" applyAlignment="1" applyProtection="1">
      <alignment horizontal="center" vertical="center"/>
    </xf>
    <xf numFmtId="0" fontId="82" fillId="0" borderId="59" xfId="0" applyFont="1" applyBorder="1" applyAlignment="1" applyProtection="1">
      <alignment horizontal="center" vertical="center"/>
    </xf>
    <xf numFmtId="180" fontId="82" fillId="3" borderId="9" xfId="0" applyNumberFormat="1" applyFont="1" applyFill="1" applyBorder="1" applyAlignment="1" applyProtection="1">
      <alignment horizontal="center" vertical="center"/>
      <protection locked="0"/>
    </xf>
    <xf numFmtId="180" fontId="82" fillId="3" borderId="59" xfId="0" applyNumberFormat="1" applyFont="1" applyFill="1" applyBorder="1" applyAlignment="1" applyProtection="1">
      <alignment horizontal="center" vertical="center"/>
      <protection locked="0"/>
    </xf>
    <xf numFmtId="0" fontId="82" fillId="3" borderId="9" xfId="0" applyFont="1" applyFill="1" applyBorder="1" applyAlignment="1" applyProtection="1">
      <alignment horizontal="center" vertical="center" shrinkToFit="1"/>
      <protection locked="0"/>
    </xf>
    <xf numFmtId="0" fontId="82" fillId="3" borderId="18" xfId="0" applyFont="1" applyFill="1" applyBorder="1" applyAlignment="1" applyProtection="1">
      <alignment horizontal="center" vertical="center" shrinkToFit="1"/>
      <protection locked="0"/>
    </xf>
    <xf numFmtId="0" fontId="82" fillId="3" borderId="17" xfId="0" applyFont="1" applyFill="1" applyBorder="1" applyAlignment="1" applyProtection="1">
      <alignment horizontal="center" vertical="center" shrinkToFit="1"/>
      <protection locked="0"/>
    </xf>
    <xf numFmtId="0" fontId="82" fillId="3" borderId="34" xfId="0" applyFont="1" applyFill="1" applyBorder="1" applyAlignment="1" applyProtection="1">
      <alignment horizontal="center" vertical="center" shrinkToFit="1"/>
      <protection locked="0"/>
    </xf>
    <xf numFmtId="0" fontId="82" fillId="3" borderId="2" xfId="0" applyFont="1" applyFill="1" applyBorder="1" applyAlignment="1" applyProtection="1">
      <alignment horizontal="center" vertical="center" shrinkToFit="1"/>
      <protection locked="0"/>
    </xf>
    <xf numFmtId="0" fontId="82" fillId="3" borderId="1" xfId="0" applyFont="1" applyFill="1" applyBorder="1" applyAlignment="1" applyProtection="1">
      <alignment horizontal="center" vertical="center" shrinkToFit="1"/>
      <protection locked="0"/>
    </xf>
    <xf numFmtId="0" fontId="65" fillId="4" borderId="44" xfId="0" applyFont="1" applyFill="1" applyBorder="1" applyAlignment="1" applyProtection="1">
      <alignment horizontal="left" vertical="center" wrapText="1"/>
    </xf>
    <xf numFmtId="181" fontId="82" fillId="4" borderId="37" xfId="0" applyNumberFormat="1" applyFont="1" applyFill="1" applyBorder="1" applyAlignment="1" applyProtection="1">
      <alignment horizontal="center" vertical="center"/>
    </xf>
    <xf numFmtId="181" fontId="82" fillId="4" borderId="101" xfId="0" applyNumberFormat="1" applyFont="1" applyFill="1" applyBorder="1" applyAlignment="1" applyProtection="1">
      <alignment horizontal="center" vertical="center"/>
    </xf>
    <xf numFmtId="0" fontId="82" fillId="4" borderId="106" xfId="0" applyFont="1" applyFill="1" applyBorder="1" applyAlignment="1" applyProtection="1">
      <alignment horizontal="center" vertical="center"/>
    </xf>
    <xf numFmtId="0" fontId="82" fillId="4" borderId="28" xfId="0" applyFont="1" applyFill="1" applyBorder="1" applyAlignment="1" applyProtection="1">
      <alignment horizontal="center" vertical="center"/>
    </xf>
    <xf numFmtId="0" fontId="82" fillId="4" borderId="27" xfId="0" applyFont="1" applyFill="1" applyBorder="1" applyAlignment="1" applyProtection="1">
      <alignment horizontal="center" vertical="center"/>
    </xf>
    <xf numFmtId="0" fontId="36" fillId="4" borderId="106" xfId="0" applyFont="1" applyFill="1" applyBorder="1" applyAlignment="1" applyProtection="1">
      <alignment horizontal="center" vertical="center"/>
    </xf>
    <xf numFmtId="0" fontId="36" fillId="4" borderId="27" xfId="0" applyFont="1" applyFill="1" applyBorder="1" applyAlignment="1" applyProtection="1">
      <alignment horizontal="center" vertical="center"/>
    </xf>
    <xf numFmtId="0" fontId="82" fillId="4" borderId="57" xfId="0" applyFont="1" applyFill="1" applyBorder="1" applyAlignment="1" applyProtection="1">
      <alignment horizontal="center" vertical="center"/>
    </xf>
    <xf numFmtId="0" fontId="82" fillId="4" borderId="35" xfId="0" applyFont="1" applyFill="1" applyBorder="1" applyAlignment="1" applyProtection="1">
      <alignment horizontal="center" vertical="center"/>
    </xf>
    <xf numFmtId="0" fontId="82" fillId="4" borderId="65" xfId="0" applyFont="1" applyFill="1" applyBorder="1" applyAlignment="1" applyProtection="1">
      <alignment horizontal="center" vertical="center"/>
    </xf>
    <xf numFmtId="0" fontId="82" fillId="0" borderId="34" xfId="0" applyFont="1" applyFill="1" applyBorder="1" applyAlignment="1" applyProtection="1">
      <alignment horizontal="center" vertical="center"/>
    </xf>
    <xf numFmtId="0" fontId="82" fillId="0" borderId="1" xfId="0" applyFont="1" applyFill="1" applyBorder="1" applyAlignment="1" applyProtection="1">
      <alignment horizontal="center" vertical="center"/>
    </xf>
    <xf numFmtId="0" fontId="82" fillId="4" borderId="58" xfId="0" applyFont="1" applyFill="1" applyBorder="1" applyAlignment="1" applyProtection="1">
      <alignment horizontal="center" vertical="center"/>
    </xf>
    <xf numFmtId="0" fontId="82" fillId="4" borderId="36" xfId="0" applyFont="1" applyFill="1" applyBorder="1" applyAlignment="1" applyProtection="1">
      <alignment horizontal="center" vertical="center"/>
    </xf>
    <xf numFmtId="0" fontId="14" fillId="4" borderId="37" xfId="18" applyFont="1" applyFill="1" applyBorder="1" applyAlignment="1" applyProtection="1">
      <alignment horizontal="center"/>
    </xf>
    <xf numFmtId="181" fontId="14" fillId="4" borderId="37" xfId="18" applyNumberFormat="1" applyFont="1" applyFill="1" applyBorder="1" applyAlignment="1" applyProtection="1">
      <alignment horizontal="right"/>
    </xf>
    <xf numFmtId="0" fontId="14" fillId="4" borderId="37" xfId="18" applyFont="1" applyFill="1" applyBorder="1" applyAlignment="1" applyProtection="1">
      <alignment horizontal="center" shrinkToFit="1"/>
    </xf>
    <xf numFmtId="0" fontId="20" fillId="4" borderId="46" xfId="18" applyFont="1" applyFill="1" applyBorder="1" applyAlignment="1" applyProtection="1">
      <alignment horizontal="left" vertical="center" wrapText="1" shrinkToFit="1"/>
    </xf>
    <xf numFmtId="0" fontId="20" fillId="4" borderId="0" xfId="18" applyFont="1" applyFill="1" applyBorder="1" applyAlignment="1" applyProtection="1">
      <alignment horizontal="left" vertical="center" wrapText="1" shrinkToFit="1"/>
    </xf>
    <xf numFmtId="0" fontId="20" fillId="4" borderId="24" xfId="18" applyFont="1" applyFill="1" applyBorder="1" applyAlignment="1" applyProtection="1">
      <alignment horizontal="left" vertical="center" wrapText="1" shrinkToFit="1"/>
    </xf>
    <xf numFmtId="0" fontId="20" fillId="4" borderId="26" xfId="18" applyFont="1" applyFill="1" applyBorder="1" applyAlignment="1" applyProtection="1">
      <alignment horizontal="left" vertical="center"/>
    </xf>
    <xf numFmtId="0" fontId="20" fillId="4" borderId="8" xfId="18" applyFont="1" applyFill="1" applyBorder="1" applyAlignment="1" applyProtection="1">
      <alignment horizontal="left" vertical="center"/>
    </xf>
    <xf numFmtId="0" fontId="20" fillId="4" borderId="21" xfId="18" applyFont="1" applyFill="1" applyBorder="1" applyAlignment="1" applyProtection="1">
      <alignment horizontal="left" vertical="center"/>
    </xf>
    <xf numFmtId="0" fontId="77" fillId="4" borderId="9" xfId="18" applyFont="1" applyFill="1" applyBorder="1" applyAlignment="1" applyProtection="1">
      <alignment horizontal="center" vertical="center"/>
    </xf>
    <xf numFmtId="0" fontId="77" fillId="4" borderId="19" xfId="18" applyFont="1" applyFill="1" applyBorder="1" applyAlignment="1" applyProtection="1">
      <alignment horizontal="center" vertical="center"/>
    </xf>
    <xf numFmtId="194" fontId="75" fillId="4" borderId="185" xfId="18" applyNumberFormat="1" applyFont="1" applyFill="1" applyBorder="1" applyAlignment="1" applyProtection="1">
      <alignment horizontal="center" vertical="center"/>
    </xf>
    <xf numFmtId="194" fontId="75" fillId="4" borderId="186" xfId="18" applyNumberFormat="1" applyFont="1" applyFill="1" applyBorder="1" applyAlignment="1" applyProtection="1">
      <alignment horizontal="center" vertical="center"/>
    </xf>
    <xf numFmtId="194" fontId="75" fillId="4" borderId="187" xfId="18" applyNumberFormat="1" applyFont="1" applyFill="1" applyBorder="1" applyAlignment="1" applyProtection="1">
      <alignment horizontal="center" vertical="center"/>
    </xf>
    <xf numFmtId="0" fontId="77" fillId="4" borderId="20" xfId="18" applyFont="1" applyFill="1" applyBorder="1" applyAlignment="1" applyProtection="1">
      <alignment horizontal="center" vertical="center"/>
    </xf>
    <xf numFmtId="193" fontId="75" fillId="4" borderId="173" xfId="18" applyNumberFormat="1" applyFont="1" applyFill="1" applyBorder="1" applyAlignment="1" applyProtection="1">
      <alignment horizontal="center" vertical="center" shrinkToFit="1"/>
      <protection locked="0"/>
    </xf>
    <xf numFmtId="193" fontId="75" fillId="4" borderId="172" xfId="18" applyNumberFormat="1" applyFont="1" applyFill="1" applyBorder="1" applyAlignment="1" applyProtection="1">
      <alignment horizontal="center" vertical="center" shrinkToFit="1"/>
      <protection locked="0"/>
    </xf>
    <xf numFmtId="193" fontId="75" fillId="4" borderId="171" xfId="18" applyNumberFormat="1" applyFont="1" applyFill="1" applyBorder="1" applyAlignment="1" applyProtection="1">
      <alignment horizontal="center" vertical="center" shrinkToFit="1"/>
      <protection locked="0"/>
    </xf>
    <xf numFmtId="0" fontId="75" fillId="4" borderId="9" xfId="18" applyFont="1" applyFill="1" applyBorder="1" applyAlignment="1" applyProtection="1">
      <alignment horizontal="center" vertical="center"/>
    </xf>
    <xf numFmtId="0" fontId="77" fillId="4" borderId="25" xfId="18" applyFont="1" applyFill="1" applyBorder="1" applyAlignment="1" applyProtection="1">
      <alignment horizontal="center" vertical="center" shrinkToFit="1"/>
    </xf>
    <xf numFmtId="0" fontId="77" fillId="4" borderId="18" xfId="18" applyFont="1" applyFill="1" applyBorder="1" applyAlignment="1" applyProtection="1">
      <alignment horizontal="center" vertical="center" shrinkToFit="1"/>
    </xf>
    <xf numFmtId="0" fontId="77" fillId="4" borderId="20" xfId="18" applyFont="1" applyFill="1" applyBorder="1" applyAlignment="1" applyProtection="1">
      <alignment horizontal="center" vertical="center" shrinkToFit="1"/>
    </xf>
    <xf numFmtId="179" fontId="79" fillId="4" borderId="19" xfId="18" applyNumberFormat="1" applyFont="1" applyFill="1" applyBorder="1" applyAlignment="1" applyProtection="1">
      <alignment horizontal="center" vertical="center" shrinkToFit="1"/>
    </xf>
    <xf numFmtId="179" fontId="79" fillId="4" borderId="18" xfId="18" applyNumberFormat="1" applyFont="1" applyFill="1" applyBorder="1" applyAlignment="1" applyProtection="1">
      <alignment horizontal="center" vertical="center" shrinkToFit="1"/>
    </xf>
    <xf numFmtId="179" fontId="79" fillId="4" borderId="17" xfId="18" applyNumberFormat="1" applyFont="1" applyFill="1" applyBorder="1" applyAlignment="1" applyProtection="1">
      <alignment horizontal="center" vertical="center" shrinkToFit="1"/>
    </xf>
    <xf numFmtId="0" fontId="68" fillId="4" borderId="10" xfId="18" applyFont="1" applyFill="1" applyBorder="1" applyAlignment="1" applyProtection="1">
      <alignment horizontal="center" vertical="center" shrinkToFit="1"/>
    </xf>
    <xf numFmtId="0" fontId="68" fillId="4" borderId="0" xfId="18" applyFont="1" applyFill="1" applyBorder="1" applyAlignment="1" applyProtection="1">
      <alignment horizontal="center" vertical="center" shrinkToFit="1"/>
    </xf>
    <xf numFmtId="0" fontId="68" fillId="4" borderId="24" xfId="18" applyFont="1" applyFill="1" applyBorder="1" applyAlignment="1" applyProtection="1">
      <alignment horizontal="center" vertical="center" shrinkToFit="1"/>
    </xf>
    <xf numFmtId="0" fontId="68" fillId="4" borderId="22" xfId="18" applyFont="1" applyFill="1" applyBorder="1" applyAlignment="1" applyProtection="1">
      <alignment horizontal="center" vertical="center" shrinkToFit="1"/>
    </xf>
    <xf numFmtId="0" fontId="68" fillId="4" borderId="8" xfId="18" applyFont="1" applyFill="1" applyBorder="1" applyAlignment="1" applyProtection="1">
      <alignment horizontal="center" vertical="center" shrinkToFit="1"/>
    </xf>
    <xf numFmtId="0" fontId="68" fillId="4" borderId="21" xfId="18" applyFont="1" applyFill="1" applyBorder="1" applyAlignment="1" applyProtection="1">
      <alignment horizontal="center" vertical="center" shrinkToFit="1"/>
    </xf>
    <xf numFmtId="0" fontId="79" fillId="4" borderId="46" xfId="18" applyNumberFormat="1" applyFont="1" applyFill="1" applyBorder="1" applyAlignment="1" applyProtection="1">
      <alignment horizontal="center" vertical="center" shrinkToFit="1"/>
    </xf>
    <xf numFmtId="0" fontId="79" fillId="4" borderId="0" xfId="18" applyNumberFormat="1" applyFont="1" applyFill="1" applyBorder="1" applyAlignment="1" applyProtection="1">
      <alignment horizontal="center" vertical="center" shrinkToFit="1"/>
    </xf>
    <xf numFmtId="0" fontId="79" fillId="4" borderId="12" xfId="18" applyNumberFormat="1" applyFont="1" applyFill="1" applyBorder="1" applyAlignment="1" applyProtection="1">
      <alignment horizontal="center" vertical="center" shrinkToFit="1"/>
    </xf>
    <xf numFmtId="0" fontId="79" fillId="4" borderId="26" xfId="18" applyNumberFormat="1" applyFont="1" applyFill="1" applyBorder="1" applyAlignment="1" applyProtection="1">
      <alignment horizontal="center" vertical="center" shrinkToFit="1"/>
    </xf>
    <xf numFmtId="0" fontId="79" fillId="4" borderId="8" xfId="18" applyNumberFormat="1" applyFont="1" applyFill="1" applyBorder="1" applyAlignment="1" applyProtection="1">
      <alignment horizontal="center" vertical="center" shrinkToFit="1"/>
    </xf>
    <xf numFmtId="0" fontId="79" fillId="4" borderId="7" xfId="18" applyNumberFormat="1" applyFont="1" applyFill="1" applyBorder="1" applyAlignment="1" applyProtection="1">
      <alignment horizontal="center" vertical="center" shrinkToFit="1"/>
    </xf>
    <xf numFmtId="0" fontId="68" fillId="4" borderId="5" xfId="18" applyFont="1" applyFill="1" applyBorder="1" applyAlignment="1" applyProtection="1">
      <alignment horizontal="center" vertical="center" shrinkToFit="1"/>
    </xf>
    <xf numFmtId="0" fontId="68" fillId="4" borderId="2" xfId="18" applyFont="1" applyFill="1" applyBorder="1" applyAlignment="1" applyProtection="1">
      <alignment horizontal="center" vertical="center" shrinkToFit="1"/>
    </xf>
    <xf numFmtId="0" fontId="68" fillId="4" borderId="4" xfId="18" applyFont="1" applyFill="1" applyBorder="1" applyAlignment="1" applyProtection="1">
      <alignment horizontal="center" vertical="center" shrinkToFit="1"/>
    </xf>
    <xf numFmtId="0" fontId="79" fillId="4" borderId="34" xfId="18" applyNumberFormat="1" applyFont="1" applyFill="1" applyBorder="1" applyAlignment="1" applyProtection="1">
      <alignment horizontal="center" vertical="center" shrinkToFit="1"/>
    </xf>
    <xf numFmtId="0" fontId="79" fillId="4" borderId="2" xfId="18" applyNumberFormat="1" applyFont="1" applyFill="1" applyBorder="1" applyAlignment="1" applyProtection="1">
      <alignment horizontal="center" vertical="center" shrinkToFit="1"/>
    </xf>
    <xf numFmtId="0" fontId="79" fillId="4" borderId="1" xfId="18" applyNumberFormat="1" applyFont="1" applyFill="1" applyBorder="1" applyAlignment="1" applyProtection="1">
      <alignment horizontal="center" vertical="center" shrinkToFit="1"/>
    </xf>
    <xf numFmtId="0" fontId="18" fillId="4" borderId="9" xfId="18" applyFont="1" applyFill="1" applyBorder="1" applyAlignment="1" applyProtection="1">
      <alignment horizontal="center" vertical="center" shrinkToFit="1"/>
    </xf>
    <xf numFmtId="0" fontId="18" fillId="4" borderId="40" xfId="18" applyFont="1" applyFill="1" applyBorder="1" applyAlignment="1" applyProtection="1">
      <alignment horizontal="center" vertical="center" shrinkToFit="1"/>
    </xf>
    <xf numFmtId="0" fontId="18" fillId="4" borderId="40" xfId="18" applyFont="1" applyFill="1" applyBorder="1" applyAlignment="1" applyProtection="1">
      <alignment horizontal="center" vertical="center"/>
    </xf>
    <xf numFmtId="0" fontId="80" fillId="4" borderId="45" xfId="18" applyFont="1" applyFill="1" applyBorder="1" applyAlignment="1" applyProtection="1">
      <alignment horizontal="center" vertical="center" wrapText="1"/>
    </xf>
    <xf numFmtId="0" fontId="80" fillId="4" borderId="44" xfId="18" applyFont="1" applyFill="1" applyBorder="1" applyAlignment="1" applyProtection="1">
      <alignment horizontal="center" vertical="center" wrapText="1"/>
    </xf>
    <xf numFmtId="0" fontId="80" fillId="4" borderId="42" xfId="18" applyFont="1" applyFill="1" applyBorder="1" applyAlignment="1" applyProtection="1">
      <alignment horizontal="center" vertical="center" wrapText="1"/>
    </xf>
    <xf numFmtId="0" fontId="80" fillId="4" borderId="10" xfId="18" applyFont="1" applyFill="1" applyBorder="1" applyAlignment="1" applyProtection="1">
      <alignment horizontal="center" vertical="center" wrapText="1"/>
    </xf>
    <xf numFmtId="0" fontId="80" fillId="4" borderId="0" xfId="18" applyFont="1" applyFill="1" applyBorder="1" applyAlignment="1" applyProtection="1">
      <alignment horizontal="center" vertical="center" wrapText="1"/>
    </xf>
    <xf numFmtId="0" fontId="80" fillId="4" borderId="12" xfId="18" applyFont="1" applyFill="1" applyBorder="1" applyAlignment="1" applyProtection="1">
      <alignment horizontal="center" vertical="center" wrapText="1"/>
    </xf>
    <xf numFmtId="0" fontId="80" fillId="4" borderId="38" xfId="18" applyFont="1" applyFill="1" applyBorder="1" applyAlignment="1" applyProtection="1">
      <alignment horizontal="center" vertical="center" wrapText="1"/>
    </xf>
    <xf numFmtId="0" fontId="80" fillId="4" borderId="37" xfId="18" applyFont="1" applyFill="1" applyBorder="1" applyAlignment="1" applyProtection="1">
      <alignment horizontal="center" vertical="center" wrapText="1"/>
    </xf>
    <xf numFmtId="0" fontId="80" fillId="4" borderId="101" xfId="18" applyFont="1" applyFill="1" applyBorder="1" applyAlignment="1" applyProtection="1">
      <alignment horizontal="center" vertical="center" wrapText="1"/>
    </xf>
    <xf numFmtId="0" fontId="77" fillId="4" borderId="106" xfId="18" applyFont="1" applyFill="1" applyBorder="1" applyAlignment="1" applyProtection="1">
      <alignment horizontal="center" vertical="center" shrinkToFit="1"/>
    </xf>
    <xf numFmtId="0" fontId="77" fillId="4" borderId="28" xfId="18" applyFont="1" applyFill="1" applyBorder="1" applyAlignment="1" applyProtection="1">
      <alignment horizontal="center" vertical="center" shrinkToFit="1"/>
    </xf>
    <xf numFmtId="0" fontId="77" fillId="4" borderId="30" xfId="18" applyFont="1" applyFill="1" applyBorder="1" applyAlignment="1" applyProtection="1">
      <alignment horizontal="center" vertical="center" shrinkToFit="1"/>
    </xf>
    <xf numFmtId="0" fontId="79" fillId="4" borderId="29" xfId="18" applyFont="1" applyFill="1" applyBorder="1" applyAlignment="1" applyProtection="1">
      <alignment horizontal="center" vertical="center" shrinkToFit="1"/>
    </xf>
    <xf numFmtId="0" fontId="79" fillId="4" borderId="28" xfId="18" applyFont="1" applyFill="1" applyBorder="1" applyAlignment="1" applyProtection="1">
      <alignment horizontal="center" vertical="center" shrinkToFit="1"/>
    </xf>
    <xf numFmtId="0" fontId="79" fillId="4" borderId="27" xfId="18" applyFont="1" applyFill="1" applyBorder="1" applyAlignment="1" applyProtection="1">
      <alignment horizontal="center" vertical="center" shrinkToFit="1"/>
    </xf>
    <xf numFmtId="0" fontId="25" fillId="4" borderId="0" xfId="28" applyFont="1" applyFill="1" applyAlignment="1" applyProtection="1">
      <alignment horizontal="left" vertical="center"/>
    </xf>
    <xf numFmtId="0" fontId="15" fillId="10" borderId="188" xfId="18" applyFont="1" applyFill="1" applyBorder="1" applyAlignment="1" applyProtection="1">
      <alignment horizontal="center" vertical="center"/>
    </xf>
    <xf numFmtId="0" fontId="15" fillId="10" borderId="189" xfId="18" applyFont="1" applyFill="1" applyBorder="1" applyAlignment="1" applyProtection="1">
      <alignment horizontal="center" vertical="center"/>
    </xf>
    <xf numFmtId="0" fontId="15" fillId="10" borderId="190" xfId="18" applyFont="1" applyFill="1" applyBorder="1" applyAlignment="1" applyProtection="1">
      <alignment horizontal="center" vertical="center"/>
    </xf>
    <xf numFmtId="188" fontId="98" fillId="10" borderId="102" xfId="29" applyNumberFormat="1" applyFont="1" applyFill="1" applyBorder="1" applyAlignment="1" applyProtection="1">
      <alignment horizontal="right" vertical="center"/>
    </xf>
    <xf numFmtId="188" fontId="98" fillId="10" borderId="103" xfId="29" applyNumberFormat="1" applyFont="1" applyFill="1" applyBorder="1" applyAlignment="1" applyProtection="1">
      <alignment horizontal="right" vertical="center"/>
    </xf>
    <xf numFmtId="191" fontId="97" fillId="4" borderId="40" xfId="20" applyNumberFormat="1" applyFont="1" applyFill="1" applyBorder="1" applyAlignment="1" applyProtection="1">
      <alignment horizontal="center" vertical="center" wrapText="1"/>
    </xf>
    <xf numFmtId="191" fontId="97" fillId="4" borderId="40" xfId="20" applyNumberFormat="1" applyFont="1" applyFill="1" applyBorder="1" applyAlignment="1" applyProtection="1">
      <alignment horizontal="center" vertical="center"/>
    </xf>
    <xf numFmtId="192" fontId="97" fillId="4" borderId="40" xfId="18" applyNumberFormat="1" applyFont="1" applyFill="1" applyBorder="1" applyAlignment="1" applyProtection="1">
      <alignment horizontal="center" vertical="center"/>
    </xf>
    <xf numFmtId="191" fontId="97" fillId="4" borderId="9" xfId="20" applyNumberFormat="1" applyFont="1" applyFill="1" applyBorder="1" applyAlignment="1" applyProtection="1">
      <alignment horizontal="center" vertical="center"/>
    </xf>
    <xf numFmtId="203" fontId="75" fillId="4" borderId="173" xfId="20" applyNumberFormat="1" applyFont="1" applyFill="1" applyBorder="1" applyAlignment="1" applyProtection="1">
      <alignment horizontal="center" vertical="center"/>
    </xf>
    <xf numFmtId="203" fontId="75" fillId="4" borderId="172" xfId="20" applyNumberFormat="1" applyFont="1" applyFill="1" applyBorder="1" applyAlignment="1" applyProtection="1">
      <alignment horizontal="center" vertical="center"/>
    </xf>
    <xf numFmtId="203" fontId="75" fillId="4" borderId="171" xfId="20" applyNumberFormat="1" applyFont="1" applyFill="1" applyBorder="1" applyAlignment="1" applyProtection="1">
      <alignment horizontal="center" vertical="center"/>
    </xf>
    <xf numFmtId="192" fontId="75" fillId="4" borderId="173" xfId="18" applyNumberFormat="1" applyFont="1" applyFill="1" applyBorder="1" applyAlignment="1" applyProtection="1">
      <alignment horizontal="center" vertical="center"/>
    </xf>
    <xf numFmtId="192" fontId="75" fillId="4" borderId="172" xfId="18" applyNumberFormat="1" applyFont="1" applyFill="1" applyBorder="1" applyAlignment="1" applyProtection="1">
      <alignment horizontal="center" vertical="center"/>
    </xf>
    <xf numFmtId="192" fontId="75" fillId="4" borderId="171" xfId="18" applyNumberFormat="1" applyFont="1" applyFill="1" applyBorder="1" applyAlignment="1" applyProtection="1">
      <alignment horizontal="center" vertical="center"/>
    </xf>
    <xf numFmtId="204" fontId="75" fillId="4" borderId="56" xfId="20" applyNumberFormat="1" applyFont="1" applyFill="1" applyBorder="1" applyAlignment="1" applyProtection="1">
      <alignment horizontal="center" vertical="center"/>
    </xf>
    <xf numFmtId="204" fontId="75" fillId="4" borderId="9" xfId="20" applyNumberFormat="1" applyFont="1" applyFill="1" applyBorder="1" applyAlignment="1" applyProtection="1">
      <alignment horizontal="center" vertical="center"/>
    </xf>
    <xf numFmtId="0" fontId="78" fillId="4" borderId="0" xfId="18" applyFont="1" applyFill="1" applyAlignment="1" applyProtection="1">
      <alignment horizontal="center" vertical="center"/>
    </xf>
    <xf numFmtId="0" fontId="20" fillId="4" borderId="39" xfId="18" applyFont="1" applyFill="1" applyBorder="1" applyAlignment="1" applyProtection="1">
      <alignment horizontal="left" vertical="center"/>
    </xf>
    <xf numFmtId="0" fontId="20" fillId="4" borderId="14" xfId="18" applyFont="1" applyFill="1" applyBorder="1" applyAlignment="1" applyProtection="1">
      <alignment horizontal="left" vertical="center"/>
    </xf>
    <xf numFmtId="0" fontId="20" fillId="4" borderId="47" xfId="18" applyFont="1" applyFill="1" applyBorder="1" applyAlignment="1" applyProtection="1">
      <alignment horizontal="left" vertical="center"/>
    </xf>
    <xf numFmtId="0" fontId="20" fillId="4" borderId="9" xfId="18" applyFont="1" applyFill="1" applyBorder="1" applyAlignment="1" applyProtection="1">
      <alignment horizontal="center" vertical="center" shrinkToFit="1"/>
    </xf>
    <xf numFmtId="0" fontId="18" fillId="4" borderId="19" xfId="18" applyFont="1" applyFill="1" applyBorder="1" applyAlignment="1" applyProtection="1">
      <alignment horizontal="center" vertical="center" shrinkToFit="1"/>
    </xf>
    <xf numFmtId="0" fontId="18" fillId="4" borderId="191" xfId="18" applyFont="1" applyFill="1" applyBorder="1" applyAlignment="1" applyProtection="1">
      <alignment horizontal="center" vertical="center"/>
      <protection locked="0"/>
    </xf>
    <xf numFmtId="0" fontId="18" fillId="4" borderId="76" xfId="18" applyFont="1" applyFill="1" applyBorder="1" applyAlignment="1" applyProtection="1">
      <alignment horizontal="center" vertical="center"/>
      <protection locked="0"/>
    </xf>
    <xf numFmtId="0" fontId="18" fillId="4" borderId="9" xfId="18" applyFont="1" applyFill="1" applyBorder="1" applyAlignment="1" applyProtection="1">
      <alignment horizontal="center" vertical="center"/>
    </xf>
    <xf numFmtId="0" fontId="18" fillId="4" borderId="9" xfId="18" applyFont="1" applyFill="1" applyBorder="1" applyAlignment="1" applyProtection="1">
      <alignment horizontal="center" vertical="center"/>
      <protection locked="0"/>
    </xf>
    <xf numFmtId="0" fontId="18" fillId="4" borderId="19" xfId="18" applyFont="1" applyFill="1" applyBorder="1" applyAlignment="1" applyProtection="1">
      <alignment horizontal="center" vertical="center"/>
      <protection locked="0"/>
    </xf>
    <xf numFmtId="0" fontId="18" fillId="4" borderId="25" xfId="18" applyFont="1" applyFill="1" applyBorder="1" applyAlignment="1" applyProtection="1">
      <alignment horizontal="center" vertical="center"/>
    </xf>
    <xf numFmtId="0" fontId="18" fillId="4" borderId="18" xfId="18" applyFont="1" applyFill="1" applyBorder="1" applyAlignment="1" applyProtection="1">
      <alignment horizontal="center" vertical="center"/>
    </xf>
    <xf numFmtId="0" fontId="18" fillId="4" borderId="20" xfId="18" applyFont="1" applyFill="1" applyBorder="1" applyAlignment="1" applyProtection="1">
      <alignment horizontal="center" vertical="center"/>
    </xf>
    <xf numFmtId="0" fontId="18" fillId="4" borderId="69" xfId="18" applyFont="1" applyFill="1" applyBorder="1" applyAlignment="1" applyProtection="1">
      <alignment horizontal="center" vertical="center"/>
      <protection locked="0"/>
    </xf>
    <xf numFmtId="0" fontId="18" fillId="4" borderId="192" xfId="18" applyFont="1" applyFill="1" applyBorder="1" applyAlignment="1" applyProtection="1">
      <alignment horizontal="center" vertical="center"/>
      <protection locked="0"/>
    </xf>
    <xf numFmtId="0" fontId="20" fillId="4" borderId="9" xfId="18" applyFont="1" applyFill="1" applyBorder="1" applyAlignment="1" applyProtection="1">
      <alignment horizontal="center" vertical="center" wrapText="1" shrinkToFit="1"/>
    </xf>
    <xf numFmtId="0" fontId="18" fillId="4" borderId="88" xfId="18" applyFont="1" applyFill="1" applyBorder="1" applyAlignment="1" applyProtection="1">
      <alignment horizontal="center" vertical="center"/>
      <protection locked="0"/>
    </xf>
    <xf numFmtId="0" fontId="18" fillId="4" borderId="194" xfId="18" applyFont="1" applyFill="1" applyBorder="1" applyAlignment="1" applyProtection="1">
      <alignment horizontal="center" vertical="center"/>
      <protection locked="0"/>
    </xf>
    <xf numFmtId="0" fontId="18" fillId="4" borderId="0" xfId="18" applyFont="1" applyFill="1" applyAlignment="1" applyProtection="1">
      <alignment horizontal="center" vertical="center" shrinkToFit="1"/>
    </xf>
    <xf numFmtId="0" fontId="18" fillId="4" borderId="193" xfId="18" applyFont="1" applyFill="1" applyBorder="1" applyAlignment="1" applyProtection="1">
      <alignment horizontal="center" vertical="center"/>
      <protection locked="0"/>
    </xf>
    <xf numFmtId="0" fontId="18" fillId="4" borderId="37" xfId="18" applyFont="1" applyFill="1" applyBorder="1" applyAlignment="1" applyProtection="1">
      <alignment horizontal="left" vertical="center"/>
    </xf>
    <xf numFmtId="0" fontId="68" fillId="4" borderId="39" xfId="18" applyFont="1" applyFill="1" applyBorder="1" applyAlignment="1" applyProtection="1">
      <alignment horizontal="center" vertical="center"/>
    </xf>
    <xf numFmtId="0" fontId="68" fillId="4" borderId="14" xfId="18" applyFont="1" applyFill="1" applyBorder="1" applyAlignment="1" applyProtection="1">
      <alignment horizontal="center" vertical="center"/>
    </xf>
    <xf numFmtId="0" fontId="68" fillId="4" borderId="46" xfId="18" applyFont="1" applyFill="1" applyBorder="1" applyAlignment="1" applyProtection="1">
      <alignment horizontal="center" vertical="center"/>
    </xf>
    <xf numFmtId="0" fontId="68" fillId="4" borderId="0" xfId="18" applyFont="1" applyFill="1" applyBorder="1" applyAlignment="1" applyProtection="1">
      <alignment horizontal="center" vertical="center"/>
    </xf>
    <xf numFmtId="0" fontId="68" fillId="4" borderId="26" xfId="18" applyFont="1" applyFill="1" applyBorder="1" applyAlignment="1" applyProtection="1">
      <alignment horizontal="center" vertical="center"/>
    </xf>
    <xf numFmtId="0" fontId="68" fillId="4" borderId="8" xfId="18" applyFont="1" applyFill="1" applyBorder="1" applyAlignment="1" applyProtection="1">
      <alignment horizontal="center" vertical="center"/>
    </xf>
    <xf numFmtId="0" fontId="68" fillId="4" borderId="39" xfId="18" applyFont="1" applyFill="1" applyBorder="1" applyAlignment="1" applyProtection="1">
      <alignment horizontal="center" vertical="center" wrapText="1"/>
    </xf>
    <xf numFmtId="0" fontId="68" fillId="4" borderId="47" xfId="18" applyFont="1" applyFill="1" applyBorder="1" applyAlignment="1" applyProtection="1">
      <alignment horizontal="center" vertical="center" wrapText="1"/>
    </xf>
    <xf numFmtId="0" fontId="68" fillId="4" borderId="46" xfId="18" applyFont="1" applyFill="1" applyBorder="1" applyAlignment="1" applyProtection="1">
      <alignment horizontal="center" vertical="center" wrapText="1"/>
    </xf>
    <xf numFmtId="0" fontId="68" fillId="4" borderId="24" xfId="18" applyFont="1" applyFill="1" applyBorder="1" applyAlignment="1" applyProtection="1">
      <alignment horizontal="center" vertical="center" wrapText="1"/>
    </xf>
    <xf numFmtId="0" fontId="68" fillId="4" borderId="9" xfId="18" applyFont="1" applyFill="1" applyBorder="1" applyAlignment="1" applyProtection="1">
      <alignment horizontal="center" vertical="center"/>
    </xf>
    <xf numFmtId="0" fontId="68" fillId="4" borderId="19" xfId="18" applyFont="1" applyFill="1" applyBorder="1" applyAlignment="1" applyProtection="1">
      <alignment horizontal="center" vertical="center" shrinkToFit="1"/>
    </xf>
    <xf numFmtId="0" fontId="68" fillId="4" borderId="18" xfId="18" applyFont="1" applyFill="1" applyBorder="1" applyAlignment="1" applyProtection="1">
      <alignment horizontal="center" vertical="center" shrinkToFit="1"/>
    </xf>
    <xf numFmtId="0" fontId="68" fillId="4" borderId="20" xfId="18" applyFont="1" applyFill="1" applyBorder="1" applyAlignment="1" applyProtection="1">
      <alignment horizontal="center" vertical="center" shrinkToFit="1"/>
    </xf>
    <xf numFmtId="0" fontId="68" fillId="4" borderId="39" xfId="18" applyFont="1" applyFill="1" applyBorder="1" applyAlignment="1" applyProtection="1">
      <alignment horizontal="center" vertical="center" shrinkToFit="1"/>
    </xf>
    <xf numFmtId="0" fontId="68" fillId="4" borderId="195" xfId="18" applyFont="1" applyFill="1" applyBorder="1" applyAlignment="1" applyProtection="1">
      <alignment horizontal="center" vertical="center" shrinkToFit="1"/>
    </xf>
    <xf numFmtId="0" fontId="68" fillId="4" borderId="170" xfId="18" applyFont="1" applyFill="1" applyBorder="1" applyAlignment="1" applyProtection="1">
      <alignment horizontal="center" vertical="center" shrinkToFit="1"/>
    </xf>
    <xf numFmtId="190" fontId="69" fillId="0" borderId="166" xfId="18" applyNumberFormat="1" applyFont="1" applyFill="1" applyBorder="1" applyAlignment="1" applyProtection="1">
      <alignment horizontal="right" vertical="center" shrinkToFit="1"/>
    </xf>
    <xf numFmtId="190" fontId="69" fillId="0" borderId="165" xfId="18" applyNumberFormat="1" applyFont="1" applyFill="1" applyBorder="1" applyAlignment="1" applyProtection="1">
      <alignment horizontal="right" vertical="center" shrinkToFit="1"/>
    </xf>
    <xf numFmtId="190" fontId="69" fillId="0" borderId="196" xfId="18" applyNumberFormat="1" applyFont="1" applyFill="1" applyBorder="1" applyAlignment="1" applyProtection="1">
      <alignment horizontal="right" vertical="center" shrinkToFit="1"/>
    </xf>
    <xf numFmtId="0" fontId="68" fillId="4" borderId="39" xfId="18" applyFont="1" applyFill="1" applyBorder="1" applyAlignment="1" applyProtection="1">
      <alignment horizontal="center" vertical="center" textRotation="255"/>
    </xf>
    <xf numFmtId="0" fontId="68" fillId="4" borderId="46" xfId="18" applyFont="1" applyFill="1" applyBorder="1" applyAlignment="1" applyProtection="1">
      <alignment horizontal="center" vertical="center" textRotation="255"/>
    </xf>
    <xf numFmtId="0" fontId="68" fillId="4" borderId="26" xfId="18" applyFont="1" applyFill="1" applyBorder="1" applyAlignment="1" applyProtection="1">
      <alignment horizontal="center" vertical="center" textRotation="255"/>
    </xf>
    <xf numFmtId="0" fontId="71" fillId="4" borderId="9" xfId="18" applyFont="1" applyFill="1" applyBorder="1" applyAlignment="1" applyProtection="1">
      <alignment horizontal="center" vertical="center" textRotation="255"/>
    </xf>
    <xf numFmtId="0" fontId="68" fillId="4" borderId="127" xfId="18" applyFont="1" applyFill="1" applyBorder="1" applyAlignment="1" applyProtection="1">
      <alignment horizontal="left" vertical="center"/>
    </xf>
    <xf numFmtId="0" fontId="68" fillId="4" borderId="126" xfId="18" applyFont="1" applyFill="1" applyBorder="1" applyAlignment="1" applyProtection="1">
      <alignment horizontal="left" vertical="center"/>
    </xf>
    <xf numFmtId="0" fontId="68" fillId="4" borderId="197" xfId="18" applyFont="1" applyFill="1" applyBorder="1" applyAlignment="1" applyProtection="1">
      <alignment horizontal="left" vertical="center"/>
    </xf>
    <xf numFmtId="0" fontId="69" fillId="4" borderId="129" xfId="18" applyFont="1" applyFill="1" applyBorder="1" applyAlignment="1" applyProtection="1">
      <alignment horizontal="center" vertical="center"/>
      <protection locked="0"/>
    </xf>
    <xf numFmtId="0" fontId="69" fillId="4" borderId="128" xfId="18" applyFont="1" applyFill="1" applyBorder="1" applyAlignment="1" applyProtection="1">
      <alignment horizontal="center" vertical="center"/>
      <protection locked="0"/>
    </xf>
    <xf numFmtId="3" fontId="67" fillId="4" borderId="163" xfId="18" applyNumberFormat="1" applyFont="1" applyFill="1" applyBorder="1" applyAlignment="1" applyProtection="1">
      <alignment horizontal="right" vertical="center" shrinkToFit="1"/>
    </xf>
    <xf numFmtId="3" fontId="67" fillId="4" borderId="160" xfId="18" applyNumberFormat="1" applyFont="1" applyFill="1" applyBorder="1" applyAlignment="1" applyProtection="1">
      <alignment horizontal="right" vertical="center" shrinkToFit="1"/>
    </xf>
    <xf numFmtId="3" fontId="67" fillId="4" borderId="162" xfId="18" applyNumberFormat="1" applyFont="1" applyFill="1" applyBorder="1" applyAlignment="1" applyProtection="1">
      <alignment horizontal="right" vertical="center" shrinkToFit="1"/>
    </xf>
    <xf numFmtId="3" fontId="67" fillId="4" borderId="161" xfId="18" applyNumberFormat="1" applyFont="1" applyFill="1" applyBorder="1" applyAlignment="1" applyProtection="1">
      <alignment horizontal="right" vertical="center" shrinkToFit="1"/>
    </xf>
    <xf numFmtId="3" fontId="67" fillId="4" borderId="159" xfId="18" applyNumberFormat="1" applyFont="1" applyFill="1" applyBorder="1" applyAlignment="1" applyProtection="1">
      <alignment horizontal="right" vertical="center" shrinkToFit="1"/>
    </xf>
    <xf numFmtId="190" fontId="69" fillId="0" borderId="167" xfId="18" applyNumberFormat="1" applyFont="1" applyFill="1" applyBorder="1" applyAlignment="1" applyProtection="1">
      <alignment horizontal="right" vertical="center" shrinkToFit="1"/>
    </xf>
    <xf numFmtId="190" fontId="69" fillId="0" borderId="164" xfId="18" applyNumberFormat="1" applyFont="1" applyFill="1" applyBorder="1" applyAlignment="1" applyProtection="1">
      <alignment horizontal="right" vertical="center" shrinkToFit="1"/>
    </xf>
    <xf numFmtId="0" fontId="68" fillId="0" borderId="19" xfId="18" applyFont="1" applyBorder="1" applyAlignment="1" applyProtection="1">
      <alignment horizontal="left" vertical="center"/>
    </xf>
    <xf numFmtId="0" fontId="68" fillId="0" borderId="18" xfId="18" applyFont="1" applyBorder="1" applyAlignment="1" applyProtection="1">
      <alignment horizontal="left" vertical="center"/>
    </xf>
    <xf numFmtId="0" fontId="68" fillId="0" borderId="14" xfId="18" applyFont="1" applyBorder="1" applyAlignment="1" applyProtection="1">
      <alignment horizontal="right" vertical="center"/>
    </xf>
    <xf numFmtId="190" fontId="69" fillId="0" borderId="169" xfId="18" applyNumberFormat="1" applyFont="1" applyFill="1" applyBorder="1" applyAlignment="1" applyProtection="1">
      <alignment horizontal="right" vertical="center" shrinkToFit="1"/>
    </xf>
    <xf numFmtId="190" fontId="69" fillId="0" borderId="168" xfId="18" applyNumberFormat="1" applyFont="1" applyFill="1" applyBorder="1" applyAlignment="1" applyProtection="1">
      <alignment horizontal="right" vertical="center" shrinkToFit="1"/>
    </xf>
    <xf numFmtId="3" fontId="67" fillId="4" borderId="201" xfId="18" applyNumberFormat="1" applyFont="1" applyFill="1" applyBorder="1" applyAlignment="1" applyProtection="1">
      <alignment horizontal="right" vertical="center" shrinkToFit="1"/>
    </xf>
    <xf numFmtId="3" fontId="67" fillId="4" borderId="199" xfId="18" applyNumberFormat="1" applyFont="1" applyFill="1" applyBorder="1" applyAlignment="1" applyProtection="1">
      <alignment horizontal="right" vertical="center" shrinkToFit="1"/>
    </xf>
    <xf numFmtId="3" fontId="67" fillId="4" borderId="202" xfId="18" applyNumberFormat="1" applyFont="1" applyFill="1" applyBorder="1" applyAlignment="1" applyProtection="1">
      <alignment horizontal="right" vertical="center" shrinkToFit="1"/>
    </xf>
    <xf numFmtId="3" fontId="67" fillId="4" borderId="198" xfId="18" applyNumberFormat="1" applyFont="1" applyFill="1" applyBorder="1" applyAlignment="1" applyProtection="1">
      <alignment horizontal="right" vertical="center" shrinkToFit="1"/>
    </xf>
    <xf numFmtId="3" fontId="67" fillId="4" borderId="200" xfId="18" applyNumberFormat="1" applyFont="1" applyFill="1" applyBorder="1" applyAlignment="1" applyProtection="1">
      <alignment horizontal="right" vertical="center" shrinkToFit="1"/>
    </xf>
    <xf numFmtId="0" fontId="68" fillId="4" borderId="153" xfId="18" applyFont="1" applyFill="1" applyBorder="1" applyAlignment="1" applyProtection="1">
      <alignment horizontal="left" vertical="center"/>
    </xf>
    <xf numFmtId="0" fontId="68" fillId="4" borderId="134" xfId="18" applyFont="1" applyFill="1" applyBorder="1" applyAlignment="1" applyProtection="1">
      <alignment horizontal="left" vertical="center"/>
    </xf>
    <xf numFmtId="0" fontId="68" fillId="4" borderId="136" xfId="18" applyFont="1" applyFill="1" applyBorder="1" applyAlignment="1" applyProtection="1">
      <alignment horizontal="left" vertical="center"/>
    </xf>
    <xf numFmtId="0" fontId="69" fillId="4" borderId="135" xfId="18" applyFont="1" applyFill="1" applyBorder="1" applyAlignment="1" applyProtection="1">
      <alignment horizontal="center" vertical="center"/>
      <protection locked="0"/>
    </xf>
    <xf numFmtId="0" fontId="69" fillId="4" borderId="136" xfId="18" applyFont="1" applyFill="1" applyBorder="1" applyAlignment="1" applyProtection="1">
      <alignment horizontal="center" vertical="center"/>
      <protection locked="0"/>
    </xf>
    <xf numFmtId="3" fontId="67" fillId="4" borderId="139" xfId="18" applyNumberFormat="1" applyFont="1" applyFill="1" applyBorder="1" applyAlignment="1" applyProtection="1">
      <alignment horizontal="right" vertical="center" shrinkToFit="1"/>
    </xf>
    <xf numFmtId="3" fontId="67" fillId="4" borderId="203" xfId="18" applyNumberFormat="1" applyFont="1" applyFill="1" applyBorder="1" applyAlignment="1" applyProtection="1">
      <alignment horizontal="right" vertical="center" shrinkToFit="1"/>
    </xf>
    <xf numFmtId="3" fontId="67" fillId="4" borderId="140" xfId="18" applyNumberFormat="1" applyFont="1" applyFill="1" applyBorder="1" applyAlignment="1" applyProtection="1">
      <alignment horizontal="right" vertical="center" shrinkToFit="1"/>
    </xf>
    <xf numFmtId="3" fontId="67" fillId="4" borderId="142" xfId="18" applyNumberFormat="1" applyFont="1" applyFill="1" applyBorder="1" applyAlignment="1" applyProtection="1">
      <alignment horizontal="right" vertical="center" shrinkToFit="1"/>
    </xf>
    <xf numFmtId="3" fontId="67" fillId="4" borderId="141" xfId="18" applyNumberFormat="1" applyFont="1" applyFill="1" applyBorder="1" applyAlignment="1" applyProtection="1">
      <alignment horizontal="right" vertical="center" shrinkToFit="1"/>
    </xf>
    <xf numFmtId="0" fontId="68" fillId="4" borderId="125" xfId="18" applyFont="1" applyFill="1" applyBorder="1" applyAlignment="1" applyProtection="1">
      <alignment horizontal="left" vertical="center"/>
    </xf>
    <xf numFmtId="0" fontId="68" fillId="4" borderId="122" xfId="18" applyFont="1" applyFill="1" applyBorder="1" applyAlignment="1" applyProtection="1">
      <alignment horizontal="left" vertical="center"/>
    </xf>
    <xf numFmtId="0" fontId="68" fillId="4" borderId="124" xfId="18" applyFont="1" applyFill="1" applyBorder="1" applyAlignment="1" applyProtection="1">
      <alignment horizontal="left" vertical="center"/>
    </xf>
    <xf numFmtId="0" fontId="69" fillId="4" borderId="123" xfId="18" applyFont="1" applyFill="1" applyBorder="1" applyAlignment="1" applyProtection="1">
      <alignment horizontal="center" vertical="center"/>
      <protection locked="0"/>
    </xf>
    <xf numFmtId="0" fontId="69" fillId="4" borderId="124" xfId="18" applyFont="1" applyFill="1" applyBorder="1" applyAlignment="1" applyProtection="1">
      <alignment horizontal="center" vertical="center"/>
      <protection locked="0"/>
    </xf>
    <xf numFmtId="3" fontId="67" fillId="4" borderId="148" xfId="18" applyNumberFormat="1" applyFont="1" applyFill="1" applyBorder="1" applyAlignment="1" applyProtection="1">
      <alignment horizontal="right" vertical="center" shrinkToFit="1"/>
    </xf>
    <xf numFmtId="3" fontId="67" fillId="4" borderId="138" xfId="18" applyNumberFormat="1" applyFont="1" applyFill="1" applyBorder="1" applyAlignment="1" applyProtection="1">
      <alignment horizontal="right" vertical="center" shrinkToFit="1"/>
    </xf>
    <xf numFmtId="3" fontId="67" fillId="4" borderId="149" xfId="18" applyNumberFormat="1" applyFont="1" applyFill="1" applyBorder="1" applyAlignment="1" applyProtection="1">
      <alignment horizontal="right" vertical="center" shrinkToFit="1"/>
    </xf>
    <xf numFmtId="3" fontId="67" fillId="5" borderId="152" xfId="18" applyNumberFormat="1" applyFont="1" applyFill="1" applyBorder="1" applyAlignment="1" applyProtection="1">
      <alignment horizontal="right" vertical="center" shrinkToFit="1"/>
    </xf>
    <xf numFmtId="3" fontId="67" fillId="5" borderId="142" xfId="18" applyNumberFormat="1" applyFont="1" applyFill="1" applyBorder="1" applyAlignment="1" applyProtection="1">
      <alignment horizontal="right" vertical="center" shrinkToFit="1"/>
    </xf>
    <xf numFmtId="3" fontId="67" fillId="5" borderId="143" xfId="18" applyNumberFormat="1" applyFont="1" applyFill="1" applyBorder="1" applyAlignment="1" applyProtection="1">
      <alignment horizontal="right" vertical="center" shrinkToFit="1"/>
    </xf>
    <xf numFmtId="3" fontId="67" fillId="4" borderId="205" xfId="18" applyNumberFormat="1" applyFont="1" applyFill="1" applyBorder="1" applyAlignment="1" applyProtection="1">
      <alignment horizontal="right" vertical="center" shrinkToFit="1"/>
    </xf>
    <xf numFmtId="3" fontId="67" fillId="4" borderId="145" xfId="18" applyNumberFormat="1" applyFont="1" applyFill="1" applyBorder="1" applyAlignment="1" applyProtection="1">
      <alignment horizontal="right" vertical="center" shrinkToFit="1"/>
    </xf>
    <xf numFmtId="3" fontId="67" fillId="4" borderId="204" xfId="18" applyNumberFormat="1" applyFont="1" applyFill="1" applyBorder="1" applyAlignment="1" applyProtection="1">
      <alignment horizontal="right" vertical="center" shrinkToFit="1"/>
    </xf>
    <xf numFmtId="3" fontId="67" fillId="4" borderId="206" xfId="18" applyNumberFormat="1" applyFont="1" applyFill="1" applyBorder="1" applyAlignment="1" applyProtection="1">
      <alignment horizontal="right" vertical="center" shrinkToFit="1"/>
    </xf>
    <xf numFmtId="3" fontId="67" fillId="4" borderId="147" xfId="18" applyNumberFormat="1" applyFont="1" applyFill="1" applyBorder="1" applyAlignment="1" applyProtection="1">
      <alignment horizontal="right" vertical="center" shrinkToFit="1"/>
    </xf>
    <xf numFmtId="3" fontId="67" fillId="4" borderId="209" xfId="18" quotePrefix="1" applyNumberFormat="1" applyFont="1" applyFill="1" applyBorder="1" applyAlignment="1" applyProtection="1">
      <alignment vertical="center" shrinkToFit="1"/>
    </xf>
    <xf numFmtId="3" fontId="67" fillId="4" borderId="178" xfId="18" quotePrefix="1" applyNumberFormat="1" applyFont="1" applyFill="1" applyBorder="1" applyAlignment="1" applyProtection="1">
      <alignment vertical="center" shrinkToFit="1"/>
    </xf>
    <xf numFmtId="3" fontId="67" fillId="4" borderId="207" xfId="18" quotePrefix="1" applyNumberFormat="1" applyFont="1" applyFill="1" applyBorder="1" applyAlignment="1" applyProtection="1">
      <alignment vertical="center" shrinkToFit="1"/>
    </xf>
    <xf numFmtId="3" fontId="67" fillId="4" borderId="208" xfId="18" quotePrefix="1" applyNumberFormat="1" applyFont="1" applyFill="1" applyBorder="1" applyAlignment="1" applyProtection="1">
      <alignment vertical="center" shrinkToFit="1"/>
    </xf>
    <xf numFmtId="3" fontId="67" fillId="4" borderId="177" xfId="18" quotePrefix="1" applyNumberFormat="1" applyFont="1" applyFill="1" applyBorder="1" applyAlignment="1" applyProtection="1">
      <alignment vertical="center" shrinkToFit="1"/>
    </xf>
    <xf numFmtId="0" fontId="72" fillId="4" borderId="40" xfId="18" applyFont="1" applyFill="1" applyBorder="1" applyAlignment="1" applyProtection="1">
      <alignment horizontal="center" vertical="center" textRotation="255" wrapText="1"/>
    </xf>
    <xf numFmtId="0" fontId="72" fillId="4" borderId="48" xfId="18" applyFont="1" applyFill="1" applyBorder="1" applyAlignment="1" applyProtection="1">
      <alignment horizontal="center" vertical="center" textRotation="255" wrapText="1"/>
    </xf>
    <xf numFmtId="0" fontId="68" fillId="0" borderId="127" xfId="18" applyFont="1" applyFill="1" applyBorder="1" applyAlignment="1" applyProtection="1">
      <alignment horizontal="left" vertical="center" wrapText="1" shrinkToFit="1"/>
    </xf>
    <xf numFmtId="0" fontId="68" fillId="0" borderId="126" xfId="18" applyFont="1" applyFill="1" applyBorder="1" applyAlignment="1" applyProtection="1">
      <alignment horizontal="left" vertical="center" wrapText="1" shrinkToFit="1"/>
    </xf>
    <xf numFmtId="0" fontId="68" fillId="0" borderId="197" xfId="18" applyFont="1" applyFill="1" applyBorder="1" applyAlignment="1" applyProtection="1">
      <alignment horizontal="left" vertical="center" wrapText="1" shrinkToFit="1"/>
    </xf>
    <xf numFmtId="0" fontId="69" fillId="0" borderId="137" xfId="18" applyFont="1" applyFill="1" applyBorder="1" applyAlignment="1" applyProtection="1">
      <alignment horizontal="center" vertical="center"/>
      <protection locked="0"/>
    </xf>
    <xf numFmtId="0" fontId="69" fillId="0" borderId="197" xfId="18" applyFont="1" applyFill="1" applyBorder="1" applyAlignment="1" applyProtection="1">
      <alignment horizontal="center" vertical="center"/>
      <protection locked="0"/>
    </xf>
    <xf numFmtId="3" fontId="67" fillId="4" borderId="195" xfId="18" quotePrefix="1" applyNumberFormat="1" applyFont="1" applyFill="1" applyBorder="1" applyAlignment="1" applyProtection="1">
      <alignment vertical="center" shrinkToFit="1"/>
    </xf>
    <xf numFmtId="3" fontId="68" fillId="0" borderId="26" xfId="18" applyNumberFormat="1" applyFont="1" applyFill="1" applyBorder="1" applyAlignment="1" applyProtection="1">
      <alignment horizontal="right" vertical="center"/>
    </xf>
    <xf numFmtId="3" fontId="68" fillId="0" borderId="8" xfId="18" applyNumberFormat="1" applyFont="1" applyFill="1" applyBorder="1" applyAlignment="1" applyProtection="1">
      <alignment horizontal="right" vertical="center"/>
    </xf>
    <xf numFmtId="3" fontId="68" fillId="0" borderId="21" xfId="18" applyNumberFormat="1" applyFont="1" applyFill="1" applyBorder="1" applyAlignment="1" applyProtection="1">
      <alignment horizontal="right" vertical="center"/>
    </xf>
    <xf numFmtId="3" fontId="67" fillId="4" borderId="140" xfId="18" quotePrefix="1" applyNumberFormat="1" applyFont="1" applyFill="1" applyBorder="1" applyAlignment="1" applyProtection="1">
      <alignment vertical="center" shrinkToFit="1"/>
    </xf>
    <xf numFmtId="3" fontId="67" fillId="4" borderId="142" xfId="18" quotePrefix="1" applyNumberFormat="1" applyFont="1" applyFill="1" applyBorder="1" applyAlignment="1" applyProtection="1">
      <alignment vertical="center" shrinkToFit="1"/>
    </xf>
    <xf numFmtId="3" fontId="67" fillId="4" borderId="152" xfId="18" quotePrefix="1" applyNumberFormat="1" applyFont="1" applyFill="1" applyBorder="1" applyAlignment="1" applyProtection="1">
      <alignment vertical="center" shrinkToFit="1"/>
    </xf>
    <xf numFmtId="3" fontId="67" fillId="4" borderId="141" xfId="18" quotePrefix="1" applyNumberFormat="1" applyFont="1" applyFill="1" applyBorder="1" applyAlignment="1" applyProtection="1">
      <alignment vertical="center" shrinkToFit="1"/>
    </xf>
    <xf numFmtId="0" fontId="68" fillId="0" borderId="153" xfId="18" applyFont="1" applyFill="1" applyBorder="1" applyAlignment="1" applyProtection="1">
      <alignment horizontal="left" vertical="center" wrapText="1" shrinkToFit="1"/>
    </xf>
    <xf numFmtId="0" fontId="68" fillId="0" borderId="134" xfId="18" applyFont="1" applyFill="1" applyBorder="1" applyAlignment="1" applyProtection="1">
      <alignment horizontal="left" vertical="center" wrapText="1" shrinkToFit="1"/>
    </xf>
    <xf numFmtId="0" fontId="68" fillId="0" borderId="136" xfId="18" applyFont="1" applyFill="1" applyBorder="1" applyAlignment="1" applyProtection="1">
      <alignment horizontal="left" vertical="center" wrapText="1" shrinkToFit="1"/>
    </xf>
    <xf numFmtId="0" fontId="69" fillId="0" borderId="135" xfId="18" applyFont="1" applyFill="1" applyBorder="1" applyAlignment="1" applyProtection="1">
      <alignment horizontal="center" vertical="center" wrapText="1"/>
      <protection locked="0"/>
    </xf>
    <xf numFmtId="0" fontId="69" fillId="0" borderId="136" xfId="18" applyFont="1" applyFill="1" applyBorder="1" applyAlignment="1" applyProtection="1">
      <alignment horizontal="center" vertical="center" wrapText="1"/>
      <protection locked="0"/>
    </xf>
    <xf numFmtId="3" fontId="67" fillId="4" borderId="198" xfId="18" quotePrefix="1" applyNumberFormat="1" applyFont="1" applyFill="1" applyBorder="1" applyAlignment="1" applyProtection="1">
      <alignment vertical="center" shrinkToFit="1"/>
    </xf>
    <xf numFmtId="3" fontId="67" fillId="4" borderId="199" xfId="18" quotePrefix="1" applyNumberFormat="1" applyFont="1" applyFill="1" applyBorder="1" applyAlignment="1" applyProtection="1">
      <alignment vertical="center" shrinkToFit="1"/>
    </xf>
    <xf numFmtId="3" fontId="67" fillId="4" borderId="200" xfId="18" quotePrefix="1" applyNumberFormat="1" applyFont="1" applyFill="1" applyBorder="1" applyAlignment="1" applyProtection="1">
      <alignment vertical="center" shrinkToFit="1"/>
    </xf>
    <xf numFmtId="3" fontId="67" fillId="4" borderId="201" xfId="18" quotePrefix="1" applyNumberFormat="1" applyFont="1" applyFill="1" applyBorder="1" applyAlignment="1" applyProtection="1">
      <alignment vertical="center" shrinkToFit="1"/>
    </xf>
    <xf numFmtId="3" fontId="67" fillId="4" borderId="143" xfId="18" quotePrefix="1" applyNumberFormat="1" applyFont="1" applyFill="1" applyBorder="1" applyAlignment="1" applyProtection="1">
      <alignment vertical="center" shrinkToFit="1"/>
    </xf>
    <xf numFmtId="189" fontId="69" fillId="0" borderId="135" xfId="18" applyNumberFormat="1" applyFont="1" applyFill="1" applyBorder="1" applyAlignment="1" applyProtection="1">
      <alignment horizontal="center" vertical="center"/>
      <protection locked="0"/>
    </xf>
    <xf numFmtId="189" fontId="69" fillId="0" borderId="136" xfId="18" applyNumberFormat="1" applyFont="1" applyFill="1" applyBorder="1" applyAlignment="1" applyProtection="1">
      <alignment horizontal="center" vertical="center"/>
      <protection locked="0"/>
    </xf>
    <xf numFmtId="3" fontId="67" fillId="4" borderId="138" xfId="18" applyNumberFormat="1" applyFont="1" applyFill="1" applyBorder="1" applyAlignment="1" applyProtection="1">
      <alignment vertical="center" shrinkToFit="1"/>
    </xf>
    <xf numFmtId="3" fontId="67" fillId="4" borderId="121" xfId="18" applyNumberFormat="1" applyFont="1" applyFill="1" applyBorder="1" applyAlignment="1" applyProtection="1">
      <alignment vertical="center" shrinkToFit="1"/>
    </xf>
    <xf numFmtId="3" fontId="67" fillId="4" borderId="125" xfId="18" applyNumberFormat="1" applyFont="1" applyFill="1" applyBorder="1" applyAlignment="1" applyProtection="1">
      <alignment vertical="center" shrinkToFit="1"/>
    </xf>
    <xf numFmtId="3" fontId="67" fillId="4" borderId="139" xfId="18" applyNumberFormat="1" applyFont="1" applyFill="1" applyBorder="1" applyAlignment="1" applyProtection="1">
      <alignment vertical="center" shrinkToFit="1"/>
    </xf>
    <xf numFmtId="3" fontId="67" fillId="4" borderId="202" xfId="18" quotePrefix="1" applyNumberFormat="1" applyFont="1" applyFill="1" applyBorder="1" applyAlignment="1" applyProtection="1">
      <alignment vertical="center" shrinkToFit="1"/>
    </xf>
    <xf numFmtId="0" fontId="99" fillId="0" borderId="40" xfId="18" applyFont="1" applyFill="1" applyBorder="1" applyAlignment="1" applyProtection="1">
      <alignment horizontal="center" vertical="center" textRotation="255" wrapText="1"/>
    </xf>
    <xf numFmtId="0" fontId="99" fillId="0" borderId="49" xfId="18" applyFont="1" applyFill="1" applyBorder="1" applyAlignment="1" applyProtection="1">
      <alignment horizontal="center" vertical="center" textRotation="255" wrapText="1"/>
    </xf>
    <xf numFmtId="0" fontId="69" fillId="4" borderId="214" xfId="18" applyFont="1" applyFill="1" applyBorder="1" applyAlignment="1" applyProtection="1">
      <alignment horizontal="center" vertical="center"/>
      <protection locked="0"/>
    </xf>
    <xf numFmtId="0" fontId="69" fillId="4" borderId="215" xfId="18" applyFont="1" applyFill="1" applyBorder="1" applyAlignment="1" applyProtection="1">
      <alignment horizontal="center" vertical="center"/>
      <protection locked="0"/>
    </xf>
    <xf numFmtId="3" fontId="67" fillId="0" borderId="216" xfId="18" applyNumberFormat="1" applyFont="1" applyFill="1" applyBorder="1" applyAlignment="1" applyProtection="1">
      <alignment horizontal="center" vertical="center" shrinkToFit="1"/>
    </xf>
    <xf numFmtId="3" fontId="67" fillId="0" borderId="217" xfId="18" applyNumberFormat="1" applyFont="1" applyFill="1" applyBorder="1" applyAlignment="1" applyProtection="1">
      <alignment horizontal="center" vertical="center" shrinkToFit="1"/>
    </xf>
    <xf numFmtId="0" fontId="68" fillId="4" borderId="133" xfId="18" applyFont="1" applyFill="1" applyBorder="1" applyAlignment="1" applyProtection="1">
      <alignment horizontal="right" vertical="center"/>
    </xf>
    <xf numFmtId="0" fontId="68" fillId="4" borderId="132" xfId="18" applyFont="1" applyFill="1" applyBorder="1" applyAlignment="1" applyProtection="1">
      <alignment horizontal="right" vertical="center"/>
    </xf>
    <xf numFmtId="0" fontId="68" fillId="4" borderId="8" xfId="18" applyFont="1" applyFill="1" applyBorder="1" applyAlignment="1" applyProtection="1">
      <alignment horizontal="right" vertical="center"/>
    </xf>
    <xf numFmtId="0" fontId="68" fillId="4" borderId="21" xfId="18" applyFont="1" applyFill="1" applyBorder="1" applyAlignment="1" applyProtection="1">
      <alignment horizontal="right" vertical="center"/>
    </xf>
    <xf numFmtId="3" fontId="67" fillId="4" borderId="26" xfId="18" applyNumberFormat="1" applyFont="1" applyFill="1" applyBorder="1" applyAlignment="1" applyProtection="1">
      <alignment horizontal="center" vertical="center" shrinkToFit="1"/>
    </xf>
    <xf numFmtId="3" fontId="67" fillId="4" borderId="8" xfId="18" applyNumberFormat="1" applyFont="1" applyFill="1" applyBorder="1" applyAlignment="1" applyProtection="1">
      <alignment horizontal="center" vertical="center" shrinkToFit="1"/>
    </xf>
    <xf numFmtId="3" fontId="67" fillId="4" borderId="21" xfId="18" applyNumberFormat="1" applyFont="1" applyFill="1" applyBorder="1" applyAlignment="1" applyProtection="1">
      <alignment horizontal="center" vertical="center" shrinkToFit="1"/>
    </xf>
    <xf numFmtId="3" fontId="68" fillId="0" borderId="0" xfId="18" applyNumberFormat="1" applyFont="1" applyFill="1" applyBorder="1" applyAlignment="1" applyProtection="1">
      <alignment horizontal="right" vertical="center"/>
    </xf>
    <xf numFmtId="3" fontId="68" fillId="0" borderId="24" xfId="18" applyNumberFormat="1" applyFont="1" applyFill="1" applyBorder="1" applyAlignment="1" applyProtection="1">
      <alignment horizontal="right" vertical="center"/>
    </xf>
    <xf numFmtId="3" fontId="67" fillId="4" borderId="180" xfId="18" applyNumberFormat="1" applyFont="1" applyFill="1" applyBorder="1" applyAlignment="1" applyProtection="1">
      <alignment horizontal="right" vertical="center" shrinkToFit="1"/>
    </xf>
    <xf numFmtId="3" fontId="67" fillId="4" borderId="174" xfId="18" applyNumberFormat="1" applyFont="1" applyFill="1" applyBorder="1" applyAlignment="1" applyProtection="1">
      <alignment horizontal="right" vertical="center" shrinkToFit="1"/>
    </xf>
    <xf numFmtId="3" fontId="67" fillId="4" borderId="210" xfId="18" applyNumberFormat="1" applyFont="1" applyFill="1" applyBorder="1" applyAlignment="1" applyProtection="1">
      <alignment horizontal="right" vertical="center" shrinkToFit="1"/>
    </xf>
    <xf numFmtId="3" fontId="67" fillId="4" borderId="211" xfId="18" applyNumberFormat="1" applyFont="1" applyFill="1" applyBorder="1" applyAlignment="1" applyProtection="1">
      <alignment horizontal="right" vertical="center" shrinkToFit="1"/>
    </xf>
    <xf numFmtId="3" fontId="67" fillId="4" borderId="212" xfId="18" applyNumberFormat="1" applyFont="1" applyFill="1" applyBorder="1" applyAlignment="1" applyProtection="1">
      <alignment horizontal="right" vertical="center" shrinkToFit="1"/>
    </xf>
    <xf numFmtId="3" fontId="67" fillId="4" borderId="213" xfId="18" applyNumberFormat="1" applyFont="1" applyFill="1" applyBorder="1" applyAlignment="1" applyProtection="1">
      <alignment horizontal="right" vertical="center" shrinkToFit="1"/>
    </xf>
    <xf numFmtId="0" fontId="68" fillId="0" borderId="125" xfId="18" applyFont="1" applyFill="1" applyBorder="1" applyAlignment="1" applyProtection="1">
      <alignment horizontal="left" vertical="center" shrinkToFit="1"/>
    </xf>
    <xf numFmtId="0" fontId="68" fillId="0" borderId="122" xfId="18" applyFont="1" applyFill="1" applyBorder="1" applyAlignment="1" applyProtection="1">
      <alignment horizontal="left" vertical="center" shrinkToFit="1"/>
    </xf>
    <xf numFmtId="0" fontId="68" fillId="0" borderId="124" xfId="18" applyFont="1" applyFill="1" applyBorder="1" applyAlignment="1" applyProtection="1">
      <alignment horizontal="left" vertical="center" shrinkToFit="1"/>
    </xf>
    <xf numFmtId="0" fontId="69" fillId="0" borderId="123" xfId="18" applyFont="1" applyFill="1" applyBorder="1" applyAlignment="1" applyProtection="1">
      <alignment horizontal="center" vertical="center"/>
      <protection locked="0"/>
    </xf>
    <xf numFmtId="0" fontId="69" fillId="0" borderId="124" xfId="18" applyFont="1" applyFill="1" applyBorder="1" applyAlignment="1" applyProtection="1">
      <alignment horizontal="center" vertical="center"/>
      <protection locked="0"/>
    </xf>
    <xf numFmtId="3" fontId="67" fillId="0" borderId="139" xfId="18" applyNumberFormat="1" applyFont="1" applyFill="1" applyBorder="1" applyAlignment="1" applyProtection="1">
      <alignment vertical="center" shrinkToFit="1"/>
    </xf>
    <xf numFmtId="3" fontId="67" fillId="0" borderId="148" xfId="18" applyNumberFormat="1" applyFont="1" applyFill="1" applyBorder="1" applyAlignment="1" applyProtection="1">
      <alignment vertical="center" shrinkToFit="1"/>
    </xf>
    <xf numFmtId="38" fontId="70" fillId="4" borderId="130" xfId="19" applyFont="1" applyFill="1" applyBorder="1" applyAlignment="1" applyProtection="1">
      <alignment horizontal="right" vertical="center" shrinkToFit="1"/>
    </xf>
    <xf numFmtId="38" fontId="70" fillId="4" borderId="20" xfId="19" applyFont="1" applyFill="1" applyBorder="1" applyAlignment="1" applyProtection="1">
      <alignment horizontal="right" vertical="center" shrinkToFit="1"/>
    </xf>
    <xf numFmtId="38" fontId="70" fillId="4" borderId="19" xfId="19" applyFont="1" applyFill="1" applyBorder="1" applyAlignment="1" applyProtection="1">
      <alignment horizontal="right" vertical="center" shrinkToFit="1"/>
    </xf>
    <xf numFmtId="38" fontId="70" fillId="4" borderId="131" xfId="19" applyFont="1" applyFill="1" applyBorder="1" applyAlignment="1" applyProtection="1">
      <alignment horizontal="right" vertical="center" shrinkToFit="1"/>
    </xf>
    <xf numFmtId="38" fontId="70" fillId="4" borderId="146" xfId="19" applyFont="1" applyFill="1" applyBorder="1" applyAlignment="1" applyProtection="1">
      <alignment horizontal="right" vertical="center" shrinkToFit="1"/>
    </xf>
    <xf numFmtId="38" fontId="70" fillId="4" borderId="176" xfId="19" applyFont="1" applyFill="1" applyBorder="1" applyAlignment="1" applyProtection="1">
      <alignment horizontal="right" vertical="center" shrinkToFit="1"/>
    </xf>
    <xf numFmtId="38" fontId="70" fillId="4" borderId="175" xfId="19" applyFont="1" applyFill="1" applyBorder="1" applyAlignment="1" applyProtection="1">
      <alignment horizontal="right" vertical="center" shrinkToFit="1"/>
    </xf>
    <xf numFmtId="0" fontId="68" fillId="0" borderId="9" xfId="28" applyFont="1" applyBorder="1" applyAlignment="1" applyProtection="1">
      <alignment horizontal="left" vertical="center"/>
    </xf>
    <xf numFmtId="188" fontId="67" fillId="0" borderId="9" xfId="29" applyNumberFormat="1" applyFont="1" applyBorder="1" applyAlignment="1" applyProtection="1">
      <alignment horizontal="center" vertical="center"/>
    </xf>
    <xf numFmtId="0" fontId="68" fillId="4" borderId="19" xfId="18" applyFont="1" applyFill="1" applyBorder="1" applyAlignment="1" applyProtection="1">
      <alignment horizontal="left" vertical="center"/>
    </xf>
    <xf numFmtId="0" fontId="68" fillId="4" borderId="18" xfId="18" applyFont="1" applyFill="1" applyBorder="1" applyAlignment="1" applyProtection="1">
      <alignment horizontal="left" vertical="center"/>
    </xf>
    <xf numFmtId="38" fontId="70" fillId="4" borderId="218" xfId="19" applyFont="1" applyFill="1" applyBorder="1" applyAlignment="1" applyProtection="1">
      <alignment horizontal="right" vertical="center" shrinkToFit="1"/>
    </xf>
    <xf numFmtId="38" fontId="70" fillId="4" borderId="219" xfId="19" applyFont="1" applyFill="1" applyBorder="1" applyAlignment="1" applyProtection="1">
      <alignment horizontal="right" vertical="center" shrinkToFit="1"/>
    </xf>
    <xf numFmtId="0" fontId="68" fillId="4" borderId="19" xfId="18" applyFont="1" applyFill="1" applyBorder="1" applyAlignment="1" applyProtection="1">
      <alignment horizontal="left" vertical="center" shrinkToFit="1"/>
    </xf>
    <xf numFmtId="0" fontId="68" fillId="4" borderId="18" xfId="18" applyFont="1" applyFill="1" applyBorder="1" applyAlignment="1" applyProtection="1">
      <alignment horizontal="left" vertical="center" shrinkToFit="1"/>
    </xf>
    <xf numFmtId="0" fontId="68" fillId="4" borderId="20" xfId="18" applyFont="1" applyFill="1" applyBorder="1" applyAlignment="1" applyProtection="1">
      <alignment horizontal="left" vertical="center" shrinkToFit="1"/>
    </xf>
    <xf numFmtId="0" fontId="18" fillId="0" borderId="37" xfId="18" applyFont="1" applyBorder="1" applyAlignment="1" applyProtection="1">
      <alignment horizontal="left" vertical="center"/>
    </xf>
    <xf numFmtId="0" fontId="69" fillId="4" borderId="129" xfId="18" applyFont="1" applyFill="1" applyBorder="1" applyAlignment="1" applyProtection="1">
      <alignment horizontal="center" vertical="center"/>
    </xf>
    <xf numFmtId="0" fontId="69" fillId="4" borderId="128" xfId="18" applyFont="1" applyFill="1" applyBorder="1" applyAlignment="1" applyProtection="1">
      <alignment horizontal="center" vertical="center"/>
    </xf>
    <xf numFmtId="0" fontId="69" fillId="4" borderId="135" xfId="18" applyFont="1" applyFill="1" applyBorder="1" applyAlignment="1" applyProtection="1">
      <alignment horizontal="center" vertical="center"/>
    </xf>
    <xf numFmtId="0" fontId="69" fillId="4" borderId="136" xfId="18" applyFont="1" applyFill="1" applyBorder="1" applyAlignment="1" applyProtection="1">
      <alignment horizontal="center" vertical="center"/>
    </xf>
    <xf numFmtId="0" fontId="69" fillId="4" borderId="123" xfId="18" applyFont="1" applyFill="1" applyBorder="1" applyAlignment="1" applyProtection="1">
      <alignment horizontal="center" vertical="center"/>
    </xf>
    <xf numFmtId="0" fontId="69" fillId="4" borderId="124" xfId="18" applyFont="1" applyFill="1" applyBorder="1" applyAlignment="1" applyProtection="1">
      <alignment horizontal="center" vertical="center"/>
    </xf>
    <xf numFmtId="0" fontId="69" fillId="0" borderId="137" xfId="18" applyFont="1" applyFill="1" applyBorder="1" applyAlignment="1" applyProtection="1">
      <alignment horizontal="center" vertical="center"/>
    </xf>
    <xf numFmtId="0" fontId="69" fillId="0" borderId="197" xfId="18" applyFont="1" applyFill="1" applyBorder="1" applyAlignment="1" applyProtection="1">
      <alignment horizontal="center" vertical="center"/>
    </xf>
    <xf numFmtId="0" fontId="69" fillId="0" borderId="135" xfId="18" applyFont="1" applyFill="1" applyBorder="1" applyAlignment="1" applyProtection="1">
      <alignment horizontal="center" vertical="center" wrapText="1"/>
    </xf>
    <xf numFmtId="0" fontId="69" fillId="0" borderId="136" xfId="18" applyFont="1" applyFill="1" applyBorder="1" applyAlignment="1" applyProtection="1">
      <alignment horizontal="center" vertical="center" wrapText="1"/>
    </xf>
    <xf numFmtId="189" fontId="69" fillId="0" borderId="135" xfId="18" applyNumberFormat="1" applyFont="1" applyFill="1" applyBorder="1" applyAlignment="1" applyProtection="1">
      <alignment horizontal="center" vertical="center"/>
    </xf>
    <xf numFmtId="189" fontId="69" fillId="0" borderId="136" xfId="18" applyNumberFormat="1" applyFont="1" applyFill="1" applyBorder="1" applyAlignment="1" applyProtection="1">
      <alignment horizontal="center" vertical="center"/>
    </xf>
    <xf numFmtId="0" fontId="69" fillId="4" borderId="214" xfId="18" applyFont="1" applyFill="1" applyBorder="1" applyAlignment="1" applyProtection="1">
      <alignment horizontal="center" vertical="center"/>
    </xf>
    <xf numFmtId="0" fontId="69" fillId="4" borderId="215" xfId="18" applyFont="1" applyFill="1" applyBorder="1" applyAlignment="1" applyProtection="1">
      <alignment horizontal="center" vertical="center"/>
    </xf>
    <xf numFmtId="0" fontId="68" fillId="4" borderId="26" xfId="18" applyFont="1" applyFill="1" applyBorder="1" applyAlignment="1" applyProtection="1">
      <alignment horizontal="right" vertical="center"/>
    </xf>
    <xf numFmtId="0" fontId="69" fillId="0" borderId="123" xfId="18" applyFont="1" applyFill="1" applyBorder="1" applyAlignment="1" applyProtection="1">
      <alignment horizontal="center" vertical="center"/>
    </xf>
    <xf numFmtId="0" fontId="69" fillId="0" borderId="124" xfId="18" applyFont="1" applyFill="1" applyBorder="1" applyAlignment="1" applyProtection="1">
      <alignment horizontal="center" vertical="center"/>
    </xf>
    <xf numFmtId="0" fontId="33" fillId="3" borderId="9" xfId="3" applyFont="1" applyFill="1" applyBorder="1" applyAlignment="1" applyProtection="1">
      <alignment vertical="center" shrinkToFit="1"/>
      <protection locked="0"/>
    </xf>
    <xf numFmtId="176" fontId="33" fillId="6" borderId="9" xfId="3" applyNumberFormat="1" applyFont="1" applyFill="1" applyBorder="1" applyAlignment="1" applyProtection="1">
      <alignment horizontal="center" vertical="center" shrinkToFit="1"/>
      <protection locked="0"/>
    </xf>
    <xf numFmtId="180" fontId="64" fillId="4" borderId="45" xfId="7" applyNumberFormat="1" applyFont="1" applyFill="1" applyBorder="1" applyAlignment="1" applyProtection="1">
      <alignment horizontal="center" vertical="center" shrinkToFit="1"/>
    </xf>
    <xf numFmtId="180" fontId="64" fillId="4" borderId="44" xfId="7" applyNumberFormat="1" applyFont="1" applyFill="1" applyBorder="1" applyAlignment="1" applyProtection="1">
      <alignment horizontal="center" vertical="center" shrinkToFit="1"/>
    </xf>
    <xf numFmtId="180" fontId="64" fillId="4" borderId="42" xfId="7" applyNumberFormat="1" applyFont="1" applyFill="1" applyBorder="1" applyAlignment="1" applyProtection="1">
      <alignment horizontal="center" vertical="center" shrinkToFit="1"/>
    </xf>
    <xf numFmtId="180" fontId="64" fillId="4" borderId="10" xfId="7" applyNumberFormat="1" applyFont="1" applyFill="1" applyBorder="1" applyAlignment="1" applyProtection="1">
      <alignment horizontal="center" vertical="center" shrinkToFit="1"/>
    </xf>
    <xf numFmtId="180" fontId="64" fillId="4" borderId="0" xfId="7" applyNumberFormat="1" applyFont="1" applyFill="1" applyBorder="1" applyAlignment="1" applyProtection="1">
      <alignment horizontal="center" vertical="center" shrinkToFit="1"/>
    </xf>
    <xf numFmtId="180" fontId="64" fillId="4" borderId="12" xfId="7" applyNumberFormat="1" applyFont="1" applyFill="1" applyBorder="1" applyAlignment="1" applyProtection="1">
      <alignment horizontal="center" vertical="center" shrinkToFit="1"/>
    </xf>
    <xf numFmtId="180" fontId="64" fillId="4" borderId="38" xfId="7" applyNumberFormat="1" applyFont="1" applyFill="1" applyBorder="1" applyAlignment="1" applyProtection="1">
      <alignment horizontal="center" vertical="center" shrinkToFit="1"/>
    </xf>
    <xf numFmtId="180" fontId="64" fillId="4" borderId="37" xfId="7" applyNumberFormat="1" applyFont="1" applyFill="1" applyBorder="1" applyAlignment="1" applyProtection="1">
      <alignment horizontal="center" vertical="center" shrinkToFit="1"/>
    </xf>
    <xf numFmtId="180" fontId="64" fillId="4" borderId="101" xfId="7" applyNumberFormat="1" applyFont="1" applyFill="1" applyBorder="1" applyAlignment="1" applyProtection="1">
      <alignment horizontal="center" vertical="center" shrinkToFit="1"/>
    </xf>
    <xf numFmtId="0" fontId="61" fillId="4" borderId="45" xfId="5" applyFont="1" applyFill="1" applyBorder="1" applyAlignment="1" applyProtection="1">
      <alignment horizontal="center" vertical="center" wrapText="1"/>
    </xf>
    <xf numFmtId="0" fontId="61" fillId="4" borderId="44" xfId="5" applyFont="1" applyFill="1" applyBorder="1" applyAlignment="1" applyProtection="1">
      <alignment horizontal="center" vertical="center"/>
    </xf>
    <xf numFmtId="0" fontId="61" fillId="4" borderId="42" xfId="5" applyFont="1" applyFill="1" applyBorder="1" applyAlignment="1" applyProtection="1">
      <alignment horizontal="center" vertical="center"/>
    </xf>
    <xf numFmtId="0" fontId="61" fillId="4" borderId="10" xfId="5" applyFont="1" applyFill="1" applyBorder="1" applyAlignment="1" applyProtection="1">
      <alignment horizontal="center" vertical="center"/>
    </xf>
    <xf numFmtId="0" fontId="61" fillId="4" borderId="0" xfId="5" applyFont="1" applyFill="1" applyBorder="1" applyAlignment="1" applyProtection="1">
      <alignment horizontal="center" vertical="center"/>
    </xf>
    <xf numFmtId="0" fontId="61" fillId="4" borderId="12" xfId="5" applyFont="1" applyFill="1" applyBorder="1" applyAlignment="1" applyProtection="1">
      <alignment horizontal="center" vertical="center"/>
    </xf>
    <xf numFmtId="0" fontId="61" fillId="4" borderId="38" xfId="5" applyFont="1" applyFill="1" applyBorder="1" applyAlignment="1" applyProtection="1">
      <alignment horizontal="center" vertical="center"/>
    </xf>
    <xf numFmtId="0" fontId="61" fillId="4" borderId="37" xfId="5" applyFont="1" applyFill="1" applyBorder="1" applyAlignment="1" applyProtection="1">
      <alignment horizontal="center" vertical="center"/>
    </xf>
    <xf numFmtId="0" fontId="61" fillId="4" borderId="101" xfId="5" applyFont="1" applyFill="1" applyBorder="1" applyAlignment="1" applyProtection="1">
      <alignment horizontal="center" vertical="center"/>
    </xf>
    <xf numFmtId="0" fontId="59" fillId="4" borderId="0" xfId="2" applyFont="1" applyFill="1" applyBorder="1" applyAlignment="1" applyProtection="1">
      <alignment horizontal="left" vertical="top"/>
    </xf>
    <xf numFmtId="0" fontId="32" fillId="0" borderId="19" xfId="3" applyFont="1" applyFill="1" applyBorder="1" applyAlignment="1" applyProtection="1">
      <alignment horizontal="center" vertical="center" shrinkToFit="1"/>
    </xf>
    <xf numFmtId="0" fontId="32" fillId="0" borderId="18" xfId="3" applyFont="1" applyFill="1" applyBorder="1" applyAlignment="1" applyProtection="1">
      <alignment horizontal="center" vertical="center" shrinkToFit="1"/>
    </xf>
    <xf numFmtId="0" fontId="32" fillId="0" borderId="97" xfId="3" applyFont="1" applyFill="1" applyBorder="1" applyAlignment="1" applyProtection="1">
      <alignment horizontal="center" vertical="center" shrinkToFit="1"/>
    </xf>
    <xf numFmtId="176" fontId="50" fillId="4" borderId="15" xfId="3" applyNumberFormat="1" applyFont="1" applyFill="1" applyBorder="1" applyAlignment="1" applyProtection="1">
      <alignment horizontal="left" vertical="center" shrinkToFit="1"/>
    </xf>
    <xf numFmtId="176" fontId="50" fillId="4" borderId="14" xfId="3" applyNumberFormat="1" applyFont="1" applyFill="1" applyBorder="1" applyAlignment="1" applyProtection="1">
      <alignment horizontal="left" vertical="center" shrinkToFit="1"/>
    </xf>
    <xf numFmtId="0" fontId="45" fillId="4" borderId="45" xfId="3" applyFont="1" applyFill="1" applyBorder="1" applyAlignment="1" applyProtection="1">
      <alignment horizontal="center" vertical="center" wrapText="1" shrinkToFit="1"/>
    </xf>
    <xf numFmtId="0" fontId="45" fillId="4" borderId="44" xfId="3" applyFont="1" applyFill="1" applyBorder="1" applyAlignment="1" applyProtection="1">
      <alignment horizontal="center" vertical="center" wrapText="1" shrinkToFit="1"/>
    </xf>
    <xf numFmtId="0" fontId="45" fillId="4" borderId="42" xfId="3" applyFont="1" applyFill="1" applyBorder="1" applyAlignment="1" applyProtection="1">
      <alignment horizontal="center" vertical="center" wrapText="1" shrinkToFit="1"/>
    </xf>
    <xf numFmtId="0" fontId="45" fillId="4" borderId="10" xfId="3" applyFont="1" applyFill="1" applyBorder="1" applyAlignment="1" applyProtection="1">
      <alignment horizontal="center" vertical="center" wrapText="1" shrinkToFit="1"/>
    </xf>
    <xf numFmtId="0" fontId="45" fillId="4" borderId="0" xfId="3" applyFont="1" applyFill="1" applyBorder="1" applyAlignment="1" applyProtection="1">
      <alignment horizontal="center" vertical="center" wrapText="1" shrinkToFit="1"/>
    </xf>
    <xf numFmtId="0" fontId="45" fillId="4" borderId="12" xfId="3" applyFont="1" applyFill="1" applyBorder="1" applyAlignment="1" applyProtection="1">
      <alignment horizontal="center" vertical="center" wrapText="1" shrinkToFit="1"/>
    </xf>
    <xf numFmtId="0" fontId="45" fillId="4" borderId="38" xfId="3" applyFont="1" applyFill="1" applyBorder="1" applyAlignment="1" applyProtection="1">
      <alignment horizontal="center" vertical="center" wrapText="1" shrinkToFit="1"/>
    </xf>
    <xf numFmtId="0" fontId="45" fillId="4" borderId="37" xfId="3" applyFont="1" applyFill="1" applyBorder="1" applyAlignment="1" applyProtection="1">
      <alignment horizontal="center" vertical="center" wrapText="1" shrinkToFit="1"/>
    </xf>
    <xf numFmtId="0" fontId="45" fillId="4" borderId="101" xfId="3" applyFont="1" applyFill="1" applyBorder="1" applyAlignment="1" applyProtection="1">
      <alignment horizontal="center" vertical="center" wrapText="1" shrinkToFit="1"/>
    </xf>
    <xf numFmtId="38" fontId="64" fillId="4" borderId="10" xfId="7" applyFont="1" applyFill="1" applyBorder="1" applyAlignment="1" applyProtection="1">
      <alignment horizontal="center" vertical="center" shrinkToFit="1"/>
    </xf>
    <xf numFmtId="38" fontId="64" fillId="4" borderId="0" xfId="7" applyFont="1" applyFill="1" applyBorder="1" applyAlignment="1" applyProtection="1">
      <alignment horizontal="center" vertical="center" shrinkToFit="1"/>
    </xf>
    <xf numFmtId="38" fontId="64" fillId="4" borderId="12" xfId="7" applyFont="1" applyFill="1" applyBorder="1" applyAlignment="1" applyProtection="1">
      <alignment horizontal="center" vertical="center" shrinkToFit="1"/>
    </xf>
    <xf numFmtId="38" fontId="64" fillId="4" borderId="38" xfId="7" applyFont="1" applyFill="1" applyBorder="1" applyAlignment="1" applyProtection="1">
      <alignment horizontal="center" vertical="center" shrinkToFit="1"/>
    </xf>
    <xf numFmtId="38" fontId="64" fillId="4" borderId="37" xfId="7" applyFont="1" applyFill="1" applyBorder="1" applyAlignment="1" applyProtection="1">
      <alignment horizontal="center" vertical="center" shrinkToFit="1"/>
    </xf>
    <xf numFmtId="38" fontId="64" fillId="4" borderId="101" xfId="7" applyFont="1" applyFill="1" applyBorder="1" applyAlignment="1" applyProtection="1">
      <alignment horizontal="center" vertical="center" shrinkToFit="1"/>
    </xf>
    <xf numFmtId="0" fontId="61" fillId="4" borderId="44" xfId="5" applyFont="1" applyFill="1" applyBorder="1" applyAlignment="1" applyProtection="1">
      <alignment horizontal="center" vertical="center" wrapText="1"/>
    </xf>
    <xf numFmtId="0" fontId="61" fillId="4" borderId="42" xfId="5" applyFont="1" applyFill="1" applyBorder="1" applyAlignment="1" applyProtection="1">
      <alignment horizontal="center" vertical="center" wrapText="1"/>
    </xf>
    <xf numFmtId="0" fontId="61" fillId="4" borderId="10" xfId="5" applyFont="1" applyFill="1" applyBorder="1" applyAlignment="1" applyProtection="1">
      <alignment horizontal="center" vertical="center" wrapText="1"/>
    </xf>
    <xf numFmtId="0" fontId="61" fillId="4" borderId="0" xfId="5" applyFont="1" applyFill="1" applyBorder="1" applyAlignment="1" applyProtection="1">
      <alignment horizontal="center" vertical="center" wrapText="1"/>
    </xf>
    <xf numFmtId="0" fontId="61" fillId="4" borderId="12" xfId="5" applyFont="1" applyFill="1" applyBorder="1" applyAlignment="1" applyProtection="1">
      <alignment horizontal="center" vertical="center" wrapText="1"/>
    </xf>
    <xf numFmtId="0" fontId="61" fillId="4" borderId="38" xfId="5" applyFont="1" applyFill="1" applyBorder="1" applyAlignment="1" applyProtection="1">
      <alignment horizontal="center" vertical="center" wrapText="1"/>
    </xf>
    <xf numFmtId="0" fontId="61" fillId="4" borderId="37" xfId="5" applyFont="1" applyFill="1" applyBorder="1" applyAlignment="1" applyProtection="1">
      <alignment horizontal="center" vertical="center" wrapText="1"/>
    </xf>
    <xf numFmtId="0" fontId="61" fillId="4" borderId="101" xfId="5" applyFont="1" applyFill="1" applyBorder="1" applyAlignment="1" applyProtection="1">
      <alignment horizontal="center" vertical="center" wrapText="1"/>
    </xf>
    <xf numFmtId="0" fontId="50" fillId="4" borderId="109" xfId="3" applyFont="1" applyFill="1" applyBorder="1" applyAlignment="1" applyProtection="1">
      <alignment horizontal="left" vertical="top" shrinkToFit="1"/>
    </xf>
    <xf numFmtId="0" fontId="50" fillId="4" borderId="110" xfId="3" applyFont="1" applyFill="1" applyBorder="1" applyAlignment="1" applyProtection="1">
      <alignment horizontal="left" vertical="top" shrinkToFit="1"/>
    </xf>
    <xf numFmtId="0" fontId="31" fillId="4" borderId="0" xfId="3" applyFont="1" applyFill="1" applyBorder="1" applyAlignment="1" applyProtection="1">
      <alignment horizontal="left" vertical="center" wrapText="1"/>
    </xf>
    <xf numFmtId="0" fontId="50" fillId="4" borderId="0" xfId="3" applyFont="1" applyFill="1" applyBorder="1" applyAlignment="1" applyProtection="1">
      <alignment horizontal="center" vertical="center" wrapText="1" shrinkToFit="1"/>
    </xf>
    <xf numFmtId="0" fontId="50" fillId="4" borderId="0" xfId="3" applyFont="1" applyFill="1" applyBorder="1" applyAlignment="1" applyProtection="1">
      <alignment horizontal="center" vertical="top" wrapText="1" shrinkToFit="1"/>
    </xf>
    <xf numFmtId="0" fontId="33" fillId="3" borderId="49" xfId="3" applyFont="1" applyFill="1" applyBorder="1" applyAlignment="1" applyProtection="1">
      <alignment vertical="center" shrinkToFit="1"/>
      <protection locked="0"/>
    </xf>
    <xf numFmtId="176" fontId="33" fillId="6" borderId="49" xfId="3" applyNumberFormat="1" applyFont="1" applyFill="1" applyBorder="1" applyAlignment="1" applyProtection="1">
      <alignment horizontal="center" vertical="center" shrinkToFit="1"/>
      <protection locked="0"/>
    </xf>
    <xf numFmtId="0" fontId="25" fillId="0" borderId="9" xfId="5" applyFont="1" applyBorder="1" applyAlignment="1" applyProtection="1">
      <alignment horizontal="center" vertical="center"/>
    </xf>
    <xf numFmtId="0" fontId="25" fillId="0" borderId="39" xfId="5" applyFont="1" applyBorder="1" applyAlignment="1" applyProtection="1">
      <alignment horizontal="center" vertical="center"/>
    </xf>
    <xf numFmtId="0" fontId="25" fillId="0" borderId="14" xfId="5" applyFont="1" applyBorder="1" applyAlignment="1" applyProtection="1">
      <alignment horizontal="center" vertical="center"/>
    </xf>
    <xf numFmtId="0" fontId="25" fillId="0" borderId="47" xfId="5" applyFont="1" applyBorder="1" applyAlignment="1" applyProtection="1">
      <alignment horizontal="center" vertical="center"/>
    </xf>
    <xf numFmtId="0" fontId="25" fillId="0" borderId="46" xfId="5" applyFont="1" applyBorder="1" applyAlignment="1" applyProtection="1">
      <alignment horizontal="center" vertical="center"/>
    </xf>
    <xf numFmtId="0" fontId="25" fillId="0" borderId="0" xfId="5" applyFont="1" applyBorder="1" applyAlignment="1" applyProtection="1">
      <alignment horizontal="center" vertical="center"/>
    </xf>
    <xf numFmtId="0" fontId="25" fillId="0" borderId="24" xfId="5" applyFont="1" applyBorder="1" applyAlignment="1" applyProtection="1">
      <alignment horizontal="center" vertical="center"/>
    </xf>
    <xf numFmtId="0" fontId="25" fillId="0" borderId="40" xfId="5" applyFont="1" applyBorder="1" applyAlignment="1" applyProtection="1">
      <alignment horizontal="center" vertical="center" wrapText="1"/>
    </xf>
    <xf numFmtId="0" fontId="25" fillId="0" borderId="48" xfId="5" applyFont="1" applyBorder="1" applyAlignment="1" applyProtection="1">
      <alignment horizontal="center" vertical="center"/>
    </xf>
    <xf numFmtId="0" fontId="25" fillId="0" borderId="21" xfId="5" applyFont="1" applyBorder="1" applyAlignment="1" applyProtection="1">
      <alignment horizontal="center" vertical="center"/>
    </xf>
    <xf numFmtId="0" fontId="32" fillId="0" borderId="9" xfId="3" applyFont="1" applyFill="1" applyBorder="1" applyAlignment="1" applyProtection="1">
      <alignment horizontal="center" vertical="center" wrapText="1"/>
    </xf>
    <xf numFmtId="0" fontId="32" fillId="0" borderId="88" xfId="3" applyFont="1" applyFill="1" applyBorder="1" applyAlignment="1" applyProtection="1">
      <alignment horizontal="center" vertical="center" wrapText="1"/>
    </xf>
    <xf numFmtId="0" fontId="56" fillId="0" borderId="72" xfId="3" applyFont="1" applyFill="1" applyBorder="1" applyAlignment="1" applyProtection="1">
      <alignment horizontal="center" vertical="center" wrapText="1" shrinkToFit="1"/>
    </xf>
    <xf numFmtId="0" fontId="56" fillId="0" borderId="48" xfId="3" applyFont="1" applyFill="1" applyBorder="1" applyAlignment="1" applyProtection="1">
      <alignment horizontal="center" vertical="center" wrapText="1" shrinkToFit="1"/>
    </xf>
    <xf numFmtId="0" fontId="56" fillId="0" borderId="89" xfId="3" applyFont="1" applyFill="1" applyBorder="1" applyAlignment="1" applyProtection="1">
      <alignment horizontal="center" vertical="center" wrapText="1" shrinkToFit="1"/>
    </xf>
    <xf numFmtId="0" fontId="32" fillId="0" borderId="67" xfId="3" applyFont="1" applyFill="1" applyBorder="1" applyAlignment="1" applyProtection="1">
      <alignment horizontal="center" vertical="center" wrapText="1" shrinkToFit="1"/>
    </xf>
    <xf numFmtId="0" fontId="32" fillId="0" borderId="73" xfId="3" applyFont="1" applyFill="1" applyBorder="1" applyAlignment="1" applyProtection="1">
      <alignment horizontal="center" vertical="center" wrapText="1" shrinkToFit="1"/>
    </xf>
    <xf numFmtId="0" fontId="32" fillId="0" borderId="78" xfId="3" applyFont="1" applyFill="1" applyBorder="1" applyAlignment="1" applyProtection="1">
      <alignment horizontal="center" vertical="center" wrapText="1" shrinkToFit="1"/>
    </xf>
    <xf numFmtId="0" fontId="32" fillId="0" borderId="46" xfId="3" applyFont="1" applyFill="1" applyBorder="1" applyAlignment="1" applyProtection="1">
      <alignment horizontal="center" vertical="center" wrapText="1" shrinkToFit="1"/>
    </xf>
    <xf numFmtId="0" fontId="32" fillId="0" borderId="0" xfId="3" applyFont="1" applyFill="1" applyBorder="1" applyAlignment="1" applyProtection="1">
      <alignment horizontal="center" vertical="center" wrapText="1" shrinkToFit="1"/>
    </xf>
    <xf numFmtId="0" fontId="32" fillId="0" borderId="84" xfId="3" applyFont="1" applyFill="1" applyBorder="1" applyAlignment="1" applyProtection="1">
      <alignment horizontal="center" vertical="center" wrapText="1" shrinkToFit="1"/>
    </xf>
    <xf numFmtId="0" fontId="32" fillId="0" borderId="86" xfId="3" applyFont="1" applyFill="1" applyBorder="1" applyAlignment="1" applyProtection="1">
      <alignment horizontal="center" vertical="center" wrapText="1" shrinkToFit="1"/>
    </xf>
    <xf numFmtId="0" fontId="32" fillId="0" borderId="90" xfId="3" applyFont="1" applyFill="1" applyBorder="1" applyAlignment="1" applyProtection="1">
      <alignment horizontal="center" vertical="center" wrapText="1" shrinkToFit="1"/>
    </xf>
    <xf numFmtId="0" fontId="32" fillId="0" borderId="94" xfId="3" applyFont="1" applyFill="1" applyBorder="1" applyAlignment="1" applyProtection="1">
      <alignment horizontal="center" vertical="center" wrapText="1" shrinkToFit="1"/>
    </xf>
    <xf numFmtId="0" fontId="25" fillId="4" borderId="0" xfId="5" applyFont="1" applyFill="1" applyAlignment="1" applyProtection="1">
      <alignment horizontal="center" vertical="center" wrapText="1"/>
    </xf>
    <xf numFmtId="0" fontId="57" fillId="0" borderId="75" xfId="3" applyFont="1" applyFill="1" applyBorder="1" applyAlignment="1" applyProtection="1">
      <alignment horizontal="center" vertical="center"/>
    </xf>
    <xf numFmtId="0" fontId="57" fillId="0" borderId="76" xfId="3" applyFont="1" applyFill="1" applyBorder="1" applyAlignment="1" applyProtection="1">
      <alignment horizontal="center" vertical="center"/>
    </xf>
    <xf numFmtId="0" fontId="57" fillId="0" borderId="77" xfId="3" applyFont="1" applyFill="1" applyBorder="1" applyAlignment="1" applyProtection="1">
      <alignment horizontal="center" vertical="center"/>
    </xf>
    <xf numFmtId="0" fontId="57" fillId="0" borderId="82" xfId="4" applyFont="1" applyFill="1" applyBorder="1" applyAlignment="1" applyProtection="1">
      <alignment horizontal="center" vertical="center" wrapText="1" shrinkToFit="1"/>
    </xf>
    <xf numFmtId="0" fontId="57" fillId="0" borderId="93" xfId="4" applyFont="1" applyFill="1" applyBorder="1" applyAlignment="1" applyProtection="1">
      <alignment horizontal="center" vertical="center" wrapText="1" shrinkToFit="1"/>
    </xf>
    <xf numFmtId="0" fontId="32" fillId="0" borderId="72" xfId="3" applyFont="1" applyFill="1" applyBorder="1" applyAlignment="1" applyProtection="1">
      <alignment horizontal="center" vertical="center" wrapText="1"/>
    </xf>
    <xf numFmtId="0" fontId="32" fillId="0" borderId="48" xfId="3" applyFont="1" applyFill="1" applyBorder="1" applyAlignment="1" applyProtection="1">
      <alignment horizontal="center" vertical="center" wrapText="1"/>
    </xf>
    <xf numFmtId="0" fontId="32" fillId="0" borderId="89" xfId="3" applyFont="1" applyFill="1" applyBorder="1" applyAlignment="1" applyProtection="1">
      <alignment horizontal="center" vertical="center" wrapText="1"/>
    </xf>
    <xf numFmtId="0" fontId="32" fillId="0" borderId="67" xfId="3" applyFont="1" applyFill="1" applyBorder="1" applyAlignment="1" applyProtection="1">
      <alignment horizontal="center" vertical="center" wrapText="1"/>
    </xf>
    <xf numFmtId="0" fontId="32" fillId="0" borderId="68" xfId="3" applyFont="1" applyFill="1" applyBorder="1" applyAlignment="1" applyProtection="1">
      <alignment horizontal="center" vertical="center" wrapText="1"/>
    </xf>
    <xf numFmtId="0" fontId="32" fillId="0" borderId="46" xfId="3" applyFont="1" applyFill="1" applyBorder="1" applyAlignment="1" applyProtection="1">
      <alignment horizontal="center" vertical="center" wrapText="1"/>
    </xf>
    <xf numFmtId="0" fontId="32" fillId="0" borderId="24" xfId="3" applyFont="1" applyFill="1" applyBorder="1" applyAlignment="1" applyProtection="1">
      <alignment horizontal="center" vertical="center" wrapText="1"/>
    </xf>
    <xf numFmtId="0" fontId="32" fillId="0" borderId="86" xfId="3" applyFont="1" applyFill="1" applyBorder="1" applyAlignment="1" applyProtection="1">
      <alignment horizontal="center" vertical="center" wrapText="1"/>
    </xf>
    <xf numFmtId="0" fontId="32" fillId="0" borderId="87" xfId="3" applyFont="1" applyFill="1" applyBorder="1" applyAlignment="1" applyProtection="1">
      <alignment horizontal="center" vertical="center" wrapText="1"/>
    </xf>
    <xf numFmtId="0" fontId="32" fillId="0" borderId="74" xfId="3" applyFont="1" applyFill="1" applyBorder="1" applyAlignment="1" applyProtection="1">
      <alignment horizontal="center" vertical="center" wrapText="1"/>
    </xf>
    <xf numFmtId="0" fontId="32" fillId="0" borderId="80" xfId="3" applyFont="1" applyFill="1" applyBorder="1" applyAlignment="1" applyProtection="1">
      <alignment horizontal="center" vertical="center" wrapText="1"/>
    </xf>
    <xf numFmtId="0" fontId="32" fillId="0" borderId="91" xfId="3" applyFont="1" applyFill="1" applyBorder="1" applyAlignment="1" applyProtection="1">
      <alignment horizontal="center" vertical="center" wrapText="1"/>
    </xf>
    <xf numFmtId="0" fontId="33" fillId="4" borderId="0" xfId="3" applyFont="1" applyFill="1" applyBorder="1" applyAlignment="1" applyProtection="1">
      <alignment horizontal="center" vertical="center"/>
    </xf>
    <xf numFmtId="0" fontId="32" fillId="0" borderId="66" xfId="3" applyFont="1" applyFill="1" applyBorder="1" applyAlignment="1" applyProtection="1">
      <alignment horizontal="center" vertical="center"/>
    </xf>
    <xf numFmtId="0" fontId="32" fillId="0" borderId="79" xfId="3" applyFont="1" applyFill="1" applyBorder="1" applyAlignment="1" applyProtection="1">
      <alignment horizontal="center" vertical="center"/>
    </xf>
    <xf numFmtId="0" fontId="32" fillId="0" borderId="85" xfId="3" applyFont="1" applyFill="1" applyBorder="1" applyAlignment="1" applyProtection="1">
      <alignment horizontal="center" vertical="center"/>
    </xf>
    <xf numFmtId="0" fontId="32" fillId="0" borderId="69" xfId="3" applyFont="1" applyFill="1" applyBorder="1" applyAlignment="1" applyProtection="1">
      <alignment horizontal="center" vertical="center" wrapText="1"/>
    </xf>
    <xf numFmtId="0" fontId="32" fillId="0" borderId="70" xfId="3" applyFont="1" applyFill="1" applyBorder="1" applyAlignment="1" applyProtection="1">
      <alignment horizontal="center" vertical="center" wrapText="1"/>
    </xf>
    <xf numFmtId="0" fontId="32" fillId="0" borderId="71" xfId="3" applyFont="1" applyFill="1" applyBorder="1" applyAlignment="1" applyProtection="1">
      <alignment horizontal="center" vertical="center" wrapText="1"/>
    </xf>
    <xf numFmtId="0" fontId="32" fillId="0" borderId="73" xfId="3" applyFont="1" applyFill="1" applyBorder="1" applyAlignment="1" applyProtection="1">
      <alignment horizontal="center" vertical="center" wrapText="1"/>
    </xf>
    <xf numFmtId="0" fontId="32" fillId="0" borderId="0" xfId="3" applyFont="1" applyFill="1" applyBorder="1" applyAlignment="1" applyProtection="1">
      <alignment horizontal="center" vertical="center" wrapText="1"/>
    </xf>
    <xf numFmtId="0" fontId="32" fillId="0" borderId="90" xfId="3" applyFont="1" applyFill="1" applyBorder="1" applyAlignment="1" applyProtection="1">
      <alignment horizontal="center" vertical="center" wrapText="1"/>
    </xf>
    <xf numFmtId="0" fontId="32" fillId="0" borderId="8" xfId="3" applyFont="1" applyFill="1" applyBorder="1" applyAlignment="1" applyProtection="1">
      <alignment horizontal="center" vertical="center" wrapText="1"/>
    </xf>
    <xf numFmtId="0" fontId="32" fillId="0" borderId="21" xfId="3" applyFont="1" applyFill="1" applyBorder="1" applyAlignment="1" applyProtection="1">
      <alignment horizontal="center" vertical="center" wrapText="1"/>
    </xf>
    <xf numFmtId="0" fontId="31" fillId="0" borderId="67" xfId="3" applyFont="1" applyFill="1" applyBorder="1" applyAlignment="1" applyProtection="1">
      <alignment horizontal="center" vertical="center" wrapText="1"/>
    </xf>
    <xf numFmtId="0" fontId="31" fillId="0" borderId="73" xfId="3" applyFont="1" applyFill="1" applyBorder="1" applyAlignment="1" applyProtection="1">
      <alignment horizontal="center" vertical="center" wrapText="1"/>
    </xf>
    <xf numFmtId="0" fontId="31" fillId="0" borderId="68" xfId="3" applyFont="1" applyFill="1" applyBorder="1" applyAlignment="1" applyProtection="1">
      <alignment horizontal="center" vertical="center" wrapText="1"/>
    </xf>
    <xf numFmtId="0" fontId="31" fillId="0" borderId="26" xfId="3" applyFont="1" applyFill="1" applyBorder="1" applyAlignment="1" applyProtection="1">
      <alignment horizontal="center" vertical="center" wrapText="1"/>
    </xf>
    <xf numFmtId="0" fontId="31" fillId="0" borderId="8" xfId="3" applyFont="1" applyFill="1" applyBorder="1" applyAlignment="1" applyProtection="1">
      <alignment horizontal="center" vertical="center" wrapText="1"/>
    </xf>
    <xf numFmtId="0" fontId="31" fillId="0" borderId="21" xfId="3" applyFont="1" applyFill="1" applyBorder="1" applyAlignment="1" applyProtection="1">
      <alignment horizontal="center" vertical="center" wrapText="1"/>
    </xf>
    <xf numFmtId="0" fontId="32" fillId="0" borderId="83" xfId="4" applyFont="1" applyFill="1" applyBorder="1" applyAlignment="1" applyProtection="1">
      <alignment horizontal="center" vertical="center" shrinkToFit="1"/>
    </xf>
    <xf numFmtId="0" fontId="32" fillId="0" borderId="8" xfId="4" applyFont="1" applyFill="1" applyBorder="1" applyAlignment="1" applyProtection="1">
      <alignment horizontal="center" vertical="center" shrinkToFit="1"/>
    </xf>
    <xf numFmtId="0" fontId="32" fillId="0" borderId="21" xfId="4" applyFont="1" applyFill="1" applyBorder="1" applyAlignment="1" applyProtection="1">
      <alignment horizontal="center" vertical="center" shrinkToFit="1"/>
    </xf>
    <xf numFmtId="0" fontId="57" fillId="0" borderId="48" xfId="4" applyFont="1" applyFill="1" applyBorder="1" applyAlignment="1" applyProtection="1">
      <alignment horizontal="center" vertical="center" wrapText="1" shrinkToFit="1"/>
    </xf>
    <xf numFmtId="0" fontId="57" fillId="0" borderId="89" xfId="4" applyFont="1" applyFill="1" applyBorder="1" applyAlignment="1" applyProtection="1">
      <alignment horizontal="center" vertical="center" wrapText="1" shrinkToFit="1"/>
    </xf>
    <xf numFmtId="0" fontId="57" fillId="0" borderId="80" xfId="4" applyFont="1" applyFill="1" applyBorder="1" applyAlignment="1" applyProtection="1">
      <alignment horizontal="center" vertical="center" wrapText="1" shrinkToFit="1"/>
    </xf>
    <xf numFmtId="0" fontId="57" fillId="0" borderId="91" xfId="4" applyFont="1" applyFill="1" applyBorder="1" applyAlignment="1" applyProtection="1">
      <alignment horizontal="center" vertical="center" wrapText="1" shrinkToFit="1"/>
    </xf>
    <xf numFmtId="0" fontId="32" fillId="0" borderId="111" xfId="4" applyFont="1" applyFill="1" applyBorder="1" applyAlignment="1" applyProtection="1">
      <alignment horizontal="center" vertical="center" shrinkToFit="1"/>
    </xf>
    <xf numFmtId="0" fontId="32" fillId="0" borderId="70" xfId="4" applyFont="1" applyFill="1" applyBorder="1" applyAlignment="1" applyProtection="1">
      <alignment horizontal="center" vertical="center" shrinkToFit="1"/>
    </xf>
    <xf numFmtId="0" fontId="32" fillId="0" borderId="112" xfId="4" applyFont="1" applyFill="1" applyBorder="1" applyAlignment="1" applyProtection="1">
      <alignment horizontal="center" vertical="center" shrinkToFit="1"/>
    </xf>
    <xf numFmtId="178" fontId="32" fillId="0" borderId="113" xfId="3" applyNumberFormat="1" applyFont="1" applyFill="1" applyBorder="1" applyAlignment="1" applyProtection="1">
      <alignment horizontal="center" vertical="center" wrapText="1" shrinkToFit="1"/>
    </xf>
    <xf numFmtId="178" fontId="32" fillId="0" borderId="18" xfId="3" applyNumberFormat="1" applyFont="1" applyFill="1" applyBorder="1" applyAlignment="1" applyProtection="1">
      <alignment horizontal="center" vertical="center" wrapText="1" shrinkToFit="1"/>
    </xf>
    <xf numFmtId="178" fontId="32" fillId="0" borderId="20" xfId="3" applyNumberFormat="1" applyFont="1" applyFill="1" applyBorder="1" applyAlignment="1" applyProtection="1">
      <alignment horizontal="center" vertical="center" wrapText="1" shrinkToFit="1"/>
    </xf>
    <xf numFmtId="0" fontId="33" fillId="4" borderId="0" xfId="2" applyFont="1" applyFill="1" applyBorder="1" applyAlignment="1" applyProtection="1">
      <alignment horizontal="center"/>
    </xf>
    <xf numFmtId="179" fontId="32" fillId="4" borderId="9" xfId="5" applyNumberFormat="1" applyFont="1" applyFill="1" applyBorder="1" applyAlignment="1" applyProtection="1">
      <alignment horizontal="center" vertical="center" shrinkToFit="1"/>
    </xf>
    <xf numFmtId="0" fontId="32" fillId="4" borderId="9" xfId="5" applyFont="1" applyFill="1" applyBorder="1" applyAlignment="1" applyProtection="1">
      <alignment horizontal="center" vertical="center" shrinkToFit="1"/>
    </xf>
    <xf numFmtId="0" fontId="32" fillId="4" borderId="19" xfId="5" applyFont="1" applyFill="1" applyBorder="1" applyAlignment="1" applyProtection="1">
      <alignment horizontal="center" vertical="center"/>
    </xf>
    <xf numFmtId="0" fontId="32" fillId="4" borderId="18" xfId="5" applyFont="1" applyFill="1" applyBorder="1" applyAlignment="1" applyProtection="1">
      <alignment horizontal="center" vertical="center"/>
    </xf>
    <xf numFmtId="0" fontId="32" fillId="4" borderId="18" xfId="5" applyFont="1" applyFill="1" applyBorder="1" applyAlignment="1" applyProtection="1">
      <alignment horizontal="center" vertical="center" shrinkToFit="1"/>
    </xf>
    <xf numFmtId="0" fontId="27" fillId="4" borderId="0" xfId="0" applyFont="1" applyFill="1" applyBorder="1" applyAlignment="1" applyProtection="1">
      <alignment horizontal="left" vertical="top" wrapText="1"/>
    </xf>
    <xf numFmtId="0" fontId="27" fillId="4" borderId="0" xfId="0" applyFont="1" applyFill="1" applyAlignment="1" applyProtection="1">
      <alignment vertical="top"/>
    </xf>
    <xf numFmtId="0" fontId="27" fillId="0" borderId="5"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4" xfId="0" applyFont="1" applyBorder="1" applyAlignment="1" applyProtection="1">
      <alignment horizontal="center" vertical="center"/>
    </xf>
    <xf numFmtId="0" fontId="27" fillId="4" borderId="0" xfId="0" applyFont="1" applyFill="1" applyAlignment="1" applyProtection="1">
      <alignment horizontal="center" vertical="center"/>
    </xf>
    <xf numFmtId="0" fontId="36" fillId="4" borderId="0" xfId="0" applyFont="1" applyFill="1" applyAlignment="1" applyProtection="1">
      <alignment horizontal="center" vertical="center"/>
    </xf>
    <xf numFmtId="0" fontId="27" fillId="0" borderId="32" xfId="0" applyFont="1" applyBorder="1" applyAlignment="1" applyProtection="1">
      <alignment horizontal="center" vertical="center"/>
    </xf>
    <xf numFmtId="0" fontId="27" fillId="0" borderId="63" xfId="0" applyFont="1" applyBorder="1" applyAlignment="1" applyProtection="1">
      <alignment horizontal="center" vertical="center"/>
    </xf>
    <xf numFmtId="0" fontId="27" fillId="0" borderId="31" xfId="0" applyFont="1" applyBorder="1" applyAlignment="1" applyProtection="1">
      <alignment horizontal="center" vertical="center"/>
    </xf>
    <xf numFmtId="0" fontId="27" fillId="0" borderId="54" xfId="0" applyFont="1" applyBorder="1" applyAlignment="1" applyProtection="1">
      <alignment horizontal="center" vertical="center"/>
    </xf>
    <xf numFmtId="0" fontId="27" fillId="0" borderId="43" xfId="0" applyFont="1" applyBorder="1" applyAlignment="1" applyProtection="1">
      <alignment horizontal="center" vertical="center" wrapText="1"/>
    </xf>
    <xf numFmtId="0" fontId="27" fillId="0" borderId="52" xfId="0" applyFont="1" applyBorder="1" applyAlignment="1" applyProtection="1">
      <alignment horizontal="center" vertical="center" wrapText="1"/>
    </xf>
    <xf numFmtId="0" fontId="27" fillId="0" borderId="42" xfId="0" applyFont="1" applyBorder="1" applyAlignment="1" applyProtection="1">
      <alignment horizontal="center" vertical="center" wrapText="1"/>
    </xf>
    <xf numFmtId="0" fontId="27" fillId="4" borderId="0" xfId="0" applyFont="1" applyFill="1" applyBorder="1" applyAlignment="1" applyProtection="1">
      <alignment horizontal="center" vertical="center"/>
    </xf>
    <xf numFmtId="0" fontId="27" fillId="4" borderId="18" xfId="0" applyFont="1" applyFill="1" applyBorder="1" applyAlignment="1" applyProtection="1">
      <alignment horizontal="center" vertical="center"/>
    </xf>
    <xf numFmtId="0" fontId="27" fillId="4" borderId="19" xfId="0" applyFont="1" applyFill="1" applyBorder="1" applyAlignment="1" applyProtection="1">
      <alignment horizontal="center" vertical="center"/>
    </xf>
    <xf numFmtId="0" fontId="27" fillId="4" borderId="20" xfId="0" applyFont="1" applyFill="1" applyBorder="1" applyAlignment="1" applyProtection="1">
      <alignment horizontal="center" vertical="center"/>
    </xf>
    <xf numFmtId="179" fontId="27" fillId="4" borderId="19" xfId="0" applyNumberFormat="1" applyFont="1" applyFill="1" applyBorder="1" applyAlignment="1" applyProtection="1">
      <alignment horizontal="center" vertical="center"/>
    </xf>
    <xf numFmtId="179" fontId="27" fillId="4" borderId="18" xfId="0" applyNumberFormat="1" applyFont="1" applyFill="1" applyBorder="1" applyAlignment="1" applyProtection="1">
      <alignment horizontal="center" vertical="center"/>
    </xf>
    <xf numFmtId="179" fontId="27" fillId="4" borderId="20" xfId="0" applyNumberFormat="1" applyFont="1" applyFill="1" applyBorder="1" applyAlignment="1" applyProtection="1">
      <alignment horizontal="center" vertical="center"/>
    </xf>
    <xf numFmtId="0" fontId="27" fillId="4" borderId="19" xfId="0" applyFont="1" applyFill="1" applyBorder="1" applyAlignment="1" applyProtection="1">
      <alignment horizontal="center" vertical="center" shrinkToFit="1"/>
    </xf>
    <xf numFmtId="0" fontId="27" fillId="4" borderId="18" xfId="0" applyFont="1" applyFill="1" applyBorder="1" applyAlignment="1" applyProtection="1">
      <alignment horizontal="center" vertical="center" shrinkToFit="1"/>
    </xf>
    <xf numFmtId="0" fontId="27" fillId="4" borderId="20" xfId="0" applyFont="1" applyFill="1" applyBorder="1" applyAlignment="1" applyProtection="1">
      <alignment horizontal="center" vertical="center" shrinkToFit="1"/>
    </xf>
    <xf numFmtId="185" fontId="0" fillId="0" borderId="40" xfId="16" applyNumberFormat="1" applyFont="1" applyBorder="1" applyAlignment="1" applyProtection="1">
      <alignment vertical="center" shrinkToFit="1"/>
      <protection hidden="1"/>
    </xf>
    <xf numFmtId="185" fontId="0" fillId="0" borderId="48" xfId="16" applyNumberFormat="1" applyFont="1" applyBorder="1" applyAlignment="1" applyProtection="1">
      <alignment vertical="center" shrinkToFit="1"/>
      <protection hidden="1"/>
    </xf>
    <xf numFmtId="185" fontId="0" fillId="0" borderId="49" xfId="16" applyNumberFormat="1" applyFont="1" applyBorder="1" applyAlignment="1" applyProtection="1">
      <alignment vertical="center" shrinkToFit="1"/>
      <protection hidden="1"/>
    </xf>
    <xf numFmtId="185" fontId="0" fillId="4" borderId="19" xfId="16" applyNumberFormat="1" applyFont="1" applyFill="1" applyBorder="1" applyAlignment="1" applyProtection="1">
      <alignment horizontal="center" vertical="center" shrinkToFit="1"/>
      <protection hidden="1"/>
    </xf>
    <xf numFmtId="185" fontId="0" fillId="4" borderId="20" xfId="16" applyNumberFormat="1" applyFont="1" applyFill="1" applyBorder="1" applyAlignment="1" applyProtection="1">
      <alignment horizontal="center" vertical="center" shrinkToFit="1"/>
      <protection hidden="1"/>
    </xf>
    <xf numFmtId="185" fontId="0" fillId="4" borderId="120" xfId="16" applyNumberFormat="1" applyFont="1" applyFill="1" applyBorder="1" applyAlignment="1" applyProtection="1">
      <alignment horizontal="center" vertical="center" shrinkToFit="1"/>
      <protection hidden="1"/>
    </xf>
    <xf numFmtId="185" fontId="0" fillId="4" borderId="119" xfId="16" applyNumberFormat="1" applyFont="1" applyFill="1" applyBorder="1" applyAlignment="1" applyProtection="1">
      <alignment horizontal="center" vertical="center" shrinkToFit="1"/>
      <protection hidden="1"/>
    </xf>
    <xf numFmtId="38" fontId="0" fillId="4" borderId="119" xfId="16" applyFont="1" applyFill="1" applyBorder="1" applyAlignment="1" applyProtection="1">
      <alignment horizontal="right" vertical="center" shrinkToFit="1"/>
      <protection hidden="1"/>
    </xf>
    <xf numFmtId="38" fontId="0" fillId="4" borderId="118" xfId="16" applyFont="1" applyFill="1" applyBorder="1" applyAlignment="1" applyProtection="1">
      <alignment horizontal="right" vertical="center" shrinkToFit="1"/>
      <protection hidden="1"/>
    </xf>
    <xf numFmtId="185" fontId="0" fillId="0" borderId="19" xfId="16" applyNumberFormat="1" applyFont="1" applyBorder="1" applyAlignment="1" applyProtection="1">
      <alignment horizontal="center" vertical="center" shrinkToFit="1"/>
      <protection hidden="1"/>
    </xf>
    <xf numFmtId="185" fontId="0" fillId="0" borderId="18" xfId="16" applyNumberFormat="1" applyFont="1" applyBorder="1" applyAlignment="1" applyProtection="1">
      <alignment horizontal="center" vertical="center" shrinkToFit="1"/>
      <protection hidden="1"/>
    </xf>
    <xf numFmtId="185" fontId="0" fillId="0" borderId="20" xfId="16" applyNumberFormat="1" applyFont="1" applyBorder="1" applyAlignment="1" applyProtection="1">
      <alignment horizontal="center" vertical="center" shrinkToFit="1"/>
      <protection hidden="1"/>
    </xf>
    <xf numFmtId="185" fontId="9" fillId="0" borderId="40" xfId="15" applyNumberFormat="1" applyBorder="1" applyAlignment="1" applyProtection="1">
      <alignment horizontal="center" vertical="center" shrinkToFit="1"/>
      <protection hidden="1"/>
    </xf>
    <xf numFmtId="185" fontId="9" fillId="0" borderId="49" xfId="15" applyNumberFormat="1" applyBorder="1" applyAlignment="1" applyProtection="1">
      <alignment horizontal="center" vertical="center" shrinkToFit="1"/>
      <protection hidden="1"/>
    </xf>
    <xf numFmtId="185" fontId="9" fillId="0" borderId="40" xfId="15" applyNumberFormat="1" applyBorder="1" applyAlignment="1" applyProtection="1">
      <alignment horizontal="center" vertical="center" shrinkToFit="1"/>
      <protection locked="0"/>
    </xf>
    <xf numFmtId="185" fontId="9" fillId="0" borderId="48" xfId="15" applyNumberFormat="1" applyBorder="1" applyAlignment="1" applyProtection="1">
      <alignment horizontal="center" vertical="center" shrinkToFit="1"/>
      <protection locked="0"/>
    </xf>
    <xf numFmtId="185" fontId="9" fillId="0" borderId="49" xfId="15" applyNumberFormat="1" applyBorder="1" applyAlignment="1" applyProtection="1">
      <alignment horizontal="center" vertical="center" shrinkToFit="1"/>
      <protection locked="0"/>
    </xf>
    <xf numFmtId="185" fontId="9" fillId="0" borderId="40" xfId="15" applyNumberFormat="1" applyBorder="1" applyAlignment="1" applyProtection="1">
      <alignment horizontal="center" vertical="center" wrapText="1" shrinkToFit="1"/>
      <protection locked="0"/>
    </xf>
    <xf numFmtId="185" fontId="9" fillId="0" borderId="48" xfId="15" applyNumberFormat="1" applyBorder="1" applyAlignment="1" applyProtection="1">
      <alignment horizontal="center" vertical="center" wrapText="1" shrinkToFit="1"/>
      <protection locked="0"/>
    </xf>
    <xf numFmtId="185" fontId="9" fillId="0" borderId="49" xfId="15" applyNumberFormat="1" applyBorder="1" applyAlignment="1" applyProtection="1">
      <alignment horizontal="center" vertical="center" wrapText="1" shrinkToFit="1"/>
      <protection locked="0"/>
    </xf>
    <xf numFmtId="185" fontId="9" fillId="0" borderId="40" xfId="15" applyNumberFormat="1" applyFont="1" applyBorder="1" applyAlignment="1" applyProtection="1">
      <alignment horizontal="center" vertical="center" shrinkToFit="1"/>
      <protection locked="0"/>
    </xf>
    <xf numFmtId="185" fontId="9" fillId="0" borderId="48" xfId="15" applyNumberFormat="1" applyFont="1" applyBorder="1" applyAlignment="1" applyProtection="1">
      <alignment horizontal="center" vertical="center" shrinkToFit="1"/>
      <protection locked="0"/>
    </xf>
    <xf numFmtId="185" fontId="9" fillId="0" borderId="49" xfId="15" applyNumberFormat="1" applyFont="1" applyBorder="1" applyAlignment="1" applyProtection="1">
      <alignment horizontal="center" vertical="center" shrinkToFit="1"/>
      <protection locked="0"/>
    </xf>
    <xf numFmtId="185" fontId="2" fillId="0" borderId="40" xfId="15" applyNumberFormat="1" applyFont="1" applyBorder="1" applyAlignment="1" applyProtection="1">
      <alignment horizontal="center" vertical="center" shrinkToFit="1"/>
      <protection locked="0"/>
    </xf>
    <xf numFmtId="185" fontId="4" fillId="0" borderId="40" xfId="15" applyNumberFormat="1" applyFont="1" applyBorder="1" applyAlignment="1" applyProtection="1">
      <alignment horizontal="center" vertical="center" shrinkToFit="1"/>
      <protection locked="0"/>
    </xf>
    <xf numFmtId="185" fontId="9" fillId="0" borderId="48" xfId="15" applyNumberFormat="1" applyBorder="1" applyAlignment="1" applyProtection="1">
      <alignment horizontal="center" vertical="center" shrinkToFit="1"/>
      <protection hidden="1"/>
    </xf>
    <xf numFmtId="185" fontId="9" fillId="0" borderId="40" xfId="15" applyNumberFormat="1" applyFont="1" applyBorder="1" applyAlignment="1" applyProtection="1">
      <alignment horizontal="center" vertical="center" shrinkToFit="1"/>
      <protection hidden="1"/>
    </xf>
    <xf numFmtId="185" fontId="9" fillId="0" borderId="48" xfId="15" applyNumberFormat="1" applyFont="1" applyBorder="1" applyAlignment="1" applyProtection="1">
      <alignment horizontal="center" vertical="center" shrinkToFit="1"/>
      <protection hidden="1"/>
    </xf>
    <xf numFmtId="185" fontId="9" fillId="0" borderId="49" xfId="15" applyNumberFormat="1" applyFont="1" applyBorder="1" applyAlignment="1" applyProtection="1">
      <alignment horizontal="center" vertical="center" shrinkToFit="1"/>
      <protection hidden="1"/>
    </xf>
    <xf numFmtId="185" fontId="0" fillId="4" borderId="0" xfId="16" applyNumberFormat="1" applyFont="1" applyFill="1" applyAlignment="1" applyProtection="1">
      <alignment horizontal="right" vertical="center" shrinkToFit="1"/>
      <protection hidden="1"/>
    </xf>
    <xf numFmtId="185" fontId="90" fillId="0" borderId="9" xfId="15" applyNumberFormat="1" applyFont="1" applyBorder="1" applyAlignment="1" applyProtection="1">
      <alignment horizontal="left" vertical="center" shrinkToFit="1"/>
      <protection hidden="1"/>
    </xf>
    <xf numFmtId="185" fontId="3" fillId="0" borderId="40" xfId="15" applyNumberFormat="1" applyFont="1" applyBorder="1" applyAlignment="1" applyProtection="1">
      <alignment horizontal="center" vertical="center" shrinkToFit="1"/>
      <protection locked="0"/>
    </xf>
    <xf numFmtId="185" fontId="90" fillId="0" borderId="8" xfId="15" applyNumberFormat="1" applyFont="1" applyBorder="1" applyAlignment="1" applyProtection="1">
      <alignment horizontal="left" vertical="center" shrinkToFit="1"/>
      <protection hidden="1"/>
    </xf>
    <xf numFmtId="185" fontId="90" fillId="0" borderId="21" xfId="15" applyNumberFormat="1" applyFont="1" applyBorder="1" applyAlignment="1" applyProtection="1">
      <alignment horizontal="left" vertical="center" shrinkToFit="1"/>
      <protection hidden="1"/>
    </xf>
    <xf numFmtId="38" fontId="42" fillId="4" borderId="10" xfId="0" applyNumberFormat="1" applyFont="1" applyFill="1" applyBorder="1" applyAlignment="1" applyProtection="1">
      <alignment vertical="center" shrinkToFit="1"/>
      <protection hidden="1"/>
    </xf>
    <xf numFmtId="38" fontId="42" fillId="4" borderId="0" xfId="0" applyNumberFormat="1" applyFont="1" applyFill="1" applyBorder="1" applyAlignment="1" applyProtection="1">
      <alignment vertical="center" shrinkToFit="1"/>
      <protection hidden="1"/>
    </xf>
    <xf numFmtId="178" fontId="27" fillId="4" borderId="18" xfId="1" applyNumberFormat="1" applyFont="1" applyFill="1" applyBorder="1" applyAlignment="1" applyProtection="1">
      <alignment horizontal="right" vertical="center" shrinkToFit="1"/>
      <protection hidden="1"/>
    </xf>
    <xf numFmtId="38" fontId="42" fillId="4" borderId="0" xfId="0" applyNumberFormat="1" applyFont="1" applyFill="1" applyBorder="1" applyAlignment="1" applyProtection="1">
      <alignment horizontal="center" vertical="center" shrinkToFit="1"/>
      <protection hidden="1"/>
    </xf>
    <xf numFmtId="38" fontId="42" fillId="4" borderId="0" xfId="1" applyNumberFormat="1" applyFont="1" applyFill="1" applyBorder="1" applyAlignment="1" applyProtection="1">
      <alignment vertical="center"/>
      <protection hidden="1"/>
    </xf>
    <xf numFmtId="0" fontId="27" fillId="0" borderId="19" xfId="0" applyFont="1" applyFill="1" applyBorder="1" applyAlignment="1" applyProtection="1">
      <alignment vertical="center" wrapText="1"/>
      <protection hidden="1"/>
    </xf>
    <xf numFmtId="0" fontId="27" fillId="0" borderId="18" xfId="0" applyFont="1" applyFill="1" applyBorder="1" applyAlignment="1" applyProtection="1">
      <alignment vertical="center" wrapText="1"/>
      <protection hidden="1"/>
    </xf>
    <xf numFmtId="0" fontId="27" fillId="0" borderId="20" xfId="0" applyFont="1" applyFill="1" applyBorder="1" applyAlignment="1" applyProtection="1">
      <alignment vertical="center" wrapText="1"/>
      <protection hidden="1"/>
    </xf>
    <xf numFmtId="0" fontId="27" fillId="0" borderId="19" xfId="0" applyFont="1" applyFill="1" applyBorder="1" applyAlignment="1" applyProtection="1">
      <alignment horizontal="center" vertical="center" shrinkToFit="1"/>
      <protection hidden="1"/>
    </xf>
    <xf numFmtId="0" fontId="27" fillId="0" borderId="18" xfId="0" applyFont="1" applyFill="1" applyBorder="1" applyAlignment="1" applyProtection="1">
      <alignment horizontal="center" vertical="center" shrinkToFit="1"/>
      <protection hidden="1"/>
    </xf>
    <xf numFmtId="0" fontId="27" fillId="0" borderId="20" xfId="0" applyFont="1" applyFill="1" applyBorder="1" applyAlignment="1" applyProtection="1">
      <alignment horizontal="center" vertical="center" shrinkToFit="1"/>
      <protection hidden="1"/>
    </xf>
    <xf numFmtId="0" fontId="27" fillId="0" borderId="17" xfId="0" applyFont="1" applyFill="1" applyBorder="1" applyAlignment="1" applyProtection="1">
      <alignment horizontal="center" vertical="center" shrinkToFit="1"/>
      <protection hidden="1"/>
    </xf>
    <xf numFmtId="178" fontId="27" fillId="4" borderId="25" xfId="0" applyNumberFormat="1" applyFont="1" applyFill="1" applyBorder="1" applyAlignment="1" applyProtection="1">
      <alignment horizontal="center" vertical="center" shrinkToFit="1"/>
      <protection hidden="1"/>
    </xf>
    <xf numFmtId="178" fontId="27" fillId="4" borderId="18" xfId="0" applyNumberFormat="1" applyFont="1" applyFill="1" applyBorder="1" applyAlignment="1" applyProtection="1">
      <alignment horizontal="center" vertical="center" shrinkToFit="1"/>
      <protection hidden="1"/>
    </xf>
    <xf numFmtId="178" fontId="27" fillId="4" borderId="18" xfId="0" applyNumberFormat="1" applyFont="1" applyFill="1" applyBorder="1" applyAlignment="1" applyProtection="1">
      <alignment horizontal="right" vertical="center" shrinkToFit="1"/>
      <protection hidden="1"/>
    </xf>
    <xf numFmtId="178" fontId="27" fillId="6" borderId="19" xfId="0" applyNumberFormat="1" applyFont="1" applyFill="1" applyBorder="1" applyAlignment="1" applyProtection="1">
      <alignment horizontal="center" vertical="center" shrinkToFit="1"/>
      <protection locked="0"/>
    </xf>
    <xf numFmtId="178" fontId="27" fillId="6" borderId="18" xfId="0" applyNumberFormat="1" applyFont="1" applyFill="1" applyBorder="1" applyAlignment="1" applyProtection="1">
      <alignment horizontal="center" vertical="center" shrinkToFit="1"/>
      <protection locked="0"/>
    </xf>
    <xf numFmtId="178" fontId="42" fillId="4" borderId="18" xfId="0" applyNumberFormat="1" applyFont="1" applyFill="1" applyBorder="1" applyAlignment="1" applyProtection="1">
      <alignment horizontal="right" vertical="center"/>
      <protection hidden="1"/>
    </xf>
    <xf numFmtId="38" fontId="42" fillId="6" borderId="19" xfId="0" applyNumberFormat="1" applyFont="1" applyFill="1" applyBorder="1" applyAlignment="1" applyProtection="1">
      <alignment horizontal="center" vertical="center" shrinkToFit="1"/>
      <protection locked="0"/>
    </xf>
    <xf numFmtId="38" fontId="42" fillId="6" borderId="18" xfId="0" applyNumberFormat="1" applyFont="1" applyFill="1" applyBorder="1" applyAlignment="1" applyProtection="1">
      <alignment horizontal="center" vertical="center" shrinkToFit="1"/>
      <protection locked="0"/>
    </xf>
    <xf numFmtId="178" fontId="42" fillId="4" borderId="19" xfId="0" applyNumberFormat="1" applyFont="1" applyFill="1" applyBorder="1" applyAlignment="1" applyProtection="1">
      <alignment horizontal="center" vertical="center" shrinkToFit="1"/>
      <protection hidden="1"/>
    </xf>
    <xf numFmtId="178" fontId="42" fillId="4" borderId="18" xfId="0" applyNumberFormat="1" applyFont="1" applyFill="1" applyBorder="1" applyAlignment="1" applyProtection="1">
      <alignment horizontal="center" vertical="center" shrinkToFit="1"/>
      <protection hidden="1"/>
    </xf>
    <xf numFmtId="0" fontId="27" fillId="0" borderId="26" xfId="0" applyFont="1" applyFill="1" applyBorder="1" applyAlignment="1" applyProtection="1">
      <alignment horizontal="center" vertical="center" shrinkToFit="1"/>
      <protection hidden="1"/>
    </xf>
    <xf numFmtId="0" fontId="27" fillId="0" borderId="8" xfId="0" applyFont="1" applyFill="1" applyBorder="1" applyAlignment="1" applyProtection="1">
      <alignment horizontal="center" vertical="center" shrinkToFit="1"/>
      <protection hidden="1"/>
    </xf>
    <xf numFmtId="0" fontId="42" fillId="0" borderId="19" xfId="0" applyFont="1" applyFill="1" applyBorder="1" applyAlignment="1" applyProtection="1">
      <alignment horizontal="center" vertical="center" wrapText="1"/>
      <protection hidden="1"/>
    </xf>
    <xf numFmtId="0" fontId="42" fillId="0" borderId="18" xfId="0" applyFont="1" applyFill="1" applyBorder="1" applyAlignment="1" applyProtection="1">
      <alignment horizontal="center" vertical="center" wrapText="1"/>
      <protection hidden="1"/>
    </xf>
    <xf numFmtId="0" fontId="42" fillId="0" borderId="20" xfId="0" applyFont="1" applyFill="1" applyBorder="1" applyAlignment="1" applyProtection="1">
      <alignment horizontal="center" vertical="center" wrapText="1"/>
      <protection hidden="1"/>
    </xf>
    <xf numFmtId="178" fontId="42" fillId="4" borderId="25" xfId="0" applyNumberFormat="1" applyFont="1" applyFill="1" applyBorder="1" applyAlignment="1" applyProtection="1">
      <alignment horizontal="center" vertical="center" shrinkToFit="1"/>
      <protection hidden="1"/>
    </xf>
    <xf numFmtId="0" fontId="42" fillId="0" borderId="19" xfId="0" applyFont="1" applyFill="1" applyBorder="1" applyAlignment="1" applyProtection="1">
      <alignment vertical="center" wrapText="1"/>
      <protection hidden="1"/>
    </xf>
    <xf numFmtId="0" fontId="42" fillId="0" borderId="18" xfId="0" applyFont="1" applyFill="1" applyBorder="1" applyAlignment="1" applyProtection="1">
      <alignment vertical="center"/>
      <protection hidden="1"/>
    </xf>
    <xf numFmtId="0" fontId="42" fillId="0" borderId="34" xfId="0" applyFont="1" applyFill="1" applyBorder="1" applyAlignment="1" applyProtection="1">
      <alignment vertical="center" wrapText="1"/>
      <protection hidden="1"/>
    </xf>
    <xf numFmtId="0" fontId="42" fillId="0" borderId="2" xfId="0" applyFont="1" applyFill="1" applyBorder="1" applyAlignment="1" applyProtection="1">
      <alignment vertical="center" wrapText="1"/>
      <protection hidden="1"/>
    </xf>
    <xf numFmtId="0" fontId="42" fillId="0" borderId="4" xfId="0" applyFont="1" applyFill="1" applyBorder="1" applyAlignment="1" applyProtection="1">
      <alignment vertical="center" wrapText="1"/>
      <protection hidden="1"/>
    </xf>
    <xf numFmtId="0" fontId="42" fillId="0" borderId="34" xfId="0" applyFont="1" applyFill="1" applyBorder="1" applyAlignment="1" applyProtection="1">
      <alignment horizontal="center" vertical="center" wrapText="1"/>
      <protection hidden="1"/>
    </xf>
    <xf numFmtId="0" fontId="42" fillId="0" borderId="2" xfId="0" applyFont="1" applyFill="1" applyBorder="1" applyAlignment="1" applyProtection="1">
      <alignment horizontal="center" vertical="center" wrapText="1"/>
      <protection hidden="1"/>
    </xf>
    <xf numFmtId="0" fontId="42" fillId="0" borderId="4" xfId="0" applyFont="1" applyFill="1" applyBorder="1" applyAlignment="1" applyProtection="1">
      <alignment horizontal="center" vertical="center" wrapText="1"/>
      <protection hidden="1"/>
    </xf>
    <xf numFmtId="178" fontId="42" fillId="4" borderId="34" xfId="0" applyNumberFormat="1" applyFont="1" applyFill="1" applyBorder="1" applyAlignment="1" applyProtection="1">
      <alignment horizontal="center" vertical="center" shrinkToFit="1"/>
      <protection hidden="1"/>
    </xf>
    <xf numFmtId="178" fontId="42" fillId="4" borderId="2" xfId="0" applyNumberFormat="1" applyFont="1" applyFill="1" applyBorder="1" applyAlignment="1" applyProtection="1">
      <alignment horizontal="center" vertical="center" shrinkToFit="1"/>
      <protection hidden="1"/>
    </xf>
    <xf numFmtId="178" fontId="42" fillId="4" borderId="2" xfId="0" applyNumberFormat="1" applyFont="1" applyFill="1" applyBorder="1" applyAlignment="1" applyProtection="1">
      <alignment horizontal="right" vertical="center"/>
      <protection hidden="1"/>
    </xf>
    <xf numFmtId="38" fontId="42" fillId="6" borderId="34" xfId="0" applyNumberFormat="1" applyFont="1" applyFill="1" applyBorder="1" applyAlignment="1" applyProtection="1">
      <alignment horizontal="center" vertical="center" shrinkToFit="1"/>
      <protection locked="0"/>
    </xf>
    <xf numFmtId="38" fontId="42" fillId="6" borderId="2" xfId="0" applyNumberFormat="1" applyFont="1" applyFill="1" applyBorder="1" applyAlignment="1" applyProtection="1">
      <alignment horizontal="center" vertical="center" shrinkToFit="1"/>
      <protection locked="0"/>
    </xf>
    <xf numFmtId="178" fontId="42" fillId="4" borderId="5" xfId="0" applyNumberFormat="1" applyFont="1" applyFill="1" applyBorder="1" applyAlignment="1" applyProtection="1">
      <alignment horizontal="center" vertical="center" shrinkToFit="1"/>
      <protection hidden="1"/>
    </xf>
    <xf numFmtId="0" fontId="42" fillId="0" borderId="18" xfId="0" applyFont="1" applyFill="1" applyBorder="1" applyAlignment="1" applyProtection="1">
      <alignment vertical="center" wrapText="1"/>
      <protection hidden="1"/>
    </xf>
    <xf numFmtId="0" fontId="42" fillId="0" borderId="20" xfId="0" applyFont="1" applyFill="1" applyBorder="1" applyAlignment="1" applyProtection="1">
      <alignment vertical="center" wrapText="1"/>
      <protection hidden="1"/>
    </xf>
    <xf numFmtId="0" fontId="27" fillId="0" borderId="25" xfId="0" applyFont="1" applyFill="1" applyBorder="1" applyAlignment="1" applyProtection="1">
      <alignment vertical="center" shrinkToFit="1"/>
      <protection hidden="1"/>
    </xf>
    <xf numFmtId="0" fontId="27" fillId="0" borderId="18" xfId="0" applyFont="1" applyFill="1" applyBorder="1" applyAlignment="1" applyProtection="1">
      <alignment vertical="center" shrinkToFit="1"/>
      <protection hidden="1"/>
    </xf>
    <xf numFmtId="0" fontId="27" fillId="0" borderId="20" xfId="0" applyFont="1" applyFill="1" applyBorder="1" applyAlignment="1" applyProtection="1">
      <alignment vertical="center" shrinkToFit="1"/>
      <protection hidden="1"/>
    </xf>
    <xf numFmtId="38" fontId="27" fillId="4" borderId="26" xfId="1" applyNumberFormat="1" applyFont="1" applyFill="1" applyBorder="1" applyAlignment="1" applyProtection="1">
      <alignment vertical="center" shrinkToFit="1"/>
      <protection hidden="1"/>
    </xf>
    <xf numFmtId="38" fontId="27" fillId="4" borderId="8" xfId="1" applyNumberFormat="1" applyFont="1" applyFill="1" applyBorder="1" applyAlignment="1" applyProtection="1">
      <alignment vertical="center" shrinkToFit="1"/>
      <protection hidden="1"/>
    </xf>
    <xf numFmtId="0" fontId="27" fillId="0" borderId="5" xfId="0" applyFont="1" applyFill="1" applyBorder="1" applyAlignment="1" applyProtection="1">
      <alignment vertical="center"/>
      <protection hidden="1"/>
    </xf>
    <xf numFmtId="0" fontId="27" fillId="0" borderId="2" xfId="0" applyFont="1" applyFill="1" applyBorder="1" applyAlignment="1" applyProtection="1">
      <alignment vertical="center"/>
      <protection hidden="1"/>
    </xf>
    <xf numFmtId="0" fontId="27" fillId="0" borderId="4" xfId="0" applyFont="1" applyFill="1" applyBorder="1" applyAlignment="1" applyProtection="1">
      <alignment vertical="center"/>
      <protection hidden="1"/>
    </xf>
    <xf numFmtId="38" fontId="27" fillId="4" borderId="3" xfId="1" applyNumberFormat="1" applyFont="1" applyFill="1" applyBorder="1" applyAlignment="1" applyProtection="1">
      <alignment vertical="center" shrinkToFit="1"/>
      <protection hidden="1"/>
    </xf>
    <xf numFmtId="38" fontId="27" fillId="4" borderId="37" xfId="1" applyNumberFormat="1" applyFont="1" applyFill="1" applyBorder="1" applyAlignment="1" applyProtection="1">
      <alignment vertical="center" shrinkToFit="1"/>
      <protection hidden="1"/>
    </xf>
    <xf numFmtId="0" fontId="27" fillId="0" borderId="106" xfId="0" applyFont="1" applyFill="1" applyBorder="1" applyAlignment="1" applyProtection="1">
      <alignment horizontal="left" vertical="center"/>
      <protection hidden="1"/>
    </xf>
    <xf numFmtId="0" fontId="27" fillId="0" borderId="28" xfId="0" applyFont="1" applyFill="1" applyBorder="1" applyAlignment="1" applyProtection="1">
      <alignment horizontal="left" vertical="center"/>
      <protection hidden="1"/>
    </xf>
    <xf numFmtId="38" fontId="27" fillId="4" borderId="29" xfId="1" applyNumberFormat="1" applyFont="1" applyFill="1" applyBorder="1" applyAlignment="1" applyProtection="1">
      <alignment vertical="center" shrinkToFit="1"/>
      <protection hidden="1"/>
    </xf>
    <xf numFmtId="38" fontId="27" fillId="4" borderId="28" xfId="1" applyNumberFormat="1" applyFont="1" applyFill="1" applyBorder="1" applyAlignment="1" applyProtection="1">
      <alignment vertical="center" shrinkToFit="1"/>
      <protection hidden="1"/>
    </xf>
    <xf numFmtId="0" fontId="27" fillId="0" borderId="34" xfId="0" applyFont="1" applyFill="1" applyBorder="1" applyAlignment="1" applyProtection="1">
      <alignment vertical="center" wrapText="1"/>
      <protection hidden="1"/>
    </xf>
    <xf numFmtId="0" fontId="27" fillId="0" borderId="2" xfId="0" applyFont="1" applyFill="1" applyBorder="1" applyAlignment="1" applyProtection="1">
      <alignment vertical="center" wrapText="1"/>
      <protection hidden="1"/>
    </xf>
    <xf numFmtId="0" fontId="27" fillId="0" borderId="4" xfId="0" applyFont="1" applyFill="1" applyBorder="1" applyAlignment="1" applyProtection="1">
      <alignment vertical="center" wrapText="1"/>
      <protection hidden="1"/>
    </xf>
    <xf numFmtId="0" fontId="27" fillId="0" borderId="34" xfId="0" applyFont="1" applyFill="1" applyBorder="1" applyAlignment="1" applyProtection="1">
      <alignment horizontal="center" vertical="center" shrinkToFit="1"/>
      <protection hidden="1"/>
    </xf>
    <xf numFmtId="0" fontId="27" fillId="0" borderId="2" xfId="0" applyFont="1" applyFill="1" applyBorder="1" applyAlignment="1" applyProtection="1">
      <alignment horizontal="center" vertical="center" shrinkToFit="1"/>
      <protection hidden="1"/>
    </xf>
    <xf numFmtId="0" fontId="27" fillId="0" borderId="4" xfId="0" applyFont="1" applyFill="1" applyBorder="1" applyAlignment="1" applyProtection="1">
      <alignment horizontal="center" vertical="center" shrinkToFit="1"/>
      <protection hidden="1"/>
    </xf>
    <xf numFmtId="0" fontId="27" fillId="0" borderId="1" xfId="0" applyFont="1" applyFill="1" applyBorder="1" applyAlignment="1" applyProtection="1">
      <alignment horizontal="center" vertical="center" shrinkToFit="1"/>
      <protection hidden="1"/>
    </xf>
    <xf numFmtId="178" fontId="27" fillId="4" borderId="5" xfId="0" applyNumberFormat="1" applyFont="1" applyFill="1" applyBorder="1" applyAlignment="1" applyProtection="1">
      <alignment horizontal="center" vertical="center" shrinkToFit="1"/>
      <protection hidden="1"/>
    </xf>
    <xf numFmtId="178" fontId="27" fillId="4" borderId="2" xfId="0" applyNumberFormat="1" applyFont="1" applyFill="1" applyBorder="1" applyAlignment="1" applyProtection="1">
      <alignment horizontal="center" vertical="center" shrinkToFit="1"/>
      <protection hidden="1"/>
    </xf>
    <xf numFmtId="178" fontId="27" fillId="4" borderId="2" xfId="0" applyNumberFormat="1" applyFont="1" applyFill="1" applyBorder="1" applyAlignment="1" applyProtection="1">
      <alignment horizontal="right" vertical="center" shrinkToFit="1"/>
      <protection hidden="1"/>
    </xf>
    <xf numFmtId="178" fontId="27" fillId="6" borderId="34" xfId="0" applyNumberFormat="1" applyFont="1" applyFill="1" applyBorder="1" applyAlignment="1" applyProtection="1">
      <alignment horizontal="center" vertical="center" shrinkToFit="1"/>
      <protection locked="0"/>
    </xf>
    <xf numFmtId="178" fontId="27" fillId="6" borderId="2" xfId="0" applyNumberFormat="1" applyFont="1" applyFill="1" applyBorder="1" applyAlignment="1" applyProtection="1">
      <alignment horizontal="center" vertical="center" shrinkToFit="1"/>
      <protection locked="0"/>
    </xf>
    <xf numFmtId="178" fontId="27" fillId="4" borderId="2" xfId="1" applyNumberFormat="1" applyFont="1" applyFill="1" applyBorder="1" applyAlignment="1" applyProtection="1">
      <alignment horizontal="right" vertical="center" shrinkToFit="1"/>
      <protection hidden="1"/>
    </xf>
    <xf numFmtId="38" fontId="42" fillId="4" borderId="10" xfId="0" applyNumberFormat="1" applyFont="1" applyFill="1" applyBorder="1" applyAlignment="1" applyProtection="1">
      <alignment vertical="center"/>
      <protection hidden="1"/>
    </xf>
    <xf numFmtId="38" fontId="42" fillId="4" borderId="0" xfId="0" applyNumberFormat="1" applyFont="1" applyFill="1" applyBorder="1" applyAlignment="1" applyProtection="1">
      <alignment vertical="center"/>
      <protection hidden="1"/>
    </xf>
    <xf numFmtId="38" fontId="42" fillId="4" borderId="0" xfId="0" applyNumberFormat="1" applyFont="1" applyFill="1" applyBorder="1" applyAlignment="1" applyProtection="1">
      <alignment horizontal="right" vertical="center"/>
      <protection hidden="1"/>
    </xf>
    <xf numFmtId="0" fontId="27" fillId="0" borderId="19" xfId="0" applyFont="1" applyFill="1" applyBorder="1" applyAlignment="1" applyProtection="1">
      <alignment horizontal="center" vertical="center"/>
      <protection hidden="1"/>
    </xf>
    <xf numFmtId="0" fontId="27" fillId="0" borderId="18" xfId="0" applyFont="1" applyFill="1" applyBorder="1" applyAlignment="1" applyProtection="1">
      <alignment horizontal="center" vertical="center"/>
      <protection hidden="1"/>
    </xf>
    <xf numFmtId="0" fontId="27" fillId="0" borderId="17" xfId="0" applyFont="1" applyFill="1" applyBorder="1" applyAlignment="1" applyProtection="1">
      <alignment horizontal="center" vertical="center"/>
      <protection hidden="1"/>
    </xf>
    <xf numFmtId="38" fontId="27" fillId="4" borderId="25" xfId="0" applyNumberFormat="1" applyFont="1" applyFill="1" applyBorder="1" applyAlignment="1" applyProtection="1">
      <alignment vertical="center"/>
      <protection hidden="1"/>
    </xf>
    <xf numFmtId="38" fontId="27" fillId="4" borderId="18" xfId="0" applyNumberFormat="1" applyFont="1" applyFill="1" applyBorder="1" applyAlignment="1" applyProtection="1">
      <alignment vertical="center"/>
      <protection hidden="1"/>
    </xf>
    <xf numFmtId="38" fontId="27" fillId="4" borderId="19" xfId="0" applyNumberFormat="1" applyFont="1" applyFill="1" applyBorder="1" applyAlignment="1" applyProtection="1">
      <alignment vertical="center"/>
      <protection hidden="1"/>
    </xf>
    <xf numFmtId="0" fontId="27" fillId="0" borderId="29" xfId="0" applyFont="1" applyFill="1" applyBorder="1" applyAlignment="1" applyProtection="1">
      <alignment vertical="center" wrapText="1"/>
      <protection hidden="1"/>
    </xf>
    <xf numFmtId="0" fontId="27" fillId="0" borderId="28" xfId="0" applyFont="1" applyFill="1" applyBorder="1" applyAlignment="1" applyProtection="1">
      <alignment vertical="center" wrapText="1"/>
      <protection hidden="1"/>
    </xf>
    <xf numFmtId="0" fontId="27" fillId="0" borderId="30" xfId="0" applyFont="1" applyFill="1" applyBorder="1" applyAlignment="1" applyProtection="1">
      <alignment vertical="center" wrapText="1"/>
      <protection hidden="1"/>
    </xf>
    <xf numFmtId="0" fontId="27" fillId="0" borderId="29" xfId="0" applyFont="1" applyFill="1" applyBorder="1" applyAlignment="1" applyProtection="1">
      <alignment horizontal="center" vertical="center"/>
      <protection hidden="1"/>
    </xf>
    <xf numFmtId="0" fontId="27" fillId="0" borderId="28" xfId="0" applyFont="1" applyFill="1" applyBorder="1" applyAlignment="1" applyProtection="1">
      <alignment horizontal="center" vertical="center"/>
      <protection hidden="1"/>
    </xf>
    <xf numFmtId="0" fontId="27" fillId="0" borderId="30" xfId="0" applyFont="1" applyFill="1" applyBorder="1" applyAlignment="1" applyProtection="1">
      <alignment horizontal="center" vertical="center"/>
      <protection hidden="1"/>
    </xf>
    <xf numFmtId="0" fontId="27" fillId="0" borderId="27" xfId="0" applyFont="1" applyFill="1" applyBorder="1" applyAlignment="1" applyProtection="1">
      <alignment horizontal="center" vertical="center"/>
      <protection hidden="1"/>
    </xf>
    <xf numFmtId="38" fontId="27" fillId="4" borderId="106" xfId="0" applyNumberFormat="1" applyFont="1" applyFill="1" applyBorder="1" applyAlignment="1" applyProtection="1">
      <alignment vertical="center"/>
      <protection hidden="1"/>
    </xf>
    <xf numFmtId="38" fontId="27" fillId="4" borderId="28" xfId="0" applyNumberFormat="1" applyFont="1" applyFill="1" applyBorder="1" applyAlignment="1" applyProtection="1">
      <alignment vertical="center"/>
      <protection hidden="1"/>
    </xf>
    <xf numFmtId="38" fontId="27" fillId="4" borderId="28" xfId="0" applyNumberFormat="1" applyFont="1" applyFill="1" applyBorder="1" applyAlignment="1" applyProtection="1">
      <alignment horizontal="right" vertical="center"/>
      <protection hidden="1"/>
    </xf>
    <xf numFmtId="38" fontId="27" fillId="4" borderId="29" xfId="0" applyNumberFormat="1" applyFont="1" applyFill="1" applyBorder="1" applyAlignment="1" applyProtection="1">
      <alignment vertical="center"/>
      <protection hidden="1"/>
    </xf>
    <xf numFmtId="38" fontId="27" fillId="4" borderId="18" xfId="0" applyNumberFormat="1" applyFont="1" applyFill="1" applyBorder="1" applyAlignment="1" applyProtection="1">
      <alignment horizontal="right" vertical="center"/>
      <protection hidden="1"/>
    </xf>
    <xf numFmtId="0" fontId="42" fillId="0" borderId="5" xfId="0" applyFont="1" applyFill="1" applyBorder="1" applyAlignment="1" applyProtection="1">
      <alignment vertical="center"/>
      <protection hidden="1"/>
    </xf>
    <xf numFmtId="0" fontId="42" fillId="0" borderId="2" xfId="0" applyFont="1" applyFill="1" applyBorder="1" applyAlignment="1" applyProtection="1">
      <alignment vertical="center"/>
      <protection hidden="1"/>
    </xf>
    <xf numFmtId="0" fontId="42" fillId="0" borderId="4" xfId="0" applyFont="1" applyFill="1" applyBorder="1" applyAlignment="1" applyProtection="1">
      <alignment vertical="center"/>
      <protection hidden="1"/>
    </xf>
    <xf numFmtId="38" fontId="42" fillId="4" borderId="34" xfId="1" applyNumberFormat="1" applyFont="1" applyFill="1" applyBorder="1" applyAlignment="1" applyProtection="1">
      <alignment vertical="center"/>
      <protection hidden="1"/>
    </xf>
    <xf numFmtId="38" fontId="42" fillId="4" borderId="2" xfId="1" applyNumberFormat="1" applyFont="1" applyFill="1" applyBorder="1" applyAlignment="1" applyProtection="1">
      <alignment vertical="center"/>
      <protection hidden="1"/>
    </xf>
    <xf numFmtId="38" fontId="42" fillId="4" borderId="5" xfId="1" applyNumberFormat="1" applyFont="1" applyFill="1" applyBorder="1" applyAlignment="1" applyProtection="1">
      <alignment vertical="center"/>
      <protection hidden="1"/>
    </xf>
    <xf numFmtId="180" fontId="42" fillId="4" borderId="37" xfId="10" applyNumberFormat="1" applyFont="1" applyFill="1" applyBorder="1" applyAlignment="1" applyProtection="1">
      <alignment horizontal="left" vertical="top" wrapText="1"/>
      <protection hidden="1"/>
    </xf>
    <xf numFmtId="0" fontId="42" fillId="0" borderId="32" xfId="0" applyFont="1" applyBorder="1" applyAlignment="1" applyProtection="1">
      <alignment horizontal="center" vertical="center" wrapText="1"/>
      <protection hidden="1"/>
    </xf>
    <xf numFmtId="0" fontId="42" fillId="0" borderId="63" xfId="0" applyFont="1" applyBorder="1" applyAlignment="1" applyProtection="1">
      <alignment horizontal="center" vertical="center" wrapText="1"/>
      <protection hidden="1"/>
    </xf>
    <xf numFmtId="0" fontId="42" fillId="0" borderId="43" xfId="0" applyFont="1" applyBorder="1" applyAlignment="1" applyProtection="1">
      <alignment horizontal="center" vertical="center"/>
      <protection hidden="1"/>
    </xf>
    <xf numFmtId="0" fontId="42" fillId="0" borderId="44" xfId="0" applyFont="1" applyBorder="1" applyAlignment="1" applyProtection="1">
      <alignment horizontal="center" vertical="center"/>
      <protection hidden="1"/>
    </xf>
    <xf numFmtId="0" fontId="42" fillId="0" borderId="52" xfId="0" applyFont="1" applyBorder="1" applyAlignment="1" applyProtection="1">
      <alignment horizontal="center" vertical="center"/>
      <protection hidden="1"/>
    </xf>
    <xf numFmtId="0" fontId="42" fillId="0" borderId="3" xfId="0" applyFont="1" applyBorder="1" applyAlignment="1" applyProtection="1">
      <alignment horizontal="center" vertical="center"/>
      <protection hidden="1"/>
    </xf>
    <xf numFmtId="0" fontId="42" fillId="0" borderId="37" xfId="0" applyFont="1" applyBorder="1" applyAlignment="1" applyProtection="1">
      <alignment horizontal="center" vertical="center"/>
      <protection hidden="1"/>
    </xf>
    <xf numFmtId="0" fontId="42" fillId="0" borderId="62" xfId="0" applyFont="1" applyBorder="1" applyAlignment="1" applyProtection="1">
      <alignment horizontal="center" vertical="center"/>
      <protection hidden="1"/>
    </xf>
    <xf numFmtId="0" fontId="27" fillId="4" borderId="31" xfId="0" applyFont="1" applyFill="1" applyBorder="1" applyAlignment="1" applyProtection="1">
      <alignment horizontal="center" vertical="center"/>
      <protection hidden="1"/>
    </xf>
    <xf numFmtId="0" fontId="27" fillId="4" borderId="54" xfId="0" applyFont="1" applyFill="1" applyBorder="1" applyAlignment="1" applyProtection="1">
      <alignment horizontal="center" vertical="center"/>
      <protection hidden="1"/>
    </xf>
    <xf numFmtId="0" fontId="42" fillId="0" borderId="43" xfId="0" applyFont="1" applyBorder="1" applyAlignment="1" applyProtection="1">
      <alignment horizontal="center" vertical="center" wrapText="1"/>
      <protection hidden="1"/>
    </xf>
    <xf numFmtId="0" fontId="42" fillId="0" borderId="44" xfId="0" applyFont="1" applyBorder="1" applyAlignment="1" applyProtection="1">
      <alignment horizontal="center" vertical="center" wrapText="1"/>
      <protection hidden="1"/>
    </xf>
    <xf numFmtId="0" fontId="42" fillId="0" borderId="42" xfId="0" applyFont="1" applyBorder="1" applyAlignment="1" applyProtection="1">
      <alignment horizontal="center" vertical="center" wrapText="1"/>
      <protection hidden="1"/>
    </xf>
    <xf numFmtId="0" fontId="42" fillId="0" borderId="3" xfId="0" applyFont="1" applyBorder="1" applyAlignment="1" applyProtection="1">
      <alignment horizontal="center" vertical="center" wrapText="1"/>
      <protection hidden="1"/>
    </xf>
    <xf numFmtId="0" fontId="42" fillId="0" borderId="37" xfId="0" applyFont="1" applyBorder="1" applyAlignment="1" applyProtection="1">
      <alignment horizontal="center" vertical="center" wrapText="1"/>
      <protection hidden="1"/>
    </xf>
    <xf numFmtId="0" fontId="42" fillId="0" borderId="101" xfId="0" applyFont="1" applyBorder="1" applyAlignment="1" applyProtection="1">
      <alignment horizontal="center" vertical="center" wrapText="1"/>
      <protection hidden="1"/>
    </xf>
    <xf numFmtId="0" fontId="42" fillId="4" borderId="45" xfId="0" applyFont="1" applyFill="1" applyBorder="1" applyAlignment="1" applyProtection="1">
      <alignment horizontal="center" vertical="center"/>
      <protection hidden="1"/>
    </xf>
    <xf numFmtId="0" fontId="42" fillId="4" borderId="44" xfId="0" applyFont="1" applyFill="1" applyBorder="1" applyAlignment="1" applyProtection="1">
      <alignment horizontal="center" vertical="center"/>
      <protection hidden="1"/>
    </xf>
    <xf numFmtId="0" fontId="42" fillId="4" borderId="42" xfId="0" applyFont="1" applyFill="1" applyBorder="1" applyAlignment="1" applyProtection="1">
      <alignment horizontal="center" vertical="center"/>
      <protection hidden="1"/>
    </xf>
    <xf numFmtId="0" fontId="42" fillId="4" borderId="10" xfId="0" applyFont="1" applyFill="1" applyBorder="1" applyAlignment="1" applyProtection="1">
      <alignment horizontal="center" vertical="center"/>
      <protection hidden="1"/>
    </xf>
    <xf numFmtId="0" fontId="42" fillId="4" borderId="0" xfId="0" applyFont="1" applyFill="1" applyBorder="1" applyAlignment="1" applyProtection="1">
      <alignment horizontal="center" vertical="center"/>
      <protection hidden="1"/>
    </xf>
    <xf numFmtId="0" fontId="42" fillId="4" borderId="34" xfId="0" applyFont="1" applyFill="1" applyBorder="1" applyAlignment="1" applyProtection="1">
      <alignment horizontal="center" vertical="center" wrapText="1"/>
      <protection hidden="1"/>
    </xf>
    <xf numFmtId="0" fontId="42" fillId="4" borderId="2" xfId="0" applyFont="1" applyFill="1" applyBorder="1" applyAlignment="1" applyProtection="1">
      <alignment horizontal="center" vertical="center" wrapText="1"/>
      <protection hidden="1"/>
    </xf>
    <xf numFmtId="0" fontId="42" fillId="4" borderId="1" xfId="0" applyFont="1" applyFill="1" applyBorder="1" applyAlignment="1" applyProtection="1">
      <alignment horizontal="center" vertical="center" wrapText="1"/>
      <protection hidden="1"/>
    </xf>
    <xf numFmtId="0" fontId="42" fillId="4" borderId="0" xfId="0" applyFont="1" applyFill="1" applyBorder="1" applyAlignment="1" applyProtection="1">
      <alignment horizontal="center" vertical="center" wrapText="1"/>
      <protection hidden="1"/>
    </xf>
    <xf numFmtId="0" fontId="42" fillId="0" borderId="102" xfId="0" applyFont="1" applyFill="1" applyBorder="1" applyAlignment="1" applyProtection="1">
      <alignment horizontal="left" vertical="center"/>
      <protection hidden="1"/>
    </xf>
    <xf numFmtId="0" fontId="42" fillId="0" borderId="103" xfId="0" applyFont="1" applyFill="1" applyBorder="1" applyAlignment="1" applyProtection="1">
      <alignment horizontal="left" vertical="center"/>
      <protection hidden="1"/>
    </xf>
    <xf numFmtId="0" fontId="42" fillId="0" borderId="114" xfId="0" applyFont="1" applyFill="1" applyBorder="1" applyAlignment="1" applyProtection="1">
      <alignment horizontal="left" vertical="center"/>
      <protection hidden="1"/>
    </xf>
    <xf numFmtId="38" fontId="42" fillId="4" borderId="104" xfId="1" applyFont="1" applyFill="1" applyBorder="1" applyAlignment="1" applyProtection="1">
      <alignment vertical="center"/>
      <protection hidden="1"/>
    </xf>
    <xf numFmtId="38" fontId="42" fillId="4" borderId="103" xfId="1" applyFont="1" applyFill="1" applyBorder="1" applyAlignment="1" applyProtection="1">
      <alignment vertical="center"/>
      <protection hidden="1"/>
    </xf>
    <xf numFmtId="38" fontId="42" fillId="4" borderId="102" xfId="1" applyFont="1" applyFill="1" applyBorder="1" applyAlignment="1" applyProtection="1">
      <alignment vertical="center"/>
      <protection hidden="1"/>
    </xf>
    <xf numFmtId="0" fontId="42" fillId="0" borderId="106" xfId="0" applyFont="1" applyFill="1" applyBorder="1" applyAlignment="1" applyProtection="1">
      <alignment vertical="center" shrinkToFit="1"/>
      <protection hidden="1"/>
    </xf>
    <xf numFmtId="0" fontId="42" fillId="0" borderId="28" xfId="0" applyFont="1" applyFill="1" applyBorder="1" applyAlignment="1" applyProtection="1">
      <alignment vertical="center" shrinkToFit="1"/>
      <protection hidden="1"/>
    </xf>
    <xf numFmtId="0" fontId="42" fillId="0" borderId="30" xfId="0" applyFont="1" applyFill="1" applyBorder="1" applyAlignment="1" applyProtection="1">
      <alignment vertical="center" shrinkToFit="1"/>
      <protection hidden="1"/>
    </xf>
    <xf numFmtId="38" fontId="42" fillId="4" borderId="29" xfId="1" applyNumberFormat="1" applyFont="1" applyFill="1" applyBorder="1" applyAlignment="1" applyProtection="1">
      <alignment vertical="center"/>
      <protection hidden="1"/>
    </xf>
    <xf numFmtId="38" fontId="42" fillId="4" borderId="28" xfId="1" applyNumberFormat="1" applyFont="1" applyFill="1" applyBorder="1" applyAlignment="1" applyProtection="1">
      <alignment vertical="center"/>
      <protection hidden="1"/>
    </xf>
    <xf numFmtId="38" fontId="42" fillId="4" borderId="106" xfId="1" applyNumberFormat="1" applyFont="1" applyFill="1" applyBorder="1" applyAlignment="1" applyProtection="1">
      <alignment vertical="center"/>
      <protection hidden="1"/>
    </xf>
    <xf numFmtId="0" fontId="27" fillId="4" borderId="19" xfId="0" applyFont="1" applyFill="1" applyBorder="1" applyAlignment="1" applyProtection="1">
      <alignment horizontal="center" vertical="center"/>
      <protection hidden="1"/>
    </xf>
    <xf numFmtId="0" fontId="27" fillId="4" borderId="18" xfId="0" applyFont="1" applyFill="1" applyBorder="1" applyAlignment="1" applyProtection="1">
      <alignment horizontal="center" vertical="center"/>
      <protection hidden="1"/>
    </xf>
    <xf numFmtId="0" fontId="27" fillId="4" borderId="20" xfId="0" applyFont="1" applyFill="1" applyBorder="1" applyAlignment="1" applyProtection="1">
      <alignment horizontal="center" vertical="center"/>
      <protection hidden="1"/>
    </xf>
    <xf numFmtId="38" fontId="27" fillId="4" borderId="26" xfId="0" applyNumberFormat="1" applyFont="1" applyFill="1" applyBorder="1" applyAlignment="1" applyProtection="1">
      <alignment vertical="center"/>
      <protection hidden="1"/>
    </xf>
    <xf numFmtId="38" fontId="27" fillId="4" borderId="8" xfId="0" applyNumberFormat="1" applyFont="1" applyFill="1" applyBorder="1" applyAlignment="1" applyProtection="1">
      <alignment vertical="center"/>
      <protection hidden="1"/>
    </xf>
    <xf numFmtId="38" fontId="27" fillId="4" borderId="8" xfId="0" applyNumberFormat="1" applyFont="1" applyFill="1" applyBorder="1" applyAlignment="1" applyProtection="1">
      <alignment horizontal="right" vertical="center"/>
      <protection hidden="1"/>
    </xf>
    <xf numFmtId="0" fontId="27" fillId="4" borderId="19" xfId="0" applyFont="1" applyFill="1" applyBorder="1" applyAlignment="1" applyProtection="1">
      <alignment horizontal="center" vertical="center" wrapText="1"/>
      <protection hidden="1"/>
    </xf>
    <xf numFmtId="0" fontId="42" fillId="0" borderId="52" xfId="0" applyFont="1" applyBorder="1" applyAlignment="1" applyProtection="1">
      <alignment horizontal="center" vertical="center" wrapText="1"/>
      <protection hidden="1"/>
    </xf>
    <xf numFmtId="0" fontId="42" fillId="0" borderId="62" xfId="0" applyFont="1" applyBorder="1" applyAlignment="1" applyProtection="1">
      <alignment horizontal="center" vertical="center" wrapText="1"/>
      <protection hidden="1"/>
    </xf>
    <xf numFmtId="0" fontId="42" fillId="4" borderId="43" xfId="0" applyFont="1" applyFill="1" applyBorder="1" applyAlignment="1" applyProtection="1">
      <alignment horizontal="center" vertical="center"/>
      <protection hidden="1"/>
    </xf>
    <xf numFmtId="0" fontId="42" fillId="4" borderId="45" xfId="10" applyFont="1" applyFill="1" applyBorder="1" applyAlignment="1" applyProtection="1">
      <alignment horizontal="center" vertical="center" wrapText="1"/>
      <protection hidden="1"/>
    </xf>
    <xf numFmtId="0" fontId="42" fillId="4" borderId="42" xfId="10" applyFont="1" applyFill="1" applyBorder="1" applyAlignment="1" applyProtection="1">
      <alignment horizontal="center" vertical="center" wrapText="1"/>
      <protection hidden="1"/>
    </xf>
    <xf numFmtId="0" fontId="42" fillId="4" borderId="2" xfId="0" applyFont="1" applyFill="1" applyBorder="1" applyAlignment="1" applyProtection="1">
      <alignment horizontal="center" vertical="center"/>
      <protection hidden="1"/>
    </xf>
    <xf numFmtId="0" fontId="42" fillId="4" borderId="1" xfId="0" applyFont="1" applyFill="1" applyBorder="1" applyAlignment="1" applyProtection="1">
      <alignment horizontal="center" vertical="center"/>
      <protection hidden="1"/>
    </xf>
    <xf numFmtId="0" fontId="27" fillId="4" borderId="58" xfId="10" applyFont="1" applyFill="1" applyBorder="1" applyAlignment="1" applyProtection="1">
      <alignment horizontal="center" vertical="center"/>
      <protection hidden="1"/>
    </xf>
    <xf numFmtId="0" fontId="27" fillId="4" borderId="57" xfId="10" applyFont="1" applyFill="1" applyBorder="1" applyAlignment="1" applyProtection="1">
      <alignment horizontal="center" vertical="center"/>
      <protection hidden="1"/>
    </xf>
    <xf numFmtId="0" fontId="27" fillId="4" borderId="29" xfId="10" applyFont="1" applyFill="1" applyBorder="1" applyAlignment="1" applyProtection="1">
      <alignment horizontal="center" vertical="center"/>
      <protection hidden="1"/>
    </xf>
    <xf numFmtId="0" fontId="27" fillId="4" borderId="28" xfId="10" applyFont="1" applyFill="1" applyBorder="1" applyAlignment="1" applyProtection="1">
      <alignment horizontal="center" vertical="center"/>
      <protection hidden="1"/>
    </xf>
    <xf numFmtId="0" fontId="27" fillId="4" borderId="27" xfId="10" applyFont="1" applyFill="1" applyBorder="1" applyAlignment="1" applyProtection="1">
      <alignment horizontal="center" vertical="center"/>
      <protection hidden="1"/>
    </xf>
    <xf numFmtId="0" fontId="27" fillId="4" borderId="56" xfId="10" applyFont="1" applyFill="1" applyBorder="1" applyAlignment="1" applyProtection="1">
      <alignment horizontal="center" vertical="center"/>
      <protection hidden="1"/>
    </xf>
    <xf numFmtId="0" fontId="27" fillId="4" borderId="9" xfId="10" applyFont="1" applyFill="1" applyBorder="1" applyAlignment="1" applyProtection="1">
      <alignment horizontal="center" vertical="center"/>
      <protection hidden="1"/>
    </xf>
    <xf numFmtId="179" fontId="27" fillId="4" borderId="9" xfId="10" applyNumberFormat="1" applyFont="1" applyFill="1" applyBorder="1" applyAlignment="1" applyProtection="1">
      <alignment horizontal="center" vertical="center"/>
      <protection hidden="1"/>
    </xf>
    <xf numFmtId="179" fontId="27" fillId="4" borderId="59" xfId="10" applyNumberFormat="1" applyFont="1" applyFill="1" applyBorder="1" applyAlignment="1" applyProtection="1">
      <alignment horizontal="center" vertical="center"/>
      <protection hidden="1"/>
    </xf>
    <xf numFmtId="0" fontId="27" fillId="4" borderId="36" xfId="10" applyFont="1" applyFill="1" applyBorder="1" applyAlignment="1" applyProtection="1">
      <alignment horizontal="center" vertical="center"/>
      <protection hidden="1"/>
    </xf>
    <xf numFmtId="0" fontId="27" fillId="4" borderId="35" xfId="10" applyFont="1" applyFill="1" applyBorder="1" applyAlignment="1" applyProtection="1">
      <alignment horizontal="center" vertical="center"/>
      <protection hidden="1"/>
    </xf>
    <xf numFmtId="0" fontId="27" fillId="4" borderId="35" xfId="10" applyFont="1" applyFill="1" applyBorder="1" applyAlignment="1" applyProtection="1">
      <alignment horizontal="center" vertical="center" shrinkToFit="1"/>
      <protection hidden="1"/>
    </xf>
    <xf numFmtId="0" fontId="27" fillId="4" borderId="53" xfId="10" applyFont="1" applyFill="1" applyBorder="1" applyAlignment="1" applyProtection="1">
      <alignment horizontal="center" vertical="center" shrinkToFit="1"/>
      <protection hidden="1"/>
    </xf>
    <xf numFmtId="180" fontId="42" fillId="4" borderId="37" xfId="0" applyNumberFormat="1" applyFont="1" applyFill="1" applyBorder="1" applyAlignment="1" applyProtection="1">
      <alignment horizontal="left" vertical="top" wrapText="1"/>
      <protection hidden="1"/>
    </xf>
    <xf numFmtId="0" fontId="36" fillId="4" borderId="37" xfId="0" applyFont="1" applyFill="1" applyBorder="1" applyAlignment="1" applyProtection="1">
      <alignment vertical="center"/>
      <protection hidden="1"/>
    </xf>
    <xf numFmtId="0" fontId="42" fillId="4" borderId="19" xfId="0" applyFont="1" applyFill="1" applyBorder="1" applyAlignment="1" applyProtection="1">
      <alignment horizontal="left" vertical="center" wrapText="1"/>
    </xf>
    <xf numFmtId="0" fontId="42" fillId="4" borderId="18" xfId="0" applyFont="1" applyFill="1" applyBorder="1" applyAlignment="1" applyProtection="1">
      <alignment horizontal="left" vertical="center" wrapText="1"/>
    </xf>
    <xf numFmtId="0" fontId="42" fillId="4" borderId="20" xfId="0" applyFont="1" applyFill="1" applyBorder="1" applyAlignment="1" applyProtection="1">
      <alignment horizontal="left" vertical="center" wrapText="1"/>
    </xf>
    <xf numFmtId="38" fontId="42" fillId="3" borderId="19" xfId="0" applyNumberFormat="1" applyFont="1" applyFill="1" applyBorder="1" applyAlignment="1" applyProtection="1">
      <alignment horizontal="right" vertical="center"/>
      <protection locked="0"/>
    </xf>
    <xf numFmtId="38" fontId="42" fillId="3" borderId="18" xfId="0" applyNumberFormat="1" applyFont="1" applyFill="1" applyBorder="1" applyAlignment="1" applyProtection="1">
      <alignment horizontal="right" vertical="center"/>
      <protection locked="0"/>
    </xf>
    <xf numFmtId="0" fontId="42" fillId="0" borderId="16" xfId="0"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23" xfId="0" applyFont="1" applyFill="1" applyBorder="1" applyAlignment="1" applyProtection="1">
      <alignment horizontal="center" vertical="center"/>
    </xf>
    <xf numFmtId="0" fontId="42" fillId="0" borderId="6" xfId="0" applyFont="1" applyFill="1" applyBorder="1" applyAlignment="1" applyProtection="1">
      <alignment horizontal="center" vertical="center"/>
    </xf>
    <xf numFmtId="38" fontId="42" fillId="4" borderId="19" xfId="0" applyNumberFormat="1" applyFont="1" applyFill="1" applyBorder="1" applyAlignment="1" applyProtection="1">
      <alignment horizontal="right" vertical="center"/>
    </xf>
    <xf numFmtId="38" fontId="42" fillId="4" borderId="18" xfId="0" applyNumberFormat="1" applyFont="1" applyFill="1" applyBorder="1" applyAlignment="1" applyProtection="1">
      <alignment horizontal="right" vertical="center"/>
    </xf>
    <xf numFmtId="0" fontId="42" fillId="4" borderId="52" xfId="0" applyFont="1" applyFill="1" applyBorder="1" applyAlignment="1" applyProtection="1">
      <alignment vertical="top" wrapText="1"/>
    </xf>
    <xf numFmtId="0" fontId="42" fillId="4" borderId="31" xfId="0" applyFont="1" applyFill="1" applyBorder="1" applyAlignment="1" applyProtection="1">
      <alignment vertical="top" wrapText="1"/>
    </xf>
    <xf numFmtId="38" fontId="42" fillId="0" borderId="29" xfId="1" applyFont="1" applyFill="1" applyBorder="1" applyAlignment="1" applyProtection="1">
      <alignment horizontal="center" vertical="center"/>
    </xf>
    <xf numFmtId="38" fontId="42" fillId="0" borderId="28" xfId="1" applyFont="1" applyFill="1" applyBorder="1" applyAlignment="1" applyProtection="1">
      <alignment horizontal="center" vertical="center"/>
    </xf>
    <xf numFmtId="38" fontId="42" fillId="0" borderId="30" xfId="1" applyFont="1" applyFill="1" applyBorder="1" applyAlignment="1" applyProtection="1">
      <alignment horizontal="center" vertical="center"/>
    </xf>
    <xf numFmtId="38" fontId="42" fillId="3" borderId="29" xfId="1" applyFont="1" applyFill="1" applyBorder="1" applyAlignment="1" applyProtection="1">
      <alignment horizontal="center" vertical="center"/>
      <protection locked="0"/>
    </xf>
    <xf numFmtId="38" fontId="42" fillId="3" borderId="28" xfId="1" applyFont="1" applyFill="1" applyBorder="1" applyAlignment="1" applyProtection="1">
      <alignment horizontal="center" vertical="center"/>
      <protection locked="0"/>
    </xf>
    <xf numFmtId="38" fontId="42" fillId="3" borderId="27" xfId="1" applyFont="1" applyFill="1" applyBorder="1" applyAlignment="1" applyProtection="1">
      <alignment horizontal="center" vertical="center"/>
      <protection locked="0"/>
    </xf>
    <xf numFmtId="38" fontId="42" fillId="4" borderId="34" xfId="0" applyNumberFormat="1" applyFont="1" applyFill="1" applyBorder="1" applyAlignment="1" applyProtection="1">
      <alignment horizontal="right" vertical="center"/>
    </xf>
    <xf numFmtId="38" fontId="42" fillId="4" borderId="2" xfId="0" applyNumberFormat="1" applyFont="1" applyFill="1" applyBorder="1" applyAlignment="1" applyProtection="1">
      <alignment horizontal="right" vertical="center"/>
    </xf>
    <xf numFmtId="0" fontId="42" fillId="4" borderId="45" xfId="0" applyFont="1" applyFill="1" applyBorder="1" applyAlignment="1" applyProtection="1">
      <alignment vertical="center" wrapText="1"/>
    </xf>
    <xf numFmtId="0" fontId="42" fillId="4" borderId="44" xfId="0" applyFont="1" applyFill="1" applyBorder="1" applyAlignment="1" applyProtection="1">
      <alignment vertical="center" wrapText="1"/>
    </xf>
    <xf numFmtId="0" fontId="42" fillId="4" borderId="52" xfId="0" applyFont="1" applyFill="1" applyBorder="1" applyAlignment="1" applyProtection="1">
      <alignment vertical="center" wrapText="1"/>
    </xf>
    <xf numFmtId="38" fontId="42" fillId="4" borderId="29" xfId="0" applyNumberFormat="1" applyFont="1" applyFill="1" applyBorder="1" applyAlignment="1" applyProtection="1">
      <alignment horizontal="right" vertical="center"/>
    </xf>
    <xf numFmtId="38" fontId="42" fillId="4" borderId="28" xfId="0" applyNumberFormat="1" applyFont="1" applyFill="1" applyBorder="1" applyAlignment="1" applyProtection="1">
      <alignment horizontal="right" vertical="center"/>
    </xf>
    <xf numFmtId="38" fontId="42" fillId="4" borderId="51" xfId="0" applyNumberFormat="1" applyFont="1" applyFill="1" applyBorder="1" applyAlignment="1" applyProtection="1">
      <alignment horizontal="right" vertical="center"/>
    </xf>
    <xf numFmtId="38" fontId="42" fillId="4" borderId="50" xfId="0" applyNumberFormat="1" applyFont="1" applyFill="1" applyBorder="1" applyAlignment="1" applyProtection="1">
      <alignment horizontal="right" vertical="center"/>
    </xf>
    <xf numFmtId="0" fontId="42" fillId="4" borderId="19" xfId="0" applyFont="1" applyFill="1" applyBorder="1" applyAlignment="1" applyProtection="1">
      <alignment vertical="center" wrapText="1"/>
    </xf>
    <xf numFmtId="0" fontId="42" fillId="4" borderId="18" xfId="0" applyFont="1" applyFill="1" applyBorder="1" applyAlignment="1" applyProtection="1">
      <alignment vertical="center" wrapText="1"/>
    </xf>
    <xf numFmtId="0" fontId="42" fillId="4" borderId="20" xfId="0" applyFont="1" applyFill="1" applyBorder="1" applyAlignment="1" applyProtection="1">
      <alignment vertical="center" wrapText="1"/>
    </xf>
    <xf numFmtId="0" fontId="27" fillId="0" borderId="14" xfId="0" applyFont="1" applyFill="1" applyBorder="1" applyAlignment="1" applyProtection="1">
      <alignment vertical="center"/>
    </xf>
    <xf numFmtId="0" fontId="27" fillId="0" borderId="47" xfId="0" applyFont="1" applyFill="1" applyBorder="1" applyAlignment="1" applyProtection="1">
      <alignment vertical="center"/>
    </xf>
    <xf numFmtId="0" fontId="27" fillId="0" borderId="0" xfId="0" applyFont="1" applyFill="1" applyBorder="1" applyAlignment="1" applyProtection="1">
      <alignment vertical="center"/>
    </xf>
    <xf numFmtId="0" fontId="27" fillId="0" borderId="24" xfId="0" applyFont="1" applyFill="1" applyBorder="1" applyAlignment="1" applyProtection="1">
      <alignment vertical="center"/>
    </xf>
    <xf numFmtId="0" fontId="27" fillId="0" borderId="8" xfId="0" applyFont="1" applyFill="1" applyBorder="1" applyAlignment="1" applyProtection="1">
      <alignment vertical="center"/>
    </xf>
    <xf numFmtId="0" fontId="27" fillId="0" borderId="21" xfId="0" applyFont="1" applyFill="1" applyBorder="1" applyAlignment="1" applyProtection="1">
      <alignment vertical="center"/>
    </xf>
    <xf numFmtId="0" fontId="42" fillId="0" borderId="15" xfId="0" applyFont="1" applyFill="1" applyBorder="1" applyAlignment="1" applyProtection="1">
      <alignment horizontal="left" vertical="center" wrapText="1"/>
    </xf>
    <xf numFmtId="0" fontId="42" fillId="0" borderId="14" xfId="0" applyFont="1" applyFill="1" applyBorder="1" applyAlignment="1" applyProtection="1">
      <alignment horizontal="left" vertical="center" wrapText="1"/>
    </xf>
    <xf numFmtId="0" fontId="42" fillId="0" borderId="47" xfId="0" applyFont="1" applyFill="1" applyBorder="1" applyAlignment="1" applyProtection="1">
      <alignment horizontal="left" vertical="center" wrapText="1"/>
    </xf>
    <xf numFmtId="0" fontId="42" fillId="0" borderId="10"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24"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62" xfId="0" applyFont="1" applyFill="1" applyBorder="1" applyAlignment="1" applyProtection="1">
      <alignment horizontal="left" vertical="center" wrapText="1"/>
    </xf>
    <xf numFmtId="0" fontId="42" fillId="4" borderId="45" xfId="0" applyFont="1" applyFill="1" applyBorder="1" applyAlignment="1" applyProtection="1">
      <alignment horizontal="left" vertical="center" wrapText="1"/>
    </xf>
    <xf numFmtId="0" fontId="36" fillId="4" borderId="44" xfId="0" applyFont="1" applyFill="1" applyBorder="1" applyAlignment="1" applyProtection="1">
      <alignment horizontal="left" vertical="center"/>
    </xf>
    <xf numFmtId="0" fontId="42" fillId="4" borderId="34" xfId="0" applyFont="1" applyFill="1" applyBorder="1" applyAlignment="1" applyProtection="1">
      <alignment vertical="center"/>
    </xf>
    <xf numFmtId="0" fontId="42" fillId="4" borderId="2" xfId="0" applyFont="1" applyFill="1" applyBorder="1" applyAlignment="1" applyProtection="1">
      <alignment vertical="center"/>
    </xf>
    <xf numFmtId="0" fontId="42" fillId="4" borderId="1" xfId="0" applyFont="1" applyFill="1" applyBorder="1" applyAlignment="1" applyProtection="1">
      <alignment vertical="center"/>
    </xf>
    <xf numFmtId="38" fontId="42" fillId="4" borderId="36" xfId="0" applyNumberFormat="1" applyFont="1" applyFill="1" applyBorder="1" applyAlignment="1" applyProtection="1">
      <alignment horizontal="right" vertical="center"/>
    </xf>
    <xf numFmtId="38" fontId="42" fillId="4" borderId="35" xfId="0" applyNumberFormat="1" applyFont="1" applyFill="1" applyBorder="1" applyAlignment="1" applyProtection="1">
      <alignment horizontal="right" vertical="center"/>
    </xf>
    <xf numFmtId="0" fontId="44" fillId="4" borderId="10" xfId="0" applyFont="1" applyFill="1" applyBorder="1" applyAlignment="1" applyProtection="1">
      <alignment horizontal="left" vertical="top" wrapText="1"/>
    </xf>
    <xf numFmtId="0" fontId="44" fillId="4" borderId="0" xfId="0" applyFont="1" applyFill="1" applyBorder="1" applyAlignment="1" applyProtection="1">
      <alignment horizontal="left" vertical="top" wrapText="1"/>
    </xf>
    <xf numFmtId="0" fontId="44" fillId="4" borderId="8" xfId="0" applyFont="1" applyFill="1" applyBorder="1" applyAlignment="1" applyProtection="1">
      <alignment horizontal="left" vertical="top" wrapText="1"/>
    </xf>
    <xf numFmtId="0" fontId="44" fillId="4" borderId="21" xfId="0" applyFont="1" applyFill="1" applyBorder="1" applyAlignment="1" applyProtection="1">
      <alignment horizontal="left" vertical="top" wrapText="1"/>
    </xf>
    <xf numFmtId="38" fontId="42" fillId="4" borderId="26" xfId="1" applyNumberFormat="1" applyFont="1" applyFill="1" applyBorder="1" applyAlignment="1" applyProtection="1">
      <alignment horizontal="right" vertical="center"/>
    </xf>
    <xf numFmtId="38" fontId="42" fillId="4" borderId="8" xfId="1" applyNumberFormat="1" applyFont="1" applyFill="1" applyBorder="1" applyAlignment="1" applyProtection="1">
      <alignment horizontal="right" vertical="center"/>
    </xf>
    <xf numFmtId="0" fontId="36" fillId="0" borderId="23" xfId="0" applyFont="1" applyFill="1" applyBorder="1" applyAlignment="1" applyProtection="1">
      <alignment horizontal="center" vertical="center"/>
    </xf>
    <xf numFmtId="0" fontId="27" fillId="0" borderId="14" xfId="0" applyFont="1" applyFill="1" applyBorder="1" applyAlignment="1" applyProtection="1">
      <alignment horizontal="left" vertical="center" wrapText="1"/>
    </xf>
    <xf numFmtId="0" fontId="27" fillId="0" borderId="47" xfId="0" applyFont="1" applyFill="1" applyBorder="1" applyAlignment="1" applyProtection="1">
      <alignment horizontal="left" vertical="center" wrapText="1"/>
    </xf>
    <xf numFmtId="0" fontId="27" fillId="0" borderId="8" xfId="0" applyFont="1" applyFill="1" applyBorder="1" applyAlignment="1" applyProtection="1">
      <alignment horizontal="left" vertical="center" wrapText="1"/>
    </xf>
    <xf numFmtId="0" fontId="27" fillId="0" borderId="21" xfId="0" applyFont="1" applyFill="1" applyBorder="1" applyAlignment="1" applyProtection="1">
      <alignment horizontal="left" vertical="center" wrapText="1"/>
    </xf>
    <xf numFmtId="3" fontId="27" fillId="0" borderId="19" xfId="0" applyNumberFormat="1" applyFont="1" applyFill="1" applyBorder="1" applyAlignment="1" applyProtection="1">
      <alignment horizontal="center" vertical="center"/>
    </xf>
    <xf numFmtId="3" fontId="27" fillId="0" borderId="18" xfId="0" applyNumberFormat="1" applyFont="1" applyFill="1" applyBorder="1" applyAlignment="1" applyProtection="1">
      <alignment horizontal="center" vertical="center"/>
    </xf>
    <xf numFmtId="3" fontId="27" fillId="0" borderId="20" xfId="0" applyNumberFormat="1" applyFont="1" applyFill="1" applyBorder="1" applyAlignment="1" applyProtection="1">
      <alignment horizontal="center" vertical="center"/>
    </xf>
    <xf numFmtId="3" fontId="27" fillId="0" borderId="17" xfId="0" applyNumberFormat="1" applyFont="1" applyFill="1" applyBorder="1" applyAlignment="1" applyProtection="1">
      <alignment horizontal="center" vertical="center"/>
    </xf>
    <xf numFmtId="3" fontId="42" fillId="0" borderId="19" xfId="0" applyNumberFormat="1" applyFont="1" applyFill="1" applyBorder="1" applyAlignment="1" applyProtection="1">
      <alignment horizontal="center" vertical="center"/>
    </xf>
    <xf numFmtId="3" fontId="42" fillId="0" borderId="18" xfId="0" applyNumberFormat="1" applyFont="1" applyFill="1" applyBorder="1" applyAlignment="1" applyProtection="1">
      <alignment horizontal="center" vertical="center"/>
    </xf>
    <xf numFmtId="3" fontId="42" fillId="0" borderId="20" xfId="0" applyNumberFormat="1" applyFont="1" applyFill="1" applyBorder="1" applyAlignment="1" applyProtection="1">
      <alignment horizontal="center" vertical="center"/>
    </xf>
    <xf numFmtId="3" fontId="42" fillId="6" borderId="19" xfId="0" applyNumberFormat="1" applyFont="1" applyFill="1" applyBorder="1" applyAlignment="1" applyProtection="1">
      <alignment horizontal="center" vertical="center"/>
      <protection locked="0"/>
    </xf>
    <xf numFmtId="3" fontId="42" fillId="6" borderId="18" xfId="0" applyNumberFormat="1" applyFont="1" applyFill="1" applyBorder="1" applyAlignment="1" applyProtection="1">
      <alignment horizontal="center" vertical="center"/>
      <protection locked="0"/>
    </xf>
    <xf numFmtId="3" fontId="42" fillId="6" borderId="17" xfId="0" applyNumberFormat="1" applyFont="1" applyFill="1" applyBorder="1" applyAlignment="1" applyProtection="1">
      <alignment horizontal="center" vertical="center"/>
      <protection locked="0"/>
    </xf>
    <xf numFmtId="0" fontId="27" fillId="6" borderId="39" xfId="0" applyFont="1" applyFill="1" applyBorder="1" applyAlignment="1" applyProtection="1">
      <alignment horizontal="center" vertical="center" wrapText="1" shrinkToFit="1"/>
      <protection locked="0"/>
    </xf>
    <xf numFmtId="0" fontId="27" fillId="6" borderId="14" xfId="0" applyFont="1" applyFill="1" applyBorder="1" applyAlignment="1" applyProtection="1">
      <alignment horizontal="center" vertical="center" wrapText="1" shrinkToFit="1"/>
      <protection locked="0"/>
    </xf>
    <xf numFmtId="0" fontId="27" fillId="6" borderId="13" xfId="0" applyFont="1" applyFill="1" applyBorder="1" applyAlignment="1" applyProtection="1">
      <alignment horizontal="center" vertical="center" wrapText="1" shrinkToFit="1"/>
      <protection locked="0"/>
    </xf>
    <xf numFmtId="0" fontId="27" fillId="6" borderId="46" xfId="0" applyFont="1" applyFill="1" applyBorder="1" applyAlignment="1" applyProtection="1">
      <alignment horizontal="center" vertical="center" wrapText="1" shrinkToFit="1"/>
      <protection locked="0"/>
    </xf>
    <xf numFmtId="0" fontId="27" fillId="6" borderId="0" xfId="0" applyFont="1" applyFill="1" applyBorder="1" applyAlignment="1" applyProtection="1">
      <alignment horizontal="center" vertical="center" wrapText="1" shrinkToFit="1"/>
      <protection locked="0"/>
    </xf>
    <xf numFmtId="0" fontId="27" fillId="6" borderId="12" xfId="0" applyFont="1" applyFill="1" applyBorder="1" applyAlignment="1" applyProtection="1">
      <alignment horizontal="center" vertical="center" wrapText="1" shrinkToFit="1"/>
      <protection locked="0"/>
    </xf>
    <xf numFmtId="0" fontId="27" fillId="6" borderId="3" xfId="0" applyFont="1" applyFill="1" applyBorder="1" applyAlignment="1" applyProtection="1">
      <alignment horizontal="center" vertical="center" wrapText="1" shrinkToFit="1"/>
      <protection locked="0"/>
    </xf>
    <xf numFmtId="0" fontId="27" fillId="6" borderId="37" xfId="0" applyFont="1" applyFill="1" applyBorder="1" applyAlignment="1" applyProtection="1">
      <alignment horizontal="center" vertical="center" wrapText="1" shrinkToFit="1"/>
      <protection locked="0"/>
    </xf>
    <xf numFmtId="0" fontId="27" fillId="6" borderId="101" xfId="0" applyFont="1" applyFill="1" applyBorder="1" applyAlignment="1" applyProtection="1">
      <alignment horizontal="center" vertical="center" wrapText="1" shrinkToFit="1"/>
      <protection locked="0"/>
    </xf>
    <xf numFmtId="0" fontId="42" fillId="4" borderId="39" xfId="0" applyFont="1" applyFill="1" applyBorder="1" applyAlignment="1" applyProtection="1">
      <alignment horizontal="left" vertical="center"/>
    </xf>
    <xf numFmtId="0" fontId="42" fillId="4" borderId="14" xfId="0" applyFont="1" applyFill="1" applyBorder="1" applyAlignment="1" applyProtection="1">
      <alignment horizontal="left" vertical="center"/>
    </xf>
    <xf numFmtId="0" fontId="42" fillId="4" borderId="13" xfId="0" applyFont="1" applyFill="1" applyBorder="1" applyAlignment="1" applyProtection="1">
      <alignment horizontal="left" vertical="center"/>
    </xf>
    <xf numFmtId="0" fontId="42" fillId="6" borderId="46" xfId="0" applyFont="1" applyFill="1" applyBorder="1" applyAlignment="1" applyProtection="1">
      <alignment horizontal="left" vertical="center" shrinkToFit="1"/>
      <protection locked="0"/>
    </xf>
    <xf numFmtId="0" fontId="42" fillId="6" borderId="0" xfId="0" applyFont="1" applyFill="1" applyBorder="1" applyAlignment="1" applyProtection="1">
      <alignment horizontal="left" vertical="center" shrinkToFit="1"/>
      <protection locked="0"/>
    </xf>
    <xf numFmtId="0" fontId="42" fillId="6" borderId="12" xfId="0" applyFont="1" applyFill="1" applyBorder="1" applyAlignment="1" applyProtection="1">
      <alignment horizontal="left" vertical="center" shrinkToFit="1"/>
      <protection locked="0"/>
    </xf>
    <xf numFmtId="0" fontId="42" fillId="4" borderId="46" xfId="0" applyFont="1" applyFill="1" applyBorder="1" applyAlignment="1" applyProtection="1">
      <alignment horizontal="left" vertical="center"/>
    </xf>
    <xf numFmtId="0" fontId="42" fillId="4" borderId="0" xfId="0" applyFont="1" applyFill="1" applyBorder="1" applyAlignment="1" applyProtection="1">
      <alignment horizontal="left" vertical="center"/>
    </xf>
    <xf numFmtId="0" fontId="42" fillId="4" borderId="12" xfId="0" applyFont="1" applyFill="1" applyBorder="1" applyAlignment="1" applyProtection="1">
      <alignment horizontal="left" vertical="center"/>
    </xf>
    <xf numFmtId="0" fontId="42" fillId="6" borderId="26" xfId="0" applyFont="1" applyFill="1" applyBorder="1" applyAlignment="1" applyProtection="1">
      <alignment horizontal="left" vertical="center" shrinkToFit="1"/>
      <protection locked="0"/>
    </xf>
    <xf numFmtId="0" fontId="42" fillId="6" borderId="8" xfId="0" applyFont="1" applyFill="1" applyBorder="1" applyAlignment="1" applyProtection="1">
      <alignment horizontal="left" vertical="center" shrinkToFit="1"/>
      <protection locked="0"/>
    </xf>
    <xf numFmtId="0" fontId="42" fillId="6" borderId="7" xfId="0" applyFont="1" applyFill="1" applyBorder="1" applyAlignment="1" applyProtection="1">
      <alignment horizontal="left" vertical="center" shrinkToFit="1"/>
      <protection locked="0"/>
    </xf>
    <xf numFmtId="0" fontId="27" fillId="0" borderId="25" xfId="0" applyFont="1" applyFill="1" applyBorder="1" applyAlignment="1" applyProtection="1">
      <alignment horizontal="center" vertical="center"/>
    </xf>
    <xf numFmtId="0" fontId="27" fillId="0" borderId="18" xfId="0" applyFont="1" applyFill="1" applyBorder="1" applyAlignment="1" applyProtection="1">
      <alignment horizontal="center" vertical="center"/>
    </xf>
    <xf numFmtId="0" fontId="36" fillId="0" borderId="18" xfId="0" applyFont="1" applyFill="1" applyBorder="1" applyAlignment="1" applyProtection="1">
      <alignment horizontal="center" vertical="center"/>
    </xf>
    <xf numFmtId="0" fontId="36" fillId="0" borderId="20" xfId="0" applyFont="1" applyFill="1" applyBorder="1" applyAlignment="1" applyProtection="1">
      <alignment horizontal="center" vertical="center"/>
    </xf>
    <xf numFmtId="0" fontId="27" fillId="0" borderId="10" xfId="0" applyFont="1" applyFill="1" applyBorder="1" applyAlignment="1" applyProtection="1">
      <alignment vertical="center" wrapText="1"/>
    </xf>
    <xf numFmtId="0" fontId="27" fillId="0" borderId="0" xfId="0" applyFont="1" applyFill="1" applyBorder="1" applyAlignment="1" applyProtection="1">
      <alignment vertical="center" wrapText="1"/>
    </xf>
    <xf numFmtId="0" fontId="36" fillId="0" borderId="0" xfId="0" applyFont="1" applyFill="1" applyAlignment="1" applyProtection="1">
      <alignment vertical="center" wrapText="1"/>
    </xf>
    <xf numFmtId="0" fontId="36" fillId="0" borderId="24" xfId="0" applyFont="1" applyFill="1" applyBorder="1" applyAlignment="1" applyProtection="1">
      <alignment vertical="center" wrapText="1"/>
    </xf>
    <xf numFmtId="0" fontId="36" fillId="0" borderId="10" xfId="0" applyFont="1" applyFill="1" applyBorder="1" applyAlignment="1" applyProtection="1">
      <alignment vertical="center" wrapText="1"/>
    </xf>
    <xf numFmtId="0" fontId="36" fillId="0" borderId="0" xfId="0" applyFont="1" applyFill="1" applyBorder="1" applyAlignment="1" applyProtection="1">
      <alignment vertical="center" wrapText="1"/>
    </xf>
    <xf numFmtId="0" fontId="36" fillId="0" borderId="22" xfId="0" applyFont="1" applyFill="1" applyBorder="1" applyAlignment="1" applyProtection="1">
      <alignment vertical="center" wrapText="1"/>
    </xf>
    <xf numFmtId="0" fontId="36" fillId="0" borderId="8" xfId="0" applyFont="1" applyFill="1" applyBorder="1" applyAlignment="1" applyProtection="1">
      <alignment vertical="center" wrapText="1"/>
    </xf>
    <xf numFmtId="0" fontId="36" fillId="0" borderId="21" xfId="0" applyFont="1" applyFill="1" applyBorder="1" applyAlignment="1" applyProtection="1">
      <alignment vertical="center" wrapText="1"/>
    </xf>
    <xf numFmtId="0" fontId="42" fillId="0" borderId="49" xfId="0" applyFont="1" applyFill="1" applyBorder="1" applyAlignment="1" applyProtection="1">
      <alignment horizontal="left" vertical="center" wrapText="1"/>
    </xf>
    <xf numFmtId="38" fontId="42" fillId="3" borderId="19" xfId="1" applyNumberFormat="1" applyFont="1" applyFill="1" applyBorder="1" applyAlignment="1" applyProtection="1">
      <alignment horizontal="right" vertical="center"/>
      <protection locked="0"/>
    </xf>
    <xf numFmtId="38" fontId="42" fillId="3" borderId="18" xfId="1" applyNumberFormat="1" applyFont="1" applyFill="1" applyBorder="1" applyAlignment="1" applyProtection="1">
      <alignment horizontal="right" vertical="center"/>
      <protection locked="0"/>
    </xf>
    <xf numFmtId="0" fontId="42" fillId="0" borderId="39" xfId="0" applyFont="1" applyFill="1" applyBorder="1" applyAlignment="1" applyProtection="1">
      <alignment horizontal="left" vertical="center" wrapText="1"/>
    </xf>
    <xf numFmtId="0" fontId="42" fillId="0" borderId="45" xfId="0" applyFont="1" applyFill="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52" xfId="0" applyFont="1" applyFill="1" applyBorder="1" applyAlignment="1" applyProtection="1">
      <alignment horizontal="left" vertical="center" wrapText="1"/>
    </xf>
    <xf numFmtId="0" fontId="42" fillId="4" borderId="29" xfId="0" applyFont="1" applyFill="1" applyBorder="1" applyAlignment="1" applyProtection="1">
      <alignment horizontal="center" vertical="center"/>
    </xf>
    <xf numFmtId="0" fontId="42" fillId="4" borderId="28" xfId="0" applyFont="1" applyFill="1" applyBorder="1" applyAlignment="1" applyProtection="1">
      <alignment horizontal="center" vertical="center"/>
    </xf>
    <xf numFmtId="0" fontId="42" fillId="4" borderId="34" xfId="0" applyFont="1" applyFill="1" applyBorder="1" applyAlignment="1" applyProtection="1">
      <alignment horizontal="center" vertical="center"/>
    </xf>
    <xf numFmtId="0" fontId="42" fillId="4" borderId="2" xfId="0" applyFont="1" applyFill="1" applyBorder="1" applyAlignment="1" applyProtection="1">
      <alignment horizontal="center" vertical="center"/>
    </xf>
    <xf numFmtId="0" fontId="42" fillId="0" borderId="4" xfId="0" applyFont="1" applyFill="1" applyBorder="1" applyProtection="1">
      <alignment vertical="center"/>
    </xf>
    <xf numFmtId="0" fontId="42" fillId="0" borderId="35" xfId="0" applyFont="1" applyFill="1" applyBorder="1" applyProtection="1">
      <alignment vertical="center"/>
    </xf>
    <xf numFmtId="0" fontId="27" fillId="0" borderId="25" xfId="0" applyFont="1" applyFill="1" applyBorder="1" applyAlignment="1" applyProtection="1">
      <alignment vertical="center" wrapText="1"/>
    </xf>
    <xf numFmtId="0" fontId="27" fillId="0" borderId="18" xfId="0" applyFont="1" applyFill="1" applyBorder="1" applyAlignment="1" applyProtection="1">
      <alignment vertical="center" wrapText="1"/>
    </xf>
    <xf numFmtId="0" fontId="36" fillId="0" borderId="18" xfId="0" applyFont="1" applyFill="1" applyBorder="1" applyAlignment="1" applyProtection="1">
      <alignment vertical="center" wrapText="1"/>
    </xf>
    <xf numFmtId="0" fontId="36" fillId="0" borderId="20" xfId="0" applyFont="1" applyFill="1" applyBorder="1" applyAlignment="1" applyProtection="1">
      <alignment vertical="center" wrapText="1"/>
    </xf>
    <xf numFmtId="3" fontId="42" fillId="6" borderId="19" xfId="0" applyNumberFormat="1" applyFont="1" applyFill="1" applyBorder="1" applyAlignment="1" applyProtection="1">
      <alignment horizontal="right" vertical="center"/>
      <protection locked="0"/>
    </xf>
    <xf numFmtId="3" fontId="42" fillId="6" borderId="18" xfId="0" applyNumberFormat="1" applyFont="1" applyFill="1" applyBorder="1" applyAlignment="1" applyProtection="1">
      <alignment horizontal="right" vertical="center"/>
      <protection locked="0"/>
    </xf>
    <xf numFmtId="3" fontId="27" fillId="0" borderId="26" xfId="0" applyNumberFormat="1" applyFont="1" applyFill="1" applyBorder="1" applyAlignment="1" applyProtection="1">
      <alignment horizontal="center" vertical="center"/>
    </xf>
    <xf numFmtId="0" fontId="45" fillId="0" borderId="8" xfId="0" applyFont="1" applyFill="1" applyBorder="1" applyAlignment="1" applyProtection="1">
      <alignment horizontal="center" vertical="center"/>
    </xf>
    <xf numFmtId="0" fontId="45" fillId="0" borderId="17" xfId="0" applyFont="1" applyFill="1" applyBorder="1" applyAlignment="1" applyProtection="1">
      <alignment horizontal="center" vertical="center"/>
    </xf>
    <xf numFmtId="0" fontId="36" fillId="6" borderId="18" xfId="0" applyFont="1" applyFill="1" applyBorder="1" applyAlignment="1" applyProtection="1">
      <alignment vertical="center"/>
      <protection locked="0"/>
    </xf>
    <xf numFmtId="0" fontId="36" fillId="6" borderId="17" xfId="0" applyFont="1" applyFill="1" applyBorder="1" applyAlignment="1" applyProtection="1">
      <alignment vertical="center"/>
      <protection locked="0"/>
    </xf>
    <xf numFmtId="0" fontId="42" fillId="0" borderId="5" xfId="0" applyFont="1" applyFill="1" applyBorder="1" applyAlignment="1" applyProtection="1">
      <alignment vertical="center" wrapText="1"/>
    </xf>
    <xf numFmtId="0" fontId="42" fillId="0" borderId="2" xfId="0" applyFont="1" applyFill="1" applyBorder="1" applyAlignment="1" applyProtection="1">
      <alignment vertical="center" wrapText="1"/>
    </xf>
    <xf numFmtId="0" fontId="36" fillId="0" borderId="2" xfId="0" applyFont="1" applyFill="1" applyBorder="1" applyAlignment="1" applyProtection="1">
      <alignment vertical="center" wrapText="1"/>
    </xf>
    <xf numFmtId="0" fontId="36" fillId="0" borderId="4" xfId="0" applyFont="1" applyFill="1" applyBorder="1" applyAlignment="1" applyProtection="1">
      <alignment vertical="center" wrapText="1"/>
    </xf>
    <xf numFmtId="0" fontId="27" fillId="6" borderId="3" xfId="0" applyFont="1" applyFill="1" applyBorder="1" applyAlignment="1" applyProtection="1">
      <alignment horizontal="left" vertical="center" wrapText="1" shrinkToFit="1"/>
      <protection locked="0"/>
    </xf>
    <xf numFmtId="0" fontId="27" fillId="6" borderId="2" xfId="0" applyFont="1" applyFill="1" applyBorder="1" applyAlignment="1" applyProtection="1">
      <alignment horizontal="left" vertical="center" wrapText="1" shrinkToFit="1"/>
      <protection locked="0"/>
    </xf>
    <xf numFmtId="0" fontId="27" fillId="6" borderId="1" xfId="0" applyFont="1" applyFill="1" applyBorder="1" applyAlignment="1" applyProtection="1">
      <alignment horizontal="left" vertical="center" wrapText="1" shrinkToFit="1"/>
      <protection locked="0"/>
    </xf>
    <xf numFmtId="0" fontId="46" fillId="4" borderId="0" xfId="0" applyFont="1" applyFill="1" applyAlignment="1" applyProtection="1">
      <alignment horizontal="center" vertical="center"/>
    </xf>
    <xf numFmtId="0" fontId="46" fillId="4" borderId="0" xfId="0" applyFont="1" applyFill="1" applyAlignment="1" applyProtection="1">
      <alignment vertical="center"/>
    </xf>
    <xf numFmtId="58" fontId="27" fillId="4" borderId="37" xfId="0" applyNumberFormat="1" applyFont="1" applyFill="1" applyBorder="1" applyAlignment="1" applyProtection="1">
      <alignment horizontal="right" vertical="center"/>
    </xf>
    <xf numFmtId="0" fontId="42" fillId="4" borderId="58" xfId="0" applyFont="1" applyFill="1" applyBorder="1" applyAlignment="1" applyProtection="1">
      <alignment horizontal="distributed" vertical="center"/>
    </xf>
    <xf numFmtId="0" fontId="42" fillId="4" borderId="57" xfId="0" applyFont="1" applyFill="1" applyBorder="1" applyAlignment="1" applyProtection="1">
      <alignment horizontal="distributed" vertical="center"/>
    </xf>
    <xf numFmtId="0" fontId="27" fillId="4" borderId="29" xfId="0" applyFont="1" applyFill="1" applyBorder="1" applyAlignment="1" applyProtection="1">
      <alignment horizontal="center" vertical="center" shrinkToFit="1"/>
    </xf>
    <xf numFmtId="0" fontId="27" fillId="4" borderId="28" xfId="0" applyFont="1" applyFill="1" applyBorder="1" applyAlignment="1" applyProtection="1">
      <alignment horizontal="center" vertical="center" shrinkToFit="1"/>
    </xf>
    <xf numFmtId="0" fontId="42" fillId="4" borderId="36" xfId="0" applyFont="1" applyFill="1" applyBorder="1" applyAlignment="1" applyProtection="1">
      <alignment horizontal="distributed" vertical="center"/>
    </xf>
    <xf numFmtId="0" fontId="42" fillId="4" borderId="35" xfId="0" applyFont="1" applyFill="1" applyBorder="1" applyAlignment="1" applyProtection="1">
      <alignment horizontal="distributed" vertical="center"/>
    </xf>
    <xf numFmtId="3" fontId="42" fillId="3" borderId="43" xfId="0" applyNumberFormat="1" applyFont="1" applyFill="1" applyBorder="1" applyAlignment="1" applyProtection="1">
      <alignment horizontal="right" vertical="center"/>
      <protection locked="0"/>
    </xf>
    <xf numFmtId="3" fontId="42" fillId="3" borderId="44" xfId="0" applyNumberFormat="1" applyFont="1" applyFill="1" applyBorder="1" applyAlignment="1" applyProtection="1">
      <alignment horizontal="right" vertical="center"/>
      <protection locked="0"/>
    </xf>
    <xf numFmtId="0" fontId="27" fillId="0" borderId="10" xfId="0" applyFont="1" applyFill="1" applyBorder="1" applyAlignment="1" applyProtection="1">
      <alignment vertical="center"/>
    </xf>
    <xf numFmtId="0" fontId="36" fillId="0" borderId="10" xfId="0" applyFont="1" applyFill="1" applyBorder="1" applyAlignment="1" applyProtection="1">
      <alignment vertical="center"/>
    </xf>
    <xf numFmtId="0" fontId="42" fillId="4" borderId="56" xfId="0" applyFont="1" applyFill="1" applyBorder="1" applyAlignment="1" applyProtection="1">
      <alignment horizontal="distributed" vertical="center"/>
    </xf>
    <xf numFmtId="0" fontId="42" fillId="4" borderId="9" xfId="0" applyFont="1" applyFill="1" applyBorder="1" applyAlignment="1" applyProtection="1">
      <alignment horizontal="distributed" vertical="center"/>
    </xf>
    <xf numFmtId="0" fontId="27" fillId="4" borderId="17" xfId="0" applyFont="1" applyFill="1" applyBorder="1" applyAlignment="1" applyProtection="1">
      <alignment horizontal="center" vertical="center" shrinkToFit="1"/>
    </xf>
    <xf numFmtId="180" fontId="27" fillId="4" borderId="19" xfId="0" applyNumberFormat="1" applyFont="1" applyFill="1" applyBorder="1" applyAlignment="1" applyProtection="1">
      <alignment horizontal="center" vertical="center" shrinkToFit="1"/>
    </xf>
    <xf numFmtId="180" fontId="27" fillId="4" borderId="18" xfId="0" applyNumberFormat="1" applyFont="1" applyFill="1" applyBorder="1" applyAlignment="1" applyProtection="1">
      <alignment horizontal="center" vertical="center" shrinkToFit="1"/>
    </xf>
    <xf numFmtId="180" fontId="27" fillId="4" borderId="17" xfId="0" applyNumberFormat="1" applyFont="1" applyFill="1" applyBorder="1" applyAlignment="1" applyProtection="1">
      <alignment horizontal="center" vertical="center" shrinkToFit="1"/>
    </xf>
    <xf numFmtId="0" fontId="42" fillId="4" borderId="25" xfId="0" applyFont="1" applyFill="1" applyBorder="1" applyAlignment="1" applyProtection="1">
      <alignment horizontal="distributed" vertical="center"/>
    </xf>
    <xf numFmtId="0" fontId="42" fillId="4" borderId="18" xfId="0" applyFont="1" applyFill="1" applyBorder="1" applyAlignment="1" applyProtection="1">
      <alignment horizontal="distributed" vertical="center"/>
    </xf>
    <xf numFmtId="0" fontId="42" fillId="4" borderId="20" xfId="0" applyFont="1" applyFill="1" applyBorder="1" applyAlignment="1" applyProtection="1">
      <alignment horizontal="distributed" vertical="center"/>
    </xf>
    <xf numFmtId="0" fontId="27" fillId="4" borderId="34" xfId="0" applyFont="1" applyFill="1" applyBorder="1" applyAlignment="1" applyProtection="1">
      <alignment horizontal="center" vertical="center" shrinkToFit="1"/>
    </xf>
    <xf numFmtId="0" fontId="27" fillId="4" borderId="2" xfId="0" applyFont="1" applyFill="1" applyBorder="1" applyAlignment="1" applyProtection="1">
      <alignment horizontal="center" vertical="center" shrinkToFit="1"/>
    </xf>
    <xf numFmtId="0" fontId="27" fillId="4" borderId="1" xfId="0" applyFont="1" applyFill="1" applyBorder="1" applyAlignment="1" applyProtection="1">
      <alignment horizontal="center" vertical="center" shrinkToFit="1"/>
    </xf>
    <xf numFmtId="38" fontId="42" fillId="4" borderId="26" xfId="0" applyNumberFormat="1" applyFont="1" applyFill="1" applyBorder="1" applyAlignment="1" applyProtection="1">
      <alignment horizontal="right" vertical="center"/>
    </xf>
    <xf numFmtId="0" fontId="42" fillId="4" borderId="8" xfId="0" applyFont="1" applyFill="1" applyBorder="1" applyAlignment="1" applyProtection="1">
      <alignment horizontal="right" vertical="center"/>
    </xf>
    <xf numFmtId="0" fontId="27" fillId="6" borderId="3" xfId="0" applyFont="1" applyFill="1" applyBorder="1" applyAlignment="1" applyProtection="1">
      <alignment horizontal="left" vertical="center" wrapText="1"/>
      <protection locked="0"/>
    </xf>
    <xf numFmtId="0" fontId="27" fillId="6" borderId="2" xfId="0" applyFont="1" applyFill="1" applyBorder="1" applyAlignment="1" applyProtection="1">
      <alignment horizontal="left" vertical="center" wrapText="1"/>
      <protection locked="0"/>
    </xf>
    <xf numFmtId="0" fontId="27" fillId="6" borderId="1" xfId="0" applyFont="1" applyFill="1" applyBorder="1" applyAlignment="1" applyProtection="1">
      <alignment horizontal="left" vertical="center" wrapText="1"/>
      <protection locked="0"/>
    </xf>
    <xf numFmtId="0" fontId="42" fillId="4" borderId="1" xfId="0" applyFont="1" applyFill="1" applyBorder="1" applyAlignment="1" applyProtection="1">
      <alignment horizontal="center" vertical="center"/>
    </xf>
    <xf numFmtId="0" fontId="42" fillId="0" borderId="59" xfId="0" applyFont="1" applyFill="1" applyBorder="1" applyAlignment="1" applyProtection="1">
      <alignment horizontal="left" vertical="center" wrapText="1"/>
    </xf>
    <xf numFmtId="0" fontId="42" fillId="0" borderId="107"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xf>
    <xf numFmtId="0" fontId="42" fillId="0" borderId="59" xfId="0" applyFont="1" applyFill="1" applyBorder="1" applyAlignment="1" applyProtection="1">
      <alignment horizontal="right" vertical="center" wrapText="1"/>
    </xf>
    <xf numFmtId="0" fontId="42" fillId="0" borderId="107" xfId="0" applyFont="1" applyFill="1" applyBorder="1" applyAlignment="1" applyProtection="1">
      <alignment horizontal="right" vertical="center" wrapText="1"/>
    </xf>
    <xf numFmtId="0" fontId="42" fillId="0" borderId="56" xfId="0" applyFont="1" applyFill="1" applyBorder="1" applyAlignment="1" applyProtection="1">
      <alignment horizontal="right" vertical="center" wrapText="1"/>
    </xf>
    <xf numFmtId="38" fontId="42" fillId="4" borderId="18" xfId="1" applyNumberFormat="1" applyFont="1" applyFill="1" applyBorder="1" applyAlignment="1" applyProtection="1">
      <alignment horizontal="right" vertical="center"/>
    </xf>
    <xf numFmtId="0" fontId="44" fillId="4" borderId="44" xfId="0" applyFont="1" applyFill="1" applyBorder="1" applyAlignment="1" applyProtection="1">
      <alignment vertical="top" wrapText="1"/>
    </xf>
    <xf numFmtId="38" fontId="42" fillId="4" borderId="32" xfId="0" applyNumberFormat="1" applyFont="1" applyFill="1" applyBorder="1" applyAlignment="1" applyProtection="1">
      <alignment horizontal="right" vertical="center"/>
    </xf>
    <xf numFmtId="38" fontId="42" fillId="4" borderId="31" xfId="0" applyNumberFormat="1" applyFont="1" applyFill="1" applyBorder="1" applyAlignment="1" applyProtection="1">
      <alignment horizontal="right" vertical="center"/>
    </xf>
    <xf numFmtId="38" fontId="42" fillId="4" borderId="43" xfId="0" applyNumberFormat="1" applyFont="1" applyFill="1" applyBorder="1" applyAlignment="1" applyProtection="1">
      <alignment horizontal="right" vertical="center"/>
    </xf>
    <xf numFmtId="0" fontId="42" fillId="4" borderId="19" xfId="0" applyFont="1" applyFill="1" applyBorder="1" applyAlignment="1" applyProtection="1">
      <alignment vertical="center"/>
    </xf>
    <xf numFmtId="0" fontId="42" fillId="4" borderId="18" xfId="0" applyFont="1" applyFill="1" applyBorder="1" applyAlignment="1" applyProtection="1">
      <alignment vertical="center"/>
    </xf>
    <xf numFmtId="0" fontId="42" fillId="4" borderId="17" xfId="0" applyFont="1" applyFill="1" applyBorder="1" applyAlignment="1" applyProtection="1">
      <alignment vertical="center"/>
    </xf>
    <xf numFmtId="38" fontId="42" fillId="4" borderId="41" xfId="0" applyNumberFormat="1" applyFont="1" applyFill="1" applyBorder="1" applyAlignment="1" applyProtection="1">
      <alignment horizontal="right" vertical="center"/>
    </xf>
    <xf numFmtId="38" fontId="42" fillId="4" borderId="40" xfId="0" applyNumberFormat="1" applyFont="1" applyFill="1" applyBorder="1" applyAlignment="1" applyProtection="1">
      <alignment horizontal="right" vertical="center"/>
    </xf>
    <xf numFmtId="38" fontId="42" fillId="4" borderId="39" xfId="0" applyNumberFormat="1" applyFont="1" applyFill="1" applyBorder="1" applyAlignment="1" applyProtection="1">
      <alignment horizontal="right" vertical="center"/>
    </xf>
    <xf numFmtId="0" fontId="42" fillId="4" borderId="15" xfId="0" applyFont="1" applyFill="1" applyBorder="1" applyAlignment="1" applyProtection="1">
      <alignment horizontal="left" vertical="center" wrapText="1"/>
    </xf>
    <xf numFmtId="0" fontId="36" fillId="4" borderId="14" xfId="0" applyFont="1" applyFill="1" applyBorder="1" applyAlignment="1" applyProtection="1">
      <alignment horizontal="left" vertical="center"/>
    </xf>
    <xf numFmtId="0" fontId="27" fillId="4" borderId="43" xfId="0" applyFont="1" applyFill="1" applyBorder="1" applyAlignment="1" applyProtection="1">
      <alignment horizontal="center" vertical="center" wrapText="1"/>
    </xf>
    <xf numFmtId="0" fontId="27" fillId="4" borderId="42" xfId="0" applyFont="1" applyFill="1" applyBorder="1" applyAlignment="1" applyProtection="1">
      <alignment horizontal="center" vertical="center" wrapText="1"/>
    </xf>
    <xf numFmtId="0" fontId="27" fillId="4" borderId="44" xfId="0" applyFont="1" applyFill="1" applyBorder="1" applyAlignment="1" applyProtection="1">
      <alignment vertical="top" wrapText="1"/>
    </xf>
    <xf numFmtId="0" fontId="27" fillId="4" borderId="0" xfId="0" applyFont="1" applyFill="1" applyBorder="1" applyAlignment="1" applyProtection="1">
      <alignment vertical="top" wrapText="1"/>
    </xf>
    <xf numFmtId="0" fontId="27" fillId="4" borderId="32" xfId="0" applyFont="1" applyFill="1" applyBorder="1" applyAlignment="1" applyProtection="1">
      <alignment horizontal="center" vertical="center"/>
    </xf>
    <xf numFmtId="0" fontId="27" fillId="4" borderId="63" xfId="0" applyFont="1" applyFill="1" applyBorder="1" applyAlignment="1" applyProtection="1">
      <alignment horizontal="center" vertical="center"/>
    </xf>
    <xf numFmtId="0" fontId="27" fillId="4" borderId="31" xfId="0" applyFont="1" applyFill="1" applyBorder="1" applyAlignment="1" applyProtection="1">
      <alignment horizontal="center" vertical="center"/>
    </xf>
    <xf numFmtId="0" fontId="27" fillId="4" borderId="54" xfId="0" applyFont="1" applyFill="1" applyBorder="1" applyAlignment="1" applyProtection="1">
      <alignment horizontal="center" vertical="center"/>
    </xf>
    <xf numFmtId="0" fontId="27" fillId="4" borderId="52" xfId="0" applyFont="1" applyFill="1" applyBorder="1" applyAlignment="1" applyProtection="1">
      <alignment horizontal="center" vertical="center" wrapText="1"/>
    </xf>
    <xf numFmtId="0" fontId="42" fillId="4" borderId="5" xfId="0" applyFont="1" applyFill="1" applyBorder="1" applyAlignment="1" applyProtection="1">
      <alignment horizontal="left" vertical="top" wrapText="1"/>
    </xf>
    <xf numFmtId="0" fontId="42" fillId="4" borderId="2" xfId="0" applyFont="1" applyFill="1" applyBorder="1" applyAlignment="1" applyProtection="1">
      <alignment horizontal="left" vertical="top" wrapText="1"/>
    </xf>
    <xf numFmtId="0" fontId="42" fillId="4" borderId="4" xfId="0" applyFont="1" applyFill="1" applyBorder="1" applyAlignment="1" applyProtection="1">
      <alignment horizontal="left" vertical="top" wrapText="1"/>
    </xf>
    <xf numFmtId="0" fontId="44" fillId="4" borderId="22" xfId="0" applyFont="1" applyFill="1" applyBorder="1" applyAlignment="1" applyProtection="1">
      <alignment vertical="top" wrapText="1"/>
    </xf>
    <xf numFmtId="0" fontId="27" fillId="4" borderId="8" xfId="0" applyFont="1" applyFill="1" applyBorder="1" applyAlignment="1" applyProtection="1">
      <alignment vertical="top" wrapText="1"/>
    </xf>
    <xf numFmtId="0" fontId="27" fillId="4" borderId="21" xfId="0" applyFont="1" applyFill="1" applyBorder="1" applyAlignment="1" applyProtection="1">
      <alignment vertical="top" wrapText="1"/>
    </xf>
    <xf numFmtId="0" fontId="36" fillId="4" borderId="13" xfId="0" applyFont="1" applyFill="1" applyBorder="1" applyAlignment="1" applyProtection="1">
      <alignment horizontal="left" vertical="center"/>
    </xf>
    <xf numFmtId="38" fontId="42" fillId="4" borderId="25" xfId="0" applyNumberFormat="1" applyFont="1" applyFill="1" applyBorder="1" applyAlignment="1" applyProtection="1">
      <alignment horizontal="right" vertical="center"/>
    </xf>
    <xf numFmtId="0" fontId="27" fillId="4" borderId="10" xfId="0" applyFont="1" applyFill="1" applyBorder="1" applyAlignment="1" applyProtection="1">
      <alignment vertical="center" wrapText="1"/>
    </xf>
    <xf numFmtId="0" fontId="36" fillId="4" borderId="0" xfId="0" applyFont="1" applyFill="1" applyBorder="1" applyAlignment="1" applyProtection="1">
      <alignment vertical="center" wrapText="1"/>
    </xf>
    <xf numFmtId="0" fontId="36" fillId="4" borderId="24" xfId="0" applyFont="1" applyFill="1" applyBorder="1" applyAlignment="1" applyProtection="1">
      <alignment vertical="center" wrapText="1"/>
    </xf>
    <xf numFmtId="0" fontId="36" fillId="4" borderId="22" xfId="0" applyFont="1" applyFill="1" applyBorder="1" applyAlignment="1" applyProtection="1">
      <alignment vertical="center" wrapText="1"/>
    </xf>
    <xf numFmtId="0" fontId="36" fillId="4" borderId="8" xfId="0" applyFont="1" applyFill="1" applyBorder="1" applyAlignment="1" applyProtection="1">
      <alignment vertical="center" wrapText="1"/>
    </xf>
    <xf numFmtId="0" fontId="36" fillId="4" borderId="21" xfId="0" applyFont="1" applyFill="1" applyBorder="1" applyAlignment="1" applyProtection="1">
      <alignment vertical="center" wrapText="1"/>
    </xf>
    <xf numFmtId="0" fontId="45" fillId="0" borderId="18" xfId="0" applyFont="1" applyFill="1" applyBorder="1" applyAlignment="1" applyProtection="1">
      <alignment horizontal="center" vertical="center"/>
    </xf>
    <xf numFmtId="0" fontId="42" fillId="4" borderId="39" xfId="0" applyFont="1" applyFill="1" applyBorder="1" applyAlignment="1" applyProtection="1">
      <alignment vertical="center"/>
    </xf>
    <xf numFmtId="0" fontId="42" fillId="4" borderId="14" xfId="0" applyFont="1" applyFill="1" applyBorder="1" applyAlignment="1" applyProtection="1">
      <alignment vertical="center"/>
    </xf>
    <xf numFmtId="0" fontId="42" fillId="4" borderId="47" xfId="0" applyFont="1" applyFill="1" applyBorder="1" applyAlignment="1" applyProtection="1">
      <alignment vertical="center"/>
    </xf>
    <xf numFmtId="0" fontId="36" fillId="4" borderId="42" xfId="0" applyFont="1" applyFill="1" applyBorder="1" applyAlignment="1" applyProtection="1">
      <alignment horizontal="left" vertical="center"/>
    </xf>
    <xf numFmtId="0" fontId="42" fillId="4" borderId="16" xfId="0" applyFont="1" applyFill="1" applyBorder="1" applyAlignment="1" applyProtection="1">
      <alignment horizontal="center" vertical="center"/>
    </xf>
    <xf numFmtId="0" fontId="36" fillId="4" borderId="11" xfId="0" applyFont="1" applyFill="1" applyBorder="1" applyAlignment="1" applyProtection="1">
      <alignment horizontal="center" vertical="center"/>
    </xf>
    <xf numFmtId="0" fontId="36" fillId="6" borderId="18" xfId="0" applyFont="1" applyFill="1" applyBorder="1" applyAlignment="1" applyProtection="1">
      <alignment horizontal="center" vertical="center"/>
      <protection locked="0"/>
    </xf>
    <xf numFmtId="0" fontId="36" fillId="6" borderId="17" xfId="0" applyFont="1" applyFill="1" applyBorder="1" applyAlignment="1" applyProtection="1">
      <alignment horizontal="center" vertical="center"/>
      <protection locked="0"/>
    </xf>
    <xf numFmtId="0" fontId="42" fillId="4" borderId="16" xfId="0" applyFont="1" applyFill="1" applyBorder="1" applyAlignment="1" applyProtection="1">
      <alignment horizontal="center" vertical="center" wrapText="1"/>
    </xf>
    <xf numFmtId="0" fontId="36" fillId="4" borderId="23" xfId="0" applyFont="1" applyFill="1" applyBorder="1" applyAlignment="1" applyProtection="1">
      <alignment horizontal="center" vertical="center"/>
    </xf>
    <xf numFmtId="38" fontId="42" fillId="6" borderId="19" xfId="1" applyNumberFormat="1" applyFont="1" applyFill="1" applyBorder="1" applyAlignment="1" applyProtection="1">
      <alignment horizontal="right" vertical="center"/>
      <protection locked="0"/>
    </xf>
    <xf numFmtId="38" fontId="42" fillId="6" borderId="18" xfId="1" applyNumberFormat="1" applyFont="1" applyFill="1" applyBorder="1" applyAlignment="1" applyProtection="1">
      <alignment horizontal="right" vertical="center"/>
      <protection locked="0"/>
    </xf>
    <xf numFmtId="0" fontId="42" fillId="4" borderId="19" xfId="0" applyFont="1" applyFill="1" applyBorder="1" applyAlignment="1" applyProtection="1">
      <alignment horizontal="right" vertical="center" wrapText="1"/>
    </xf>
    <xf numFmtId="0" fontId="42" fillId="4" borderId="18" xfId="0" applyFont="1" applyFill="1" applyBorder="1" applyAlignment="1" applyProtection="1">
      <alignment horizontal="right" vertical="center" wrapText="1"/>
    </xf>
    <xf numFmtId="0" fontId="42" fillId="4" borderId="20" xfId="0" applyFont="1" applyFill="1" applyBorder="1" applyAlignment="1" applyProtection="1">
      <alignment horizontal="right" vertical="center" wrapText="1"/>
    </xf>
    <xf numFmtId="0" fontId="36" fillId="4" borderId="0" xfId="0" applyFont="1" applyFill="1" applyBorder="1" applyAlignment="1" applyProtection="1">
      <alignment horizontal="left" vertical="top" wrapText="1"/>
    </xf>
    <xf numFmtId="0" fontId="27" fillId="4" borderId="32" xfId="0" applyFont="1" applyFill="1" applyBorder="1" applyAlignment="1" applyProtection="1">
      <alignment vertical="top" wrapText="1"/>
    </xf>
    <xf numFmtId="0" fontId="27" fillId="4" borderId="31" xfId="0" applyFont="1" applyFill="1" applyBorder="1" applyAlignment="1" applyProtection="1">
      <alignment vertical="top" wrapText="1"/>
    </xf>
    <xf numFmtId="0" fontId="27" fillId="4" borderId="15" xfId="0" applyFont="1" applyFill="1" applyBorder="1" applyAlignment="1" applyProtection="1">
      <alignment horizontal="left" vertical="center"/>
    </xf>
    <xf numFmtId="0" fontId="27" fillId="4" borderId="14" xfId="0" applyFont="1" applyFill="1" applyBorder="1" applyAlignment="1" applyProtection="1">
      <alignment horizontal="left" vertical="center"/>
    </xf>
    <xf numFmtId="0" fontId="27" fillId="4" borderId="10" xfId="0" applyFont="1" applyFill="1" applyBorder="1" applyAlignment="1" applyProtection="1">
      <alignment horizontal="left" vertical="center"/>
    </xf>
    <xf numFmtId="0" fontId="27" fillId="4" borderId="0" xfId="0" applyFont="1" applyFill="1" applyBorder="1" applyAlignment="1" applyProtection="1">
      <alignment horizontal="left" vertical="center"/>
    </xf>
    <xf numFmtId="0" fontId="42" fillId="4" borderId="44" xfId="0" applyFont="1" applyFill="1" applyBorder="1" applyAlignment="1" applyProtection="1">
      <alignment horizontal="left" vertical="center" wrapText="1"/>
    </xf>
    <xf numFmtId="0" fontId="42" fillId="4" borderId="52" xfId="0" applyFont="1" applyFill="1" applyBorder="1" applyAlignment="1" applyProtection="1">
      <alignment horizontal="left" vertical="center" wrapText="1"/>
    </xf>
    <xf numFmtId="0" fontId="44" fillId="4" borderId="44" xfId="0" applyFont="1" applyFill="1" applyBorder="1" applyAlignment="1" applyProtection="1">
      <alignment horizontal="left" vertical="top" wrapText="1"/>
    </xf>
    <xf numFmtId="0" fontId="36" fillId="4" borderId="14" xfId="0" applyFont="1" applyFill="1" applyBorder="1" applyAlignment="1" applyProtection="1">
      <alignment vertical="center"/>
    </xf>
    <xf numFmtId="0" fontId="36" fillId="4" borderId="47" xfId="0" applyFont="1" applyFill="1" applyBorder="1" applyAlignment="1" applyProtection="1">
      <alignment vertical="center"/>
    </xf>
    <xf numFmtId="0" fontId="42" fillId="4" borderId="39" xfId="0" applyFont="1" applyFill="1" applyBorder="1" applyAlignment="1" applyProtection="1">
      <alignment horizontal="left" vertical="center" wrapText="1"/>
    </xf>
    <xf numFmtId="0" fontId="42" fillId="4" borderId="14" xfId="0" applyFont="1" applyFill="1" applyBorder="1" applyAlignment="1" applyProtection="1">
      <alignment horizontal="left" vertical="center" wrapText="1"/>
    </xf>
    <xf numFmtId="0" fontId="42" fillId="4" borderId="47" xfId="0" applyFont="1" applyFill="1" applyBorder="1" applyAlignment="1" applyProtection="1">
      <alignment horizontal="left" vertical="center" wrapText="1"/>
    </xf>
    <xf numFmtId="38" fontId="42" fillId="4" borderId="19" xfId="1" applyNumberFormat="1" applyFont="1" applyFill="1" applyBorder="1" applyAlignment="1" applyProtection="1">
      <alignment vertical="center"/>
    </xf>
    <xf numFmtId="38" fontId="42" fillId="4" borderId="18" xfId="1" applyNumberFormat="1" applyFont="1" applyFill="1" applyBorder="1" applyAlignment="1" applyProtection="1">
      <alignment vertical="center"/>
    </xf>
    <xf numFmtId="0" fontId="42" fillId="4" borderId="19" xfId="0" applyFont="1" applyFill="1" applyBorder="1" applyAlignment="1" applyProtection="1">
      <alignment horizontal="center" vertical="center" wrapText="1"/>
    </xf>
    <xf numFmtId="0" fontId="42" fillId="4" borderId="18" xfId="0" applyFont="1" applyFill="1" applyBorder="1" applyAlignment="1" applyProtection="1">
      <alignment horizontal="center" vertical="center" wrapText="1"/>
    </xf>
    <xf numFmtId="0" fontId="42" fillId="4" borderId="20" xfId="0" applyFont="1" applyFill="1" applyBorder="1" applyAlignment="1" applyProtection="1">
      <alignment horizontal="center" vertical="center" wrapText="1"/>
    </xf>
    <xf numFmtId="38" fontId="42" fillId="4" borderId="29" xfId="1" applyNumberFormat="1" applyFont="1" applyFill="1" applyBorder="1" applyAlignment="1" applyProtection="1">
      <alignment horizontal="right" vertical="center"/>
    </xf>
    <xf numFmtId="38" fontId="36" fillId="4" borderId="28" xfId="1" applyNumberFormat="1" applyFont="1" applyFill="1" applyBorder="1" applyAlignment="1" applyProtection="1">
      <alignment horizontal="right" vertical="center"/>
    </xf>
    <xf numFmtId="0" fontId="42" fillId="4" borderId="40" xfId="0" applyFont="1" applyFill="1" applyBorder="1" applyAlignment="1" applyProtection="1">
      <alignment horizontal="center" vertical="center" wrapText="1"/>
    </xf>
    <xf numFmtId="0" fontId="42" fillId="4" borderId="49" xfId="0" applyFont="1" applyFill="1" applyBorder="1" applyAlignment="1" applyProtection="1">
      <alignment horizontal="center" vertical="center" wrapText="1"/>
    </xf>
    <xf numFmtId="38" fontId="42" fillId="4" borderId="19" xfId="1" applyNumberFormat="1" applyFont="1" applyFill="1" applyBorder="1" applyAlignment="1" applyProtection="1">
      <alignment horizontal="right" vertical="center"/>
    </xf>
    <xf numFmtId="0" fontId="42" fillId="4" borderId="26" xfId="0" applyFont="1" applyFill="1" applyBorder="1" applyAlignment="1" applyProtection="1">
      <alignment horizontal="right" vertical="center" wrapText="1"/>
    </xf>
    <xf numFmtId="0" fontId="42" fillId="4" borderId="8" xfId="0" applyFont="1" applyFill="1" applyBorder="1" applyAlignment="1" applyProtection="1">
      <alignment horizontal="right" vertical="center" wrapText="1"/>
    </xf>
    <xf numFmtId="0" fontId="42" fillId="4" borderId="21" xfId="0" applyFont="1" applyFill="1" applyBorder="1" applyAlignment="1" applyProtection="1">
      <alignment horizontal="right" vertical="center" wrapText="1"/>
    </xf>
    <xf numFmtId="0" fontId="42" fillId="4" borderId="40" xfId="0" applyFont="1" applyFill="1" applyBorder="1" applyAlignment="1" applyProtection="1">
      <alignment horizontal="right" vertical="center" wrapText="1"/>
    </xf>
    <xf numFmtId="0" fontId="42" fillId="4" borderId="20" xfId="0" applyFont="1" applyFill="1" applyBorder="1" applyAlignment="1" applyProtection="1">
      <alignment vertical="center"/>
    </xf>
    <xf numFmtId="0" fontId="27" fillId="4" borderId="0" xfId="0" applyFont="1" applyFill="1" applyAlignment="1" applyProtection="1">
      <alignment horizontal="left" vertical="center"/>
    </xf>
    <xf numFmtId="0" fontId="42" fillId="4" borderId="4" xfId="0" applyFont="1" applyFill="1" applyBorder="1" applyProtection="1">
      <alignment vertical="center"/>
    </xf>
    <xf numFmtId="0" fontId="42" fillId="4" borderId="35" xfId="0" applyFont="1" applyFill="1" applyBorder="1" applyProtection="1">
      <alignment vertical="center"/>
    </xf>
    <xf numFmtId="0" fontId="42" fillId="4" borderId="54" xfId="0" applyFont="1" applyFill="1" applyBorder="1" applyProtection="1">
      <alignment vertical="center"/>
    </xf>
    <xf numFmtId="0" fontId="27" fillId="4" borderId="25" xfId="0" applyFont="1" applyFill="1" applyBorder="1" applyAlignment="1" applyProtection="1">
      <alignment horizontal="center" vertical="center"/>
    </xf>
    <xf numFmtId="0" fontId="36" fillId="4" borderId="18" xfId="0" applyFont="1" applyFill="1" applyBorder="1" applyAlignment="1" applyProtection="1">
      <alignment horizontal="center" vertical="center"/>
    </xf>
    <xf numFmtId="0" fontId="36" fillId="4" borderId="20" xfId="0" applyFont="1" applyFill="1" applyBorder="1" applyAlignment="1" applyProtection="1">
      <alignment horizontal="center" vertical="center"/>
    </xf>
    <xf numFmtId="38" fontId="42" fillId="3" borderId="29" xfId="0" applyNumberFormat="1" applyFont="1" applyFill="1" applyBorder="1" applyAlignment="1" applyProtection="1">
      <alignment horizontal="right" vertical="center"/>
      <protection locked="0"/>
    </xf>
    <xf numFmtId="38" fontId="42" fillId="3" borderId="28" xfId="0" applyNumberFormat="1" applyFont="1" applyFill="1" applyBorder="1" applyAlignment="1" applyProtection="1">
      <alignment horizontal="right" vertical="center"/>
      <protection locked="0"/>
    </xf>
    <xf numFmtId="0" fontId="27" fillId="4" borderId="10" xfId="0" applyFont="1" applyFill="1" applyBorder="1" applyAlignment="1" applyProtection="1">
      <alignment horizontal="left" vertical="center" wrapText="1"/>
    </xf>
    <xf numFmtId="0" fontId="36" fillId="4" borderId="0" xfId="0" applyFont="1" applyFill="1" applyBorder="1" applyAlignment="1" applyProtection="1">
      <alignment horizontal="left" vertical="center" wrapText="1"/>
    </xf>
    <xf numFmtId="0" fontId="36" fillId="4" borderId="24" xfId="0" applyFont="1" applyFill="1" applyBorder="1" applyAlignment="1" applyProtection="1">
      <alignment horizontal="left" vertical="center" wrapText="1"/>
    </xf>
    <xf numFmtId="0" fontId="36" fillId="4" borderId="10" xfId="0" applyFont="1" applyFill="1" applyBorder="1" applyAlignment="1" applyProtection="1">
      <alignment horizontal="left" vertical="center" wrapText="1"/>
    </xf>
    <xf numFmtId="0" fontId="36" fillId="4" borderId="22" xfId="0" applyFont="1" applyFill="1" applyBorder="1" applyAlignment="1" applyProtection="1">
      <alignment horizontal="left" vertical="center" wrapText="1"/>
    </xf>
    <xf numFmtId="0" fontId="36" fillId="4" borderId="8" xfId="0" applyFont="1" applyFill="1" applyBorder="1" applyAlignment="1" applyProtection="1">
      <alignment horizontal="left" vertical="center" wrapText="1"/>
    </xf>
    <xf numFmtId="0" fontId="36" fillId="4" borderId="21" xfId="0" applyFont="1" applyFill="1" applyBorder="1" applyAlignment="1" applyProtection="1">
      <alignment horizontal="left" vertical="center" wrapText="1"/>
    </xf>
    <xf numFmtId="0" fontId="42" fillId="4" borderId="9" xfId="0" applyFont="1" applyFill="1" applyBorder="1" applyAlignment="1" applyProtection="1">
      <alignment horizontal="right" vertical="center" wrapText="1"/>
    </xf>
  </cellXfs>
  <cellStyles count="30">
    <cellStyle name="パーセント 2 2" xfId="22"/>
    <cellStyle name="パーセント 3" xfId="20"/>
    <cellStyle name="桁区切り" xfId="1" builtinId="6"/>
    <cellStyle name="桁区切り 2" xfId="7"/>
    <cellStyle name="桁区切り 3" xfId="9"/>
    <cellStyle name="桁区切り 3 2" xfId="19"/>
    <cellStyle name="桁区切り 4" xfId="11"/>
    <cellStyle name="桁区切り 5" xfId="16"/>
    <cellStyle name="桁区切り 6" xfId="27"/>
    <cellStyle name="桁区切り 7" xfId="29"/>
    <cellStyle name="標準" xfId="0" builtinId="0"/>
    <cellStyle name="標準 2" xfId="5"/>
    <cellStyle name="標準 2 2" xfId="6"/>
    <cellStyle name="標準 2 2 2" xfId="10"/>
    <cellStyle name="標準 2 3" xfId="4"/>
    <cellStyle name="標準 2 3 2" xfId="14"/>
    <cellStyle name="標準 2 3 3" xfId="25"/>
    <cellStyle name="標準 2 4" xfId="13"/>
    <cellStyle name="標準 2 5" xfId="24"/>
    <cellStyle name="標準 27" xfId="26"/>
    <cellStyle name="標準 3" xfId="2"/>
    <cellStyle name="標準 4" xfId="8"/>
    <cellStyle name="標準 4 2" xfId="12"/>
    <cellStyle name="標準 4 2 2" xfId="23"/>
    <cellStyle name="標準 5" xfId="15"/>
    <cellStyle name="標準 6" xfId="17"/>
    <cellStyle name="標準 7" xfId="21"/>
    <cellStyle name="標準 8" xfId="18"/>
    <cellStyle name="標準 9" xfId="28"/>
    <cellStyle name="標準_賃金改善内訳表" xfId="3"/>
  </cellStyles>
  <dxfs count="253">
    <dxf>
      <fill>
        <patternFill>
          <bgColor rgb="FFFF3300"/>
        </patternFill>
      </fill>
    </dxf>
    <dxf>
      <fill>
        <patternFill>
          <bgColor rgb="FFCC00CC"/>
        </patternFill>
      </fill>
    </dxf>
    <dxf>
      <fill>
        <patternFill>
          <bgColor rgb="FFFF3300"/>
        </patternFill>
      </fill>
    </dxf>
    <dxf>
      <fill>
        <patternFill>
          <bgColor rgb="FF0070C0"/>
        </patternFill>
      </fill>
    </dxf>
    <dxf>
      <fill>
        <patternFill>
          <bgColor rgb="FF0070C0"/>
        </patternFill>
      </fill>
    </dxf>
    <dxf>
      <fill>
        <patternFill>
          <bgColor rgb="FF92D050"/>
        </patternFill>
      </fill>
    </dxf>
    <dxf>
      <fill>
        <patternFill>
          <bgColor rgb="FF92D050"/>
        </patternFill>
      </fill>
    </dxf>
    <dxf>
      <fill>
        <patternFill>
          <bgColor rgb="FF48E8F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70C0"/>
        </patternFill>
      </fill>
    </dxf>
    <dxf>
      <fill>
        <patternFill>
          <bgColor rgb="FF0070C0"/>
        </patternFill>
      </fill>
    </dxf>
    <dxf>
      <fill>
        <patternFill>
          <bgColor rgb="FF92D050"/>
        </patternFill>
      </fill>
    </dxf>
    <dxf>
      <fill>
        <patternFill>
          <bgColor rgb="FF92D050"/>
        </patternFill>
      </fill>
    </dxf>
    <dxf>
      <fill>
        <patternFill>
          <bgColor rgb="FFFFFF66"/>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48E8F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6699"/>
        </patternFill>
      </fill>
    </dxf>
    <dxf>
      <fill>
        <patternFill>
          <bgColor rgb="FFCC00CC"/>
        </patternFill>
      </fill>
    </dxf>
    <dxf>
      <fill>
        <patternFill>
          <bgColor rgb="FF92D050"/>
        </patternFill>
      </fill>
    </dxf>
    <dxf>
      <fill>
        <patternFill>
          <bgColor rgb="FFFFFF00"/>
        </patternFill>
      </fill>
    </dxf>
    <dxf>
      <fill>
        <patternFill>
          <bgColor theme="6" tint="0.39994506668294322"/>
        </patternFill>
      </fill>
    </dxf>
    <dxf>
      <fill>
        <patternFill>
          <bgColor rgb="FF0070C0"/>
        </patternFill>
      </fill>
    </dxf>
    <dxf>
      <fill>
        <patternFill>
          <bgColor theme="6" tint="0.39994506668294322"/>
        </patternFill>
      </fill>
    </dxf>
    <dxf>
      <fill>
        <patternFill>
          <bgColor rgb="FF0070C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theme="6"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6" tint="0.39994506668294322"/>
        </patternFill>
      </fill>
    </dxf>
    <dxf>
      <fill>
        <patternFill>
          <bgColor rgb="FFFFC000"/>
        </patternFill>
      </fill>
    </dxf>
    <dxf>
      <fill>
        <patternFill>
          <bgColor rgb="FFFFC000"/>
        </patternFill>
      </fill>
    </dxf>
    <dxf>
      <fill>
        <patternFill>
          <bgColor rgb="FF92D050"/>
        </patternFill>
      </fill>
    </dxf>
    <dxf>
      <fill>
        <patternFill>
          <bgColor rgb="FFFFFF66"/>
        </patternFill>
      </fill>
    </dxf>
    <dxf>
      <fill>
        <patternFill>
          <bgColor rgb="FFFF3300"/>
        </patternFill>
      </fill>
    </dxf>
    <dxf>
      <fill>
        <patternFill>
          <bgColor rgb="FFFF3300"/>
        </patternFill>
      </fill>
    </dxf>
    <dxf>
      <fill>
        <patternFill>
          <bgColor theme="6"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3300"/>
        </patternFill>
      </fill>
    </dxf>
    <dxf>
      <fill>
        <patternFill>
          <bgColor rgb="FFFF3300"/>
        </patternFill>
      </fill>
    </dxf>
    <dxf>
      <fill>
        <patternFill>
          <bgColor theme="6"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3300"/>
        </patternFill>
      </fill>
    </dxf>
    <dxf>
      <fill>
        <patternFill>
          <bgColor rgb="FFFF3300"/>
        </patternFill>
      </fill>
    </dxf>
    <dxf>
      <fill>
        <patternFill>
          <bgColor theme="6"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3300"/>
      <color rgb="FFFF3399"/>
      <color rgb="FF48E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33</xdr:col>
      <xdr:colOff>164522</xdr:colOff>
      <xdr:row>6</xdr:row>
      <xdr:rowOff>0</xdr:rowOff>
    </xdr:from>
    <xdr:to>
      <xdr:col>39</xdr:col>
      <xdr:colOff>86590</xdr:colOff>
      <xdr:row>6</xdr:row>
      <xdr:rowOff>0</xdr:rowOff>
    </xdr:to>
    <xdr:sp macro="" textlink="">
      <xdr:nvSpPr>
        <xdr:cNvPr id="2" name="大かっこ 1"/>
        <xdr:cNvSpPr/>
      </xdr:nvSpPr>
      <xdr:spPr>
        <a:xfrm>
          <a:off x="15414047" y="1114425"/>
          <a:ext cx="2931968" cy="0"/>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6</xdr:row>
      <xdr:rowOff>8658</xdr:rowOff>
    </xdr:from>
    <xdr:to>
      <xdr:col>39</xdr:col>
      <xdr:colOff>86590</xdr:colOff>
      <xdr:row>21</xdr:row>
      <xdr:rowOff>173181</xdr:rowOff>
    </xdr:to>
    <xdr:sp macro="" textlink="">
      <xdr:nvSpPr>
        <xdr:cNvPr id="3" name="大かっこ 2"/>
        <xdr:cNvSpPr/>
      </xdr:nvSpPr>
      <xdr:spPr>
        <a:xfrm>
          <a:off x="15414047" y="11230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22</xdr:row>
      <xdr:rowOff>0</xdr:rowOff>
    </xdr:from>
    <xdr:to>
      <xdr:col>39</xdr:col>
      <xdr:colOff>86590</xdr:colOff>
      <xdr:row>22</xdr:row>
      <xdr:rowOff>0</xdr:rowOff>
    </xdr:to>
    <xdr:sp macro="" textlink="">
      <xdr:nvSpPr>
        <xdr:cNvPr id="4" name="大かっこ 3"/>
        <xdr:cNvSpPr/>
      </xdr:nvSpPr>
      <xdr:spPr>
        <a:xfrm>
          <a:off x="15414047" y="3857625"/>
          <a:ext cx="2931968" cy="0"/>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25</xdr:row>
      <xdr:rowOff>0</xdr:rowOff>
    </xdr:from>
    <xdr:to>
      <xdr:col>39</xdr:col>
      <xdr:colOff>86590</xdr:colOff>
      <xdr:row>25</xdr:row>
      <xdr:rowOff>0</xdr:rowOff>
    </xdr:to>
    <xdr:sp macro="" textlink="">
      <xdr:nvSpPr>
        <xdr:cNvPr id="5" name="大かっこ 4"/>
        <xdr:cNvSpPr/>
      </xdr:nvSpPr>
      <xdr:spPr>
        <a:xfrm>
          <a:off x="15414047" y="4371975"/>
          <a:ext cx="2931968" cy="0"/>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6</xdr:row>
      <xdr:rowOff>8658</xdr:rowOff>
    </xdr:from>
    <xdr:to>
      <xdr:col>39</xdr:col>
      <xdr:colOff>86590</xdr:colOff>
      <xdr:row>21</xdr:row>
      <xdr:rowOff>173181</xdr:rowOff>
    </xdr:to>
    <xdr:sp macro="" textlink="">
      <xdr:nvSpPr>
        <xdr:cNvPr id="6" name="大かっこ 5"/>
        <xdr:cNvSpPr/>
      </xdr:nvSpPr>
      <xdr:spPr>
        <a:xfrm>
          <a:off x="15414047" y="11230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164522</xdr:colOff>
      <xdr:row>6</xdr:row>
      <xdr:rowOff>0</xdr:rowOff>
    </xdr:from>
    <xdr:to>
      <xdr:col>39</xdr:col>
      <xdr:colOff>86590</xdr:colOff>
      <xdr:row>6</xdr:row>
      <xdr:rowOff>0</xdr:rowOff>
    </xdr:to>
    <xdr:sp macro="" textlink="">
      <xdr:nvSpPr>
        <xdr:cNvPr id="2" name="大かっこ 1"/>
        <xdr:cNvSpPr/>
      </xdr:nvSpPr>
      <xdr:spPr>
        <a:xfrm>
          <a:off x="15414047" y="1114425"/>
          <a:ext cx="2931968" cy="0"/>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6</xdr:row>
      <xdr:rowOff>8658</xdr:rowOff>
    </xdr:from>
    <xdr:to>
      <xdr:col>39</xdr:col>
      <xdr:colOff>86590</xdr:colOff>
      <xdr:row>21</xdr:row>
      <xdr:rowOff>173181</xdr:rowOff>
    </xdr:to>
    <xdr:sp macro="" textlink="">
      <xdr:nvSpPr>
        <xdr:cNvPr id="3" name="大かっこ 2"/>
        <xdr:cNvSpPr/>
      </xdr:nvSpPr>
      <xdr:spPr>
        <a:xfrm>
          <a:off x="15414047" y="11230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22</xdr:row>
      <xdr:rowOff>0</xdr:rowOff>
    </xdr:from>
    <xdr:to>
      <xdr:col>39</xdr:col>
      <xdr:colOff>86590</xdr:colOff>
      <xdr:row>22</xdr:row>
      <xdr:rowOff>0</xdr:rowOff>
    </xdr:to>
    <xdr:sp macro="" textlink="">
      <xdr:nvSpPr>
        <xdr:cNvPr id="4" name="大かっこ 3"/>
        <xdr:cNvSpPr/>
      </xdr:nvSpPr>
      <xdr:spPr>
        <a:xfrm>
          <a:off x="15414047" y="3857625"/>
          <a:ext cx="2931968" cy="0"/>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25</xdr:row>
      <xdr:rowOff>0</xdr:rowOff>
    </xdr:from>
    <xdr:to>
      <xdr:col>39</xdr:col>
      <xdr:colOff>86590</xdr:colOff>
      <xdr:row>25</xdr:row>
      <xdr:rowOff>0</xdr:rowOff>
    </xdr:to>
    <xdr:sp macro="" textlink="">
      <xdr:nvSpPr>
        <xdr:cNvPr id="5" name="大かっこ 4"/>
        <xdr:cNvSpPr/>
      </xdr:nvSpPr>
      <xdr:spPr>
        <a:xfrm>
          <a:off x="15414047" y="4371975"/>
          <a:ext cx="2931968" cy="0"/>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6</xdr:row>
      <xdr:rowOff>8658</xdr:rowOff>
    </xdr:from>
    <xdr:to>
      <xdr:col>39</xdr:col>
      <xdr:colOff>86590</xdr:colOff>
      <xdr:row>21</xdr:row>
      <xdr:rowOff>173181</xdr:rowOff>
    </xdr:to>
    <xdr:sp macro="" textlink="">
      <xdr:nvSpPr>
        <xdr:cNvPr id="6" name="大かっこ 5"/>
        <xdr:cNvSpPr/>
      </xdr:nvSpPr>
      <xdr:spPr>
        <a:xfrm>
          <a:off x="15414047" y="11230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220870</xdr:colOff>
      <xdr:row>73</xdr:row>
      <xdr:rowOff>96630</xdr:rowOff>
    </xdr:from>
    <xdr:to>
      <xdr:col>21</xdr:col>
      <xdr:colOff>966304</xdr:colOff>
      <xdr:row>78</xdr:row>
      <xdr:rowOff>179458</xdr:rowOff>
    </xdr:to>
    <xdr:sp macro="" textlink="">
      <xdr:nvSpPr>
        <xdr:cNvPr id="4" name="上下矢印 3"/>
        <xdr:cNvSpPr/>
      </xdr:nvSpPr>
      <xdr:spPr>
        <a:xfrm>
          <a:off x="15184645" y="19260930"/>
          <a:ext cx="745434" cy="1273453"/>
        </a:xfrm>
        <a:prstGeom prst="up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33</xdr:col>
      <xdr:colOff>302559</xdr:colOff>
      <xdr:row>71</xdr:row>
      <xdr:rowOff>0</xdr:rowOff>
    </xdr:from>
    <xdr:ext cx="184731"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8922684"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65</xdr:col>
      <xdr:colOff>302559</xdr:colOff>
      <xdr:row>71</xdr:row>
      <xdr:rowOff>0</xdr:rowOff>
    </xdr:from>
    <xdr:ext cx="184731" cy="264560"/>
    <xdr:sp macro="" textlink="">
      <xdr:nvSpPr>
        <xdr:cNvPr id="3" name="テキスト ボックス 2">
          <a:extLst>
            <a:ext uri="{FF2B5EF4-FFF2-40B4-BE49-F238E27FC236}">
              <a16:creationId xmlns:a16="http://schemas.microsoft.com/office/drawing/2014/main" id="{00000000-0008-0000-0B00-000002000000}"/>
            </a:ext>
          </a:extLst>
        </xdr:cNvPr>
        <xdr:cNvSpPr txBox="1"/>
      </xdr:nvSpPr>
      <xdr:spPr>
        <a:xfrm>
          <a:off x="16542684"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G23"/>
  <sheetViews>
    <sheetView view="pageBreakPreview" zoomScale="90" zoomScaleNormal="100" zoomScaleSheetLayoutView="90" workbookViewId="0">
      <pane xSplit="5" topLeftCell="AZ1" activePane="topRight" state="frozen"/>
      <selection activeCell="A15" sqref="A7:AK25"/>
      <selection pane="topRight" activeCell="A15" sqref="A7:AK25"/>
    </sheetView>
  </sheetViews>
  <sheetFormatPr defaultRowHeight="13.5"/>
  <cols>
    <col min="1" max="1" width="9" style="158"/>
    <col min="2" max="2" width="5.625" style="169" customWidth="1"/>
    <col min="3" max="3" width="5.375" style="169" customWidth="1"/>
    <col min="4" max="4" width="4.5" style="169" bestFit="1" customWidth="1"/>
    <col min="5" max="5" width="7.5" style="169" customWidth="1"/>
    <col min="6" max="6" width="2.25" style="168" customWidth="1"/>
    <col min="7" max="7" width="6.875" style="161" customWidth="1"/>
    <col min="8" max="8" width="8.125" style="167" customWidth="1"/>
    <col min="9" max="9" width="6.875" style="162" customWidth="1"/>
    <col min="10" max="10" width="8.125" style="167" customWidth="1"/>
    <col min="11" max="11" width="2.25" style="550" customWidth="1"/>
    <col min="12" max="12" width="6.25" style="161" customWidth="1"/>
    <col min="13" max="13" width="6.25" style="167" customWidth="1"/>
    <col min="14" max="14" width="6.625" style="160" customWidth="1"/>
    <col min="15" max="15" width="6.25" style="162" customWidth="1"/>
    <col min="16" max="16" width="6.25" style="167" customWidth="1"/>
    <col min="17" max="17" width="6.625" style="160" customWidth="1"/>
    <col min="18" max="18" width="2.25" style="160" customWidth="1"/>
    <col min="19" max="19" width="5.5" style="162" customWidth="1"/>
    <col min="20" max="20" width="2.25" style="550" customWidth="1"/>
    <col min="21" max="21" width="12.25" style="161" bestFit="1" customWidth="1"/>
    <col min="22" max="22" width="2.25" style="550" customWidth="1"/>
    <col min="23" max="23" width="8.125" style="161" customWidth="1"/>
    <col min="24" max="24" width="6.875" style="161" customWidth="1"/>
    <col min="25" max="25" width="6.625" style="165" customWidth="1"/>
    <col min="26" max="26" width="4.625" style="165" customWidth="1"/>
    <col min="27" max="27" width="8.125" style="165" customWidth="1"/>
    <col min="28" max="28" width="2.25" style="550" customWidth="1"/>
    <col min="29" max="29" width="8" style="161" customWidth="1"/>
    <col min="30" max="30" width="6.875" style="161" customWidth="1"/>
    <col min="31" max="31" width="6.625" style="165" customWidth="1"/>
    <col min="32" max="32" width="4.625" style="165" customWidth="1"/>
    <col min="33" max="33" width="8.125" style="165" customWidth="1"/>
    <col min="34" max="34" width="2.25" style="160" customWidth="1"/>
    <col min="35" max="35" width="1.125" style="550" customWidth="1"/>
    <col min="36" max="36" width="12.75" style="162" customWidth="1"/>
    <col min="37" max="37" width="9.875" style="162" customWidth="1"/>
    <col min="38" max="38" width="2.25" style="550" customWidth="1"/>
    <col min="39" max="39" width="11.25" style="165" customWidth="1"/>
    <col min="40" max="40" width="1.125" style="165" customWidth="1"/>
    <col min="41" max="41" width="2.25" style="550" customWidth="1"/>
    <col min="42" max="42" width="10.25" style="165" customWidth="1"/>
    <col min="43" max="43" width="2.25" style="160" customWidth="1"/>
    <col min="44" max="44" width="5.625" style="162" customWidth="1"/>
    <col min="45" max="45" width="2.25" style="550" customWidth="1"/>
    <col min="46" max="46" width="8.75" style="164" customWidth="1"/>
    <col min="47" max="47" width="2.25" style="161" customWidth="1"/>
    <col min="48" max="48" width="6" style="163" bestFit="1" customWidth="1"/>
    <col min="49" max="50" width="6.125" style="161" customWidth="1"/>
    <col min="51" max="51" width="2.25" style="161" customWidth="1"/>
    <col min="52" max="52" width="6" style="163" bestFit="1" customWidth="1"/>
    <col min="53" max="54" width="6.125" style="161" customWidth="1"/>
    <col min="55" max="55" width="2.25" style="160" customWidth="1"/>
    <col min="56" max="56" width="8.375" style="162" customWidth="1"/>
    <col min="57" max="57" width="2.25" style="160" customWidth="1"/>
    <col min="58" max="58" width="12.25" style="162" customWidth="1"/>
    <col min="59" max="59" width="2.25" style="160" customWidth="1"/>
    <col min="60" max="60" width="12.25" style="162" customWidth="1"/>
    <col min="61" max="61" width="2.25" style="160" customWidth="1"/>
    <col min="62" max="62" width="13.25" style="162" customWidth="1"/>
    <col min="63" max="63" width="2.25" style="160" customWidth="1"/>
    <col min="64" max="67" width="12.25" style="162" customWidth="1"/>
    <col min="68" max="68" width="6.25" style="161" customWidth="1"/>
    <col min="69" max="69" width="7.5" style="160" customWidth="1"/>
    <col min="70" max="71" width="3.75" style="191" bestFit="1" customWidth="1"/>
    <col min="72" max="72" width="4.5" style="191" bestFit="1" customWidth="1"/>
    <col min="73" max="85" width="9" style="159"/>
    <col min="86" max="303" width="9" style="158"/>
    <col min="304" max="304" width="1.75" style="158" customWidth="1"/>
    <col min="305" max="305" width="2.5" style="158" customWidth="1"/>
    <col min="306" max="306" width="3.625" style="158" customWidth="1"/>
    <col min="307" max="307" width="2.75" style="158" customWidth="1"/>
    <col min="308" max="308" width="0.875" style="158" customWidth="1"/>
    <col min="309" max="309" width="1.25" style="158" customWidth="1"/>
    <col min="310" max="310" width="5.375" style="158" customWidth="1"/>
    <col min="311" max="311" width="6.5" style="158" customWidth="1"/>
    <col min="312" max="312" width="4.125" style="158" customWidth="1"/>
    <col min="313" max="313" width="7.875" style="158" customWidth="1"/>
    <col min="314" max="314" width="8.75" style="158" customWidth="1"/>
    <col min="315" max="318" width="6.25" style="158" customWidth="1"/>
    <col min="319" max="319" width="4.875" style="158" customWidth="1"/>
    <col min="320" max="320" width="2.5" style="158" customWidth="1"/>
    <col min="321" max="321" width="4.875" style="158" customWidth="1"/>
    <col min="322" max="559" width="9" style="158"/>
    <col min="560" max="560" width="1.75" style="158" customWidth="1"/>
    <col min="561" max="561" width="2.5" style="158" customWidth="1"/>
    <col min="562" max="562" width="3.625" style="158" customWidth="1"/>
    <col min="563" max="563" width="2.75" style="158" customWidth="1"/>
    <col min="564" max="564" width="0.875" style="158" customWidth="1"/>
    <col min="565" max="565" width="1.25" style="158" customWidth="1"/>
    <col min="566" max="566" width="5.375" style="158" customWidth="1"/>
    <col min="567" max="567" width="6.5" style="158" customWidth="1"/>
    <col min="568" max="568" width="4.125" style="158" customWidth="1"/>
    <col min="569" max="569" width="7.875" style="158" customWidth="1"/>
    <col min="570" max="570" width="8.75" style="158" customWidth="1"/>
    <col min="571" max="574" width="6.25" style="158" customWidth="1"/>
    <col min="575" max="575" width="4.875" style="158" customWidth="1"/>
    <col min="576" max="576" width="2.5" style="158" customWidth="1"/>
    <col min="577" max="577" width="4.875" style="158" customWidth="1"/>
    <col min="578" max="815" width="9" style="158"/>
    <col min="816" max="816" width="1.75" style="158" customWidth="1"/>
    <col min="817" max="817" width="2.5" style="158" customWidth="1"/>
    <col min="818" max="818" width="3.625" style="158" customWidth="1"/>
    <col min="819" max="819" width="2.75" style="158" customWidth="1"/>
    <col min="820" max="820" width="0.875" style="158" customWidth="1"/>
    <col min="821" max="821" width="1.25" style="158" customWidth="1"/>
    <col min="822" max="822" width="5.375" style="158" customWidth="1"/>
    <col min="823" max="823" width="6.5" style="158" customWidth="1"/>
    <col min="824" max="824" width="4.125" style="158" customWidth="1"/>
    <col min="825" max="825" width="7.875" style="158" customWidth="1"/>
    <col min="826" max="826" width="8.75" style="158" customWidth="1"/>
    <col min="827" max="830" width="6.25" style="158" customWidth="1"/>
    <col min="831" max="831" width="4.875" style="158" customWidth="1"/>
    <col min="832" max="832" width="2.5" style="158" customWidth="1"/>
    <col min="833" max="833" width="4.875" style="158" customWidth="1"/>
    <col min="834" max="1071" width="9" style="158"/>
    <col min="1072" max="1072" width="1.75" style="158" customWidth="1"/>
    <col min="1073" max="1073" width="2.5" style="158" customWidth="1"/>
    <col min="1074" max="1074" width="3.625" style="158" customWidth="1"/>
    <col min="1075" max="1075" width="2.75" style="158" customWidth="1"/>
    <col min="1076" max="1076" width="0.875" style="158" customWidth="1"/>
    <col min="1077" max="1077" width="1.25" style="158" customWidth="1"/>
    <col min="1078" max="1078" width="5.375" style="158" customWidth="1"/>
    <col min="1079" max="1079" width="6.5" style="158" customWidth="1"/>
    <col min="1080" max="1080" width="4.125" style="158" customWidth="1"/>
    <col min="1081" max="1081" width="7.875" style="158" customWidth="1"/>
    <col min="1082" max="1082" width="8.75" style="158" customWidth="1"/>
    <col min="1083" max="1086" width="6.25" style="158" customWidth="1"/>
    <col min="1087" max="1087" width="4.875" style="158" customWidth="1"/>
    <col min="1088" max="1088" width="2.5" style="158" customWidth="1"/>
    <col min="1089" max="1089" width="4.875" style="158" customWidth="1"/>
    <col min="1090" max="1327" width="9" style="158"/>
    <col min="1328" max="1328" width="1.75" style="158" customWidth="1"/>
    <col min="1329" max="1329" width="2.5" style="158" customWidth="1"/>
    <col min="1330" max="1330" width="3.625" style="158" customWidth="1"/>
    <col min="1331" max="1331" width="2.75" style="158" customWidth="1"/>
    <col min="1332" max="1332" width="0.875" style="158" customWidth="1"/>
    <col min="1333" max="1333" width="1.25" style="158" customWidth="1"/>
    <col min="1334" max="1334" width="5.375" style="158" customWidth="1"/>
    <col min="1335" max="1335" width="6.5" style="158" customWidth="1"/>
    <col min="1336" max="1336" width="4.125" style="158" customWidth="1"/>
    <col min="1337" max="1337" width="7.875" style="158" customWidth="1"/>
    <col min="1338" max="1338" width="8.75" style="158" customWidth="1"/>
    <col min="1339" max="1342" width="6.25" style="158" customWidth="1"/>
    <col min="1343" max="1343" width="4.875" style="158" customWidth="1"/>
    <col min="1344" max="1344" width="2.5" style="158" customWidth="1"/>
    <col min="1345" max="1345" width="4.875" style="158" customWidth="1"/>
    <col min="1346" max="1583" width="9" style="158"/>
    <col min="1584" max="1584" width="1.75" style="158" customWidth="1"/>
    <col min="1585" max="1585" width="2.5" style="158" customWidth="1"/>
    <col min="1586" max="1586" width="3.625" style="158" customWidth="1"/>
    <col min="1587" max="1587" width="2.75" style="158" customWidth="1"/>
    <col min="1588" max="1588" width="0.875" style="158" customWidth="1"/>
    <col min="1589" max="1589" width="1.25" style="158" customWidth="1"/>
    <col min="1590" max="1590" width="5.375" style="158" customWidth="1"/>
    <col min="1591" max="1591" width="6.5" style="158" customWidth="1"/>
    <col min="1592" max="1592" width="4.125" style="158" customWidth="1"/>
    <col min="1593" max="1593" width="7.875" style="158" customWidth="1"/>
    <col min="1594" max="1594" width="8.75" style="158" customWidth="1"/>
    <col min="1595" max="1598" width="6.25" style="158" customWidth="1"/>
    <col min="1599" max="1599" width="4.875" style="158" customWidth="1"/>
    <col min="1600" max="1600" width="2.5" style="158" customWidth="1"/>
    <col min="1601" max="1601" width="4.875" style="158" customWidth="1"/>
    <col min="1602" max="1839" width="9" style="158"/>
    <col min="1840" max="1840" width="1.75" style="158" customWidth="1"/>
    <col min="1841" max="1841" width="2.5" style="158" customWidth="1"/>
    <col min="1842" max="1842" width="3.625" style="158" customWidth="1"/>
    <col min="1843" max="1843" width="2.75" style="158" customWidth="1"/>
    <col min="1844" max="1844" width="0.875" style="158" customWidth="1"/>
    <col min="1845" max="1845" width="1.25" style="158" customWidth="1"/>
    <col min="1846" max="1846" width="5.375" style="158" customWidth="1"/>
    <col min="1847" max="1847" width="6.5" style="158" customWidth="1"/>
    <col min="1848" max="1848" width="4.125" style="158" customWidth="1"/>
    <col min="1849" max="1849" width="7.875" style="158" customWidth="1"/>
    <col min="1850" max="1850" width="8.75" style="158" customWidth="1"/>
    <col min="1851" max="1854" width="6.25" style="158" customWidth="1"/>
    <col min="1855" max="1855" width="4.875" style="158" customWidth="1"/>
    <col min="1856" max="1856" width="2.5" style="158" customWidth="1"/>
    <col min="1857" max="1857" width="4.875" style="158" customWidth="1"/>
    <col min="1858" max="2095" width="9" style="158"/>
    <col min="2096" max="2096" width="1.75" style="158" customWidth="1"/>
    <col min="2097" max="2097" width="2.5" style="158" customWidth="1"/>
    <col min="2098" max="2098" width="3.625" style="158" customWidth="1"/>
    <col min="2099" max="2099" width="2.75" style="158" customWidth="1"/>
    <col min="2100" max="2100" width="0.875" style="158" customWidth="1"/>
    <col min="2101" max="2101" width="1.25" style="158" customWidth="1"/>
    <col min="2102" max="2102" width="5.375" style="158" customWidth="1"/>
    <col min="2103" max="2103" width="6.5" style="158" customWidth="1"/>
    <col min="2104" max="2104" width="4.125" style="158" customWidth="1"/>
    <col min="2105" max="2105" width="7.875" style="158" customWidth="1"/>
    <col min="2106" max="2106" width="8.75" style="158" customWidth="1"/>
    <col min="2107" max="2110" width="6.25" style="158" customWidth="1"/>
    <col min="2111" max="2111" width="4.875" style="158" customWidth="1"/>
    <col min="2112" max="2112" width="2.5" style="158" customWidth="1"/>
    <col min="2113" max="2113" width="4.875" style="158" customWidth="1"/>
    <col min="2114" max="2351" width="9" style="158"/>
    <col min="2352" max="2352" width="1.75" style="158" customWidth="1"/>
    <col min="2353" max="2353" width="2.5" style="158" customWidth="1"/>
    <col min="2354" max="2354" width="3.625" style="158" customWidth="1"/>
    <col min="2355" max="2355" width="2.75" style="158" customWidth="1"/>
    <col min="2356" max="2356" width="0.875" style="158" customWidth="1"/>
    <col min="2357" max="2357" width="1.25" style="158" customWidth="1"/>
    <col min="2358" max="2358" width="5.375" style="158" customWidth="1"/>
    <col min="2359" max="2359" width="6.5" style="158" customWidth="1"/>
    <col min="2360" max="2360" width="4.125" style="158" customWidth="1"/>
    <col min="2361" max="2361" width="7.875" style="158" customWidth="1"/>
    <col min="2362" max="2362" width="8.75" style="158" customWidth="1"/>
    <col min="2363" max="2366" width="6.25" style="158" customWidth="1"/>
    <col min="2367" max="2367" width="4.875" style="158" customWidth="1"/>
    <col min="2368" max="2368" width="2.5" style="158" customWidth="1"/>
    <col min="2369" max="2369" width="4.875" style="158" customWidth="1"/>
    <col min="2370" max="2607" width="9" style="158"/>
    <col min="2608" max="2608" width="1.75" style="158" customWidth="1"/>
    <col min="2609" max="2609" width="2.5" style="158" customWidth="1"/>
    <col min="2610" max="2610" width="3.625" style="158" customWidth="1"/>
    <col min="2611" max="2611" width="2.75" style="158" customWidth="1"/>
    <col min="2612" max="2612" width="0.875" style="158" customWidth="1"/>
    <col min="2613" max="2613" width="1.25" style="158" customWidth="1"/>
    <col min="2614" max="2614" width="5.375" style="158" customWidth="1"/>
    <col min="2615" max="2615" width="6.5" style="158" customWidth="1"/>
    <col min="2616" max="2616" width="4.125" style="158" customWidth="1"/>
    <col min="2617" max="2617" width="7.875" style="158" customWidth="1"/>
    <col min="2618" max="2618" width="8.75" style="158" customWidth="1"/>
    <col min="2619" max="2622" width="6.25" style="158" customWidth="1"/>
    <col min="2623" max="2623" width="4.875" style="158" customWidth="1"/>
    <col min="2624" max="2624" width="2.5" style="158" customWidth="1"/>
    <col min="2625" max="2625" width="4.875" style="158" customWidth="1"/>
    <col min="2626" max="2863" width="9" style="158"/>
    <col min="2864" max="2864" width="1.75" style="158" customWidth="1"/>
    <col min="2865" max="2865" width="2.5" style="158" customWidth="1"/>
    <col min="2866" max="2866" width="3.625" style="158" customWidth="1"/>
    <col min="2867" max="2867" width="2.75" style="158" customWidth="1"/>
    <col min="2868" max="2868" width="0.875" style="158" customWidth="1"/>
    <col min="2869" max="2869" width="1.25" style="158" customWidth="1"/>
    <col min="2870" max="2870" width="5.375" style="158" customWidth="1"/>
    <col min="2871" max="2871" width="6.5" style="158" customWidth="1"/>
    <col min="2872" max="2872" width="4.125" style="158" customWidth="1"/>
    <col min="2873" max="2873" width="7.875" style="158" customWidth="1"/>
    <col min="2874" max="2874" width="8.75" style="158" customWidth="1"/>
    <col min="2875" max="2878" width="6.25" style="158" customWidth="1"/>
    <col min="2879" max="2879" width="4.875" style="158" customWidth="1"/>
    <col min="2880" max="2880" width="2.5" style="158" customWidth="1"/>
    <col min="2881" max="2881" width="4.875" style="158" customWidth="1"/>
    <col min="2882" max="3119" width="9" style="158"/>
    <col min="3120" max="3120" width="1.75" style="158" customWidth="1"/>
    <col min="3121" max="3121" width="2.5" style="158" customWidth="1"/>
    <col min="3122" max="3122" width="3.625" style="158" customWidth="1"/>
    <col min="3123" max="3123" width="2.75" style="158" customWidth="1"/>
    <col min="3124" max="3124" width="0.875" style="158" customWidth="1"/>
    <col min="3125" max="3125" width="1.25" style="158" customWidth="1"/>
    <col min="3126" max="3126" width="5.375" style="158" customWidth="1"/>
    <col min="3127" max="3127" width="6.5" style="158" customWidth="1"/>
    <col min="3128" max="3128" width="4.125" style="158" customWidth="1"/>
    <col min="3129" max="3129" width="7.875" style="158" customWidth="1"/>
    <col min="3130" max="3130" width="8.75" style="158" customWidth="1"/>
    <col min="3131" max="3134" width="6.25" style="158" customWidth="1"/>
    <col min="3135" max="3135" width="4.875" style="158" customWidth="1"/>
    <col min="3136" max="3136" width="2.5" style="158" customWidth="1"/>
    <col min="3137" max="3137" width="4.875" style="158" customWidth="1"/>
    <col min="3138" max="3375" width="9" style="158"/>
    <col min="3376" max="3376" width="1.75" style="158" customWidth="1"/>
    <col min="3377" max="3377" width="2.5" style="158" customWidth="1"/>
    <col min="3378" max="3378" width="3.625" style="158" customWidth="1"/>
    <col min="3379" max="3379" width="2.75" style="158" customWidth="1"/>
    <col min="3380" max="3380" width="0.875" style="158" customWidth="1"/>
    <col min="3381" max="3381" width="1.25" style="158" customWidth="1"/>
    <col min="3382" max="3382" width="5.375" style="158" customWidth="1"/>
    <col min="3383" max="3383" width="6.5" style="158" customWidth="1"/>
    <col min="3384" max="3384" width="4.125" style="158" customWidth="1"/>
    <col min="3385" max="3385" width="7.875" style="158" customWidth="1"/>
    <col min="3386" max="3386" width="8.75" style="158" customWidth="1"/>
    <col min="3387" max="3390" width="6.25" style="158" customWidth="1"/>
    <col min="3391" max="3391" width="4.875" style="158" customWidth="1"/>
    <col min="3392" max="3392" width="2.5" style="158" customWidth="1"/>
    <col min="3393" max="3393" width="4.875" style="158" customWidth="1"/>
    <col min="3394" max="3631" width="9" style="158"/>
    <col min="3632" max="3632" width="1.75" style="158" customWidth="1"/>
    <col min="3633" max="3633" width="2.5" style="158" customWidth="1"/>
    <col min="3634" max="3634" width="3.625" style="158" customWidth="1"/>
    <col min="3635" max="3635" width="2.75" style="158" customWidth="1"/>
    <col min="3636" max="3636" width="0.875" style="158" customWidth="1"/>
    <col min="3637" max="3637" width="1.25" style="158" customWidth="1"/>
    <col min="3638" max="3638" width="5.375" style="158" customWidth="1"/>
    <col min="3639" max="3639" width="6.5" style="158" customWidth="1"/>
    <col min="3640" max="3640" width="4.125" style="158" customWidth="1"/>
    <col min="3641" max="3641" width="7.875" style="158" customWidth="1"/>
    <col min="3642" max="3642" width="8.75" style="158" customWidth="1"/>
    <col min="3643" max="3646" width="6.25" style="158" customWidth="1"/>
    <col min="3647" max="3647" width="4.875" style="158" customWidth="1"/>
    <col min="3648" max="3648" width="2.5" style="158" customWidth="1"/>
    <col min="3649" max="3649" width="4.875" style="158" customWidth="1"/>
    <col min="3650" max="3887" width="9" style="158"/>
    <col min="3888" max="3888" width="1.75" style="158" customWidth="1"/>
    <col min="3889" max="3889" width="2.5" style="158" customWidth="1"/>
    <col min="3890" max="3890" width="3.625" style="158" customWidth="1"/>
    <col min="3891" max="3891" width="2.75" style="158" customWidth="1"/>
    <col min="3892" max="3892" width="0.875" style="158" customWidth="1"/>
    <col min="3893" max="3893" width="1.25" style="158" customWidth="1"/>
    <col min="3894" max="3894" width="5.375" style="158" customWidth="1"/>
    <col min="3895" max="3895" width="6.5" style="158" customWidth="1"/>
    <col min="3896" max="3896" width="4.125" style="158" customWidth="1"/>
    <col min="3897" max="3897" width="7.875" style="158" customWidth="1"/>
    <col min="3898" max="3898" width="8.75" style="158" customWidth="1"/>
    <col min="3899" max="3902" width="6.25" style="158" customWidth="1"/>
    <col min="3903" max="3903" width="4.875" style="158" customWidth="1"/>
    <col min="3904" max="3904" width="2.5" style="158" customWidth="1"/>
    <col min="3905" max="3905" width="4.875" style="158" customWidth="1"/>
    <col min="3906" max="4143" width="9" style="158"/>
    <col min="4144" max="4144" width="1.75" style="158" customWidth="1"/>
    <col min="4145" max="4145" width="2.5" style="158" customWidth="1"/>
    <col min="4146" max="4146" width="3.625" style="158" customWidth="1"/>
    <col min="4147" max="4147" width="2.75" style="158" customWidth="1"/>
    <col min="4148" max="4148" width="0.875" style="158" customWidth="1"/>
    <col min="4149" max="4149" width="1.25" style="158" customWidth="1"/>
    <col min="4150" max="4150" width="5.375" style="158" customWidth="1"/>
    <col min="4151" max="4151" width="6.5" style="158" customWidth="1"/>
    <col min="4152" max="4152" width="4.125" style="158" customWidth="1"/>
    <col min="4153" max="4153" width="7.875" style="158" customWidth="1"/>
    <col min="4154" max="4154" width="8.75" style="158" customWidth="1"/>
    <col min="4155" max="4158" width="6.25" style="158" customWidth="1"/>
    <col min="4159" max="4159" width="4.875" style="158" customWidth="1"/>
    <col min="4160" max="4160" width="2.5" style="158" customWidth="1"/>
    <col min="4161" max="4161" width="4.875" style="158" customWidth="1"/>
    <col min="4162" max="4399" width="9" style="158"/>
    <col min="4400" max="4400" width="1.75" style="158" customWidth="1"/>
    <col min="4401" max="4401" width="2.5" style="158" customWidth="1"/>
    <col min="4402" max="4402" width="3.625" style="158" customWidth="1"/>
    <col min="4403" max="4403" width="2.75" style="158" customWidth="1"/>
    <col min="4404" max="4404" width="0.875" style="158" customWidth="1"/>
    <col min="4405" max="4405" width="1.25" style="158" customWidth="1"/>
    <col min="4406" max="4406" width="5.375" style="158" customWidth="1"/>
    <col min="4407" max="4407" width="6.5" style="158" customWidth="1"/>
    <col min="4408" max="4408" width="4.125" style="158" customWidth="1"/>
    <col min="4409" max="4409" width="7.875" style="158" customWidth="1"/>
    <col min="4410" max="4410" width="8.75" style="158" customWidth="1"/>
    <col min="4411" max="4414" width="6.25" style="158" customWidth="1"/>
    <col min="4415" max="4415" width="4.875" style="158" customWidth="1"/>
    <col min="4416" max="4416" width="2.5" style="158" customWidth="1"/>
    <col min="4417" max="4417" width="4.875" style="158" customWidth="1"/>
    <col min="4418" max="4655" width="9" style="158"/>
    <col min="4656" max="4656" width="1.75" style="158" customWidth="1"/>
    <col min="4657" max="4657" width="2.5" style="158" customWidth="1"/>
    <col min="4658" max="4658" width="3.625" style="158" customWidth="1"/>
    <col min="4659" max="4659" width="2.75" style="158" customWidth="1"/>
    <col min="4660" max="4660" width="0.875" style="158" customWidth="1"/>
    <col min="4661" max="4661" width="1.25" style="158" customWidth="1"/>
    <col min="4662" max="4662" width="5.375" style="158" customWidth="1"/>
    <col min="4663" max="4663" width="6.5" style="158" customWidth="1"/>
    <col min="4664" max="4664" width="4.125" style="158" customWidth="1"/>
    <col min="4665" max="4665" width="7.875" style="158" customWidth="1"/>
    <col min="4666" max="4666" width="8.75" style="158" customWidth="1"/>
    <col min="4667" max="4670" width="6.25" style="158" customWidth="1"/>
    <col min="4671" max="4671" width="4.875" style="158" customWidth="1"/>
    <col min="4672" max="4672" width="2.5" style="158" customWidth="1"/>
    <col min="4673" max="4673" width="4.875" style="158" customWidth="1"/>
    <col min="4674" max="4911" width="9" style="158"/>
    <col min="4912" max="4912" width="1.75" style="158" customWidth="1"/>
    <col min="4913" max="4913" width="2.5" style="158" customWidth="1"/>
    <col min="4914" max="4914" width="3.625" style="158" customWidth="1"/>
    <col min="4915" max="4915" width="2.75" style="158" customWidth="1"/>
    <col min="4916" max="4916" width="0.875" style="158" customWidth="1"/>
    <col min="4917" max="4917" width="1.25" style="158" customWidth="1"/>
    <col min="4918" max="4918" width="5.375" style="158" customWidth="1"/>
    <col min="4919" max="4919" width="6.5" style="158" customWidth="1"/>
    <col min="4920" max="4920" width="4.125" style="158" customWidth="1"/>
    <col min="4921" max="4921" width="7.875" style="158" customWidth="1"/>
    <col min="4922" max="4922" width="8.75" style="158" customWidth="1"/>
    <col min="4923" max="4926" width="6.25" style="158" customWidth="1"/>
    <col min="4927" max="4927" width="4.875" style="158" customWidth="1"/>
    <col min="4928" max="4928" width="2.5" style="158" customWidth="1"/>
    <col min="4929" max="4929" width="4.875" style="158" customWidth="1"/>
    <col min="4930" max="5167" width="9" style="158"/>
    <col min="5168" max="5168" width="1.75" style="158" customWidth="1"/>
    <col min="5169" max="5169" width="2.5" style="158" customWidth="1"/>
    <col min="5170" max="5170" width="3.625" style="158" customWidth="1"/>
    <col min="5171" max="5171" width="2.75" style="158" customWidth="1"/>
    <col min="5172" max="5172" width="0.875" style="158" customWidth="1"/>
    <col min="5173" max="5173" width="1.25" style="158" customWidth="1"/>
    <col min="5174" max="5174" width="5.375" style="158" customWidth="1"/>
    <col min="5175" max="5175" width="6.5" style="158" customWidth="1"/>
    <col min="5176" max="5176" width="4.125" style="158" customWidth="1"/>
    <col min="5177" max="5177" width="7.875" style="158" customWidth="1"/>
    <col min="5178" max="5178" width="8.75" style="158" customWidth="1"/>
    <col min="5179" max="5182" width="6.25" style="158" customWidth="1"/>
    <col min="5183" max="5183" width="4.875" style="158" customWidth="1"/>
    <col min="5184" max="5184" width="2.5" style="158" customWidth="1"/>
    <col min="5185" max="5185" width="4.875" style="158" customWidth="1"/>
    <col min="5186" max="5423" width="9" style="158"/>
    <col min="5424" max="5424" width="1.75" style="158" customWidth="1"/>
    <col min="5425" max="5425" width="2.5" style="158" customWidth="1"/>
    <col min="5426" max="5426" width="3.625" style="158" customWidth="1"/>
    <col min="5427" max="5427" width="2.75" style="158" customWidth="1"/>
    <col min="5428" max="5428" width="0.875" style="158" customWidth="1"/>
    <col min="5429" max="5429" width="1.25" style="158" customWidth="1"/>
    <col min="5430" max="5430" width="5.375" style="158" customWidth="1"/>
    <col min="5431" max="5431" width="6.5" style="158" customWidth="1"/>
    <col min="5432" max="5432" width="4.125" style="158" customWidth="1"/>
    <col min="5433" max="5433" width="7.875" style="158" customWidth="1"/>
    <col min="5434" max="5434" width="8.75" style="158" customWidth="1"/>
    <col min="5435" max="5438" width="6.25" style="158" customWidth="1"/>
    <col min="5439" max="5439" width="4.875" style="158" customWidth="1"/>
    <col min="5440" max="5440" width="2.5" style="158" customWidth="1"/>
    <col min="5441" max="5441" width="4.875" style="158" customWidth="1"/>
    <col min="5442" max="5679" width="9" style="158"/>
    <col min="5680" max="5680" width="1.75" style="158" customWidth="1"/>
    <col min="5681" max="5681" width="2.5" style="158" customWidth="1"/>
    <col min="5682" max="5682" width="3.625" style="158" customWidth="1"/>
    <col min="5683" max="5683" width="2.75" style="158" customWidth="1"/>
    <col min="5684" max="5684" width="0.875" style="158" customWidth="1"/>
    <col min="5685" max="5685" width="1.25" style="158" customWidth="1"/>
    <col min="5686" max="5686" width="5.375" style="158" customWidth="1"/>
    <col min="5687" max="5687" width="6.5" style="158" customWidth="1"/>
    <col min="5688" max="5688" width="4.125" style="158" customWidth="1"/>
    <col min="5689" max="5689" width="7.875" style="158" customWidth="1"/>
    <col min="5690" max="5690" width="8.75" style="158" customWidth="1"/>
    <col min="5691" max="5694" width="6.25" style="158" customWidth="1"/>
    <col min="5695" max="5695" width="4.875" style="158" customWidth="1"/>
    <col min="5696" max="5696" width="2.5" style="158" customWidth="1"/>
    <col min="5697" max="5697" width="4.875" style="158" customWidth="1"/>
    <col min="5698" max="5935" width="9" style="158"/>
    <col min="5936" max="5936" width="1.75" style="158" customWidth="1"/>
    <col min="5937" max="5937" width="2.5" style="158" customWidth="1"/>
    <col min="5938" max="5938" width="3.625" style="158" customWidth="1"/>
    <col min="5939" max="5939" width="2.75" style="158" customWidth="1"/>
    <col min="5940" max="5940" width="0.875" style="158" customWidth="1"/>
    <col min="5941" max="5941" width="1.25" style="158" customWidth="1"/>
    <col min="5942" max="5942" width="5.375" style="158" customWidth="1"/>
    <col min="5943" max="5943" width="6.5" style="158" customWidth="1"/>
    <col min="5944" max="5944" width="4.125" style="158" customWidth="1"/>
    <col min="5945" max="5945" width="7.875" style="158" customWidth="1"/>
    <col min="5946" max="5946" width="8.75" style="158" customWidth="1"/>
    <col min="5947" max="5950" width="6.25" style="158" customWidth="1"/>
    <col min="5951" max="5951" width="4.875" style="158" customWidth="1"/>
    <col min="5952" max="5952" width="2.5" style="158" customWidth="1"/>
    <col min="5953" max="5953" width="4.875" style="158" customWidth="1"/>
    <col min="5954" max="6191" width="9" style="158"/>
    <col min="6192" max="6192" width="1.75" style="158" customWidth="1"/>
    <col min="6193" max="6193" width="2.5" style="158" customWidth="1"/>
    <col min="6194" max="6194" width="3.625" style="158" customWidth="1"/>
    <col min="6195" max="6195" width="2.75" style="158" customWidth="1"/>
    <col min="6196" max="6196" width="0.875" style="158" customWidth="1"/>
    <col min="6197" max="6197" width="1.25" style="158" customWidth="1"/>
    <col min="6198" max="6198" width="5.375" style="158" customWidth="1"/>
    <col min="6199" max="6199" width="6.5" style="158" customWidth="1"/>
    <col min="6200" max="6200" width="4.125" style="158" customWidth="1"/>
    <col min="6201" max="6201" width="7.875" style="158" customWidth="1"/>
    <col min="6202" max="6202" width="8.75" style="158" customWidth="1"/>
    <col min="6203" max="6206" width="6.25" style="158" customWidth="1"/>
    <col min="6207" max="6207" width="4.875" style="158" customWidth="1"/>
    <col min="6208" max="6208" width="2.5" style="158" customWidth="1"/>
    <col min="6209" max="6209" width="4.875" style="158" customWidth="1"/>
    <col min="6210" max="6447" width="9" style="158"/>
    <col min="6448" max="6448" width="1.75" style="158" customWidth="1"/>
    <col min="6449" max="6449" width="2.5" style="158" customWidth="1"/>
    <col min="6450" max="6450" width="3.625" style="158" customWidth="1"/>
    <col min="6451" max="6451" width="2.75" style="158" customWidth="1"/>
    <col min="6452" max="6452" width="0.875" style="158" customWidth="1"/>
    <col min="6453" max="6453" width="1.25" style="158" customWidth="1"/>
    <col min="6454" max="6454" width="5.375" style="158" customWidth="1"/>
    <col min="6455" max="6455" width="6.5" style="158" customWidth="1"/>
    <col min="6456" max="6456" width="4.125" style="158" customWidth="1"/>
    <col min="6457" max="6457" width="7.875" style="158" customWidth="1"/>
    <col min="6458" max="6458" width="8.75" style="158" customWidth="1"/>
    <col min="6459" max="6462" width="6.25" style="158" customWidth="1"/>
    <col min="6463" max="6463" width="4.875" style="158" customWidth="1"/>
    <col min="6464" max="6464" width="2.5" style="158" customWidth="1"/>
    <col min="6465" max="6465" width="4.875" style="158" customWidth="1"/>
    <col min="6466" max="6703" width="9" style="158"/>
    <col min="6704" max="6704" width="1.75" style="158" customWidth="1"/>
    <col min="6705" max="6705" width="2.5" style="158" customWidth="1"/>
    <col min="6706" max="6706" width="3.625" style="158" customWidth="1"/>
    <col min="6707" max="6707" width="2.75" style="158" customWidth="1"/>
    <col min="6708" max="6708" width="0.875" style="158" customWidth="1"/>
    <col min="6709" max="6709" width="1.25" style="158" customWidth="1"/>
    <col min="6710" max="6710" width="5.375" style="158" customWidth="1"/>
    <col min="6711" max="6711" width="6.5" style="158" customWidth="1"/>
    <col min="6712" max="6712" width="4.125" style="158" customWidth="1"/>
    <col min="6713" max="6713" width="7.875" style="158" customWidth="1"/>
    <col min="6714" max="6714" width="8.75" style="158" customWidth="1"/>
    <col min="6715" max="6718" width="6.25" style="158" customWidth="1"/>
    <col min="6719" max="6719" width="4.875" style="158" customWidth="1"/>
    <col min="6720" max="6720" width="2.5" style="158" customWidth="1"/>
    <col min="6721" max="6721" width="4.875" style="158" customWidth="1"/>
    <col min="6722" max="6959" width="9" style="158"/>
    <col min="6960" max="6960" width="1.75" style="158" customWidth="1"/>
    <col min="6961" max="6961" width="2.5" style="158" customWidth="1"/>
    <col min="6962" max="6962" width="3.625" style="158" customWidth="1"/>
    <col min="6963" max="6963" width="2.75" style="158" customWidth="1"/>
    <col min="6964" max="6964" width="0.875" style="158" customWidth="1"/>
    <col min="6965" max="6965" width="1.25" style="158" customWidth="1"/>
    <col min="6966" max="6966" width="5.375" style="158" customWidth="1"/>
    <col min="6967" max="6967" width="6.5" style="158" customWidth="1"/>
    <col min="6968" max="6968" width="4.125" style="158" customWidth="1"/>
    <col min="6969" max="6969" width="7.875" style="158" customWidth="1"/>
    <col min="6970" max="6970" width="8.75" style="158" customWidth="1"/>
    <col min="6971" max="6974" width="6.25" style="158" customWidth="1"/>
    <col min="6975" max="6975" width="4.875" style="158" customWidth="1"/>
    <col min="6976" max="6976" width="2.5" style="158" customWidth="1"/>
    <col min="6977" max="6977" width="4.875" style="158" customWidth="1"/>
    <col min="6978" max="7215" width="9" style="158"/>
    <col min="7216" max="7216" width="1.75" style="158" customWidth="1"/>
    <col min="7217" max="7217" width="2.5" style="158" customWidth="1"/>
    <col min="7218" max="7218" width="3.625" style="158" customWidth="1"/>
    <col min="7219" max="7219" width="2.75" style="158" customWidth="1"/>
    <col min="7220" max="7220" width="0.875" style="158" customWidth="1"/>
    <col min="7221" max="7221" width="1.25" style="158" customWidth="1"/>
    <col min="7222" max="7222" width="5.375" style="158" customWidth="1"/>
    <col min="7223" max="7223" width="6.5" style="158" customWidth="1"/>
    <col min="7224" max="7224" width="4.125" style="158" customWidth="1"/>
    <col min="7225" max="7225" width="7.875" style="158" customWidth="1"/>
    <col min="7226" max="7226" width="8.75" style="158" customWidth="1"/>
    <col min="7227" max="7230" width="6.25" style="158" customWidth="1"/>
    <col min="7231" max="7231" width="4.875" style="158" customWidth="1"/>
    <col min="7232" max="7232" width="2.5" style="158" customWidth="1"/>
    <col min="7233" max="7233" width="4.875" style="158" customWidth="1"/>
    <col min="7234" max="7471" width="9" style="158"/>
    <col min="7472" max="7472" width="1.75" style="158" customWidth="1"/>
    <col min="7473" max="7473" width="2.5" style="158" customWidth="1"/>
    <col min="7474" max="7474" width="3.625" style="158" customWidth="1"/>
    <col min="7475" max="7475" width="2.75" style="158" customWidth="1"/>
    <col min="7476" max="7476" width="0.875" style="158" customWidth="1"/>
    <col min="7477" max="7477" width="1.25" style="158" customWidth="1"/>
    <col min="7478" max="7478" width="5.375" style="158" customWidth="1"/>
    <col min="7479" max="7479" width="6.5" style="158" customWidth="1"/>
    <col min="7480" max="7480" width="4.125" style="158" customWidth="1"/>
    <col min="7481" max="7481" width="7.875" style="158" customWidth="1"/>
    <col min="7482" max="7482" width="8.75" style="158" customWidth="1"/>
    <col min="7483" max="7486" width="6.25" style="158" customWidth="1"/>
    <col min="7487" max="7487" width="4.875" style="158" customWidth="1"/>
    <col min="7488" max="7488" width="2.5" style="158" customWidth="1"/>
    <col min="7489" max="7489" width="4.875" style="158" customWidth="1"/>
    <col min="7490" max="7727" width="9" style="158"/>
    <col min="7728" max="7728" width="1.75" style="158" customWidth="1"/>
    <col min="7729" max="7729" width="2.5" style="158" customWidth="1"/>
    <col min="7730" max="7730" width="3.625" style="158" customWidth="1"/>
    <col min="7731" max="7731" width="2.75" style="158" customWidth="1"/>
    <col min="7732" max="7732" width="0.875" style="158" customWidth="1"/>
    <col min="7733" max="7733" width="1.25" style="158" customWidth="1"/>
    <col min="7734" max="7734" width="5.375" style="158" customWidth="1"/>
    <col min="7735" max="7735" width="6.5" style="158" customWidth="1"/>
    <col min="7736" max="7736" width="4.125" style="158" customWidth="1"/>
    <col min="7737" max="7737" width="7.875" style="158" customWidth="1"/>
    <col min="7738" max="7738" width="8.75" style="158" customWidth="1"/>
    <col min="7739" max="7742" width="6.25" style="158" customWidth="1"/>
    <col min="7743" max="7743" width="4.875" style="158" customWidth="1"/>
    <col min="7744" max="7744" width="2.5" style="158" customWidth="1"/>
    <col min="7745" max="7745" width="4.875" style="158" customWidth="1"/>
    <col min="7746" max="7983" width="9" style="158"/>
    <col min="7984" max="7984" width="1.75" style="158" customWidth="1"/>
    <col min="7985" max="7985" width="2.5" style="158" customWidth="1"/>
    <col min="7986" max="7986" width="3.625" style="158" customWidth="1"/>
    <col min="7987" max="7987" width="2.75" style="158" customWidth="1"/>
    <col min="7988" max="7988" width="0.875" style="158" customWidth="1"/>
    <col min="7989" max="7989" width="1.25" style="158" customWidth="1"/>
    <col min="7990" max="7990" width="5.375" style="158" customWidth="1"/>
    <col min="7991" max="7991" width="6.5" style="158" customWidth="1"/>
    <col min="7992" max="7992" width="4.125" style="158" customWidth="1"/>
    <col min="7993" max="7993" width="7.875" style="158" customWidth="1"/>
    <col min="7994" max="7994" width="8.75" style="158" customWidth="1"/>
    <col min="7995" max="7998" width="6.25" style="158" customWidth="1"/>
    <col min="7999" max="7999" width="4.875" style="158" customWidth="1"/>
    <col min="8000" max="8000" width="2.5" style="158" customWidth="1"/>
    <col min="8001" max="8001" width="4.875" style="158" customWidth="1"/>
    <col min="8002" max="8239" width="9" style="158"/>
    <col min="8240" max="8240" width="1.75" style="158" customWidth="1"/>
    <col min="8241" max="8241" width="2.5" style="158" customWidth="1"/>
    <col min="8242" max="8242" width="3.625" style="158" customWidth="1"/>
    <col min="8243" max="8243" width="2.75" style="158" customWidth="1"/>
    <col min="8244" max="8244" width="0.875" style="158" customWidth="1"/>
    <col min="8245" max="8245" width="1.25" style="158" customWidth="1"/>
    <col min="8246" max="8246" width="5.375" style="158" customWidth="1"/>
    <col min="8247" max="8247" width="6.5" style="158" customWidth="1"/>
    <col min="8248" max="8248" width="4.125" style="158" customWidth="1"/>
    <col min="8249" max="8249" width="7.875" style="158" customWidth="1"/>
    <col min="8250" max="8250" width="8.75" style="158" customWidth="1"/>
    <col min="8251" max="8254" width="6.25" style="158" customWidth="1"/>
    <col min="8255" max="8255" width="4.875" style="158" customWidth="1"/>
    <col min="8256" max="8256" width="2.5" style="158" customWidth="1"/>
    <col min="8257" max="8257" width="4.875" style="158" customWidth="1"/>
    <col min="8258" max="8495" width="9" style="158"/>
    <col min="8496" max="8496" width="1.75" style="158" customWidth="1"/>
    <col min="8497" max="8497" width="2.5" style="158" customWidth="1"/>
    <col min="8498" max="8498" width="3.625" style="158" customWidth="1"/>
    <col min="8499" max="8499" width="2.75" style="158" customWidth="1"/>
    <col min="8500" max="8500" width="0.875" style="158" customWidth="1"/>
    <col min="8501" max="8501" width="1.25" style="158" customWidth="1"/>
    <col min="8502" max="8502" width="5.375" style="158" customWidth="1"/>
    <col min="8503" max="8503" width="6.5" style="158" customWidth="1"/>
    <col min="8504" max="8504" width="4.125" style="158" customWidth="1"/>
    <col min="8505" max="8505" width="7.875" style="158" customWidth="1"/>
    <col min="8506" max="8506" width="8.75" style="158" customWidth="1"/>
    <col min="8507" max="8510" width="6.25" style="158" customWidth="1"/>
    <col min="8511" max="8511" width="4.875" style="158" customWidth="1"/>
    <col min="8512" max="8512" width="2.5" style="158" customWidth="1"/>
    <col min="8513" max="8513" width="4.875" style="158" customWidth="1"/>
    <col min="8514" max="8751" width="9" style="158"/>
    <col min="8752" max="8752" width="1.75" style="158" customWidth="1"/>
    <col min="8753" max="8753" width="2.5" style="158" customWidth="1"/>
    <col min="8754" max="8754" width="3.625" style="158" customWidth="1"/>
    <col min="8755" max="8755" width="2.75" style="158" customWidth="1"/>
    <col min="8756" max="8756" width="0.875" style="158" customWidth="1"/>
    <col min="8757" max="8757" width="1.25" style="158" customWidth="1"/>
    <col min="8758" max="8758" width="5.375" style="158" customWidth="1"/>
    <col min="8759" max="8759" width="6.5" style="158" customWidth="1"/>
    <col min="8760" max="8760" width="4.125" style="158" customWidth="1"/>
    <col min="8761" max="8761" width="7.875" style="158" customWidth="1"/>
    <col min="8762" max="8762" width="8.75" style="158" customWidth="1"/>
    <col min="8763" max="8766" width="6.25" style="158" customWidth="1"/>
    <col min="8767" max="8767" width="4.875" style="158" customWidth="1"/>
    <col min="8768" max="8768" width="2.5" style="158" customWidth="1"/>
    <col min="8769" max="8769" width="4.875" style="158" customWidth="1"/>
    <col min="8770" max="9007" width="9" style="158"/>
    <col min="9008" max="9008" width="1.75" style="158" customWidth="1"/>
    <col min="9009" max="9009" width="2.5" style="158" customWidth="1"/>
    <col min="9010" max="9010" width="3.625" style="158" customWidth="1"/>
    <col min="9011" max="9011" width="2.75" style="158" customWidth="1"/>
    <col min="9012" max="9012" width="0.875" style="158" customWidth="1"/>
    <col min="9013" max="9013" width="1.25" style="158" customWidth="1"/>
    <col min="9014" max="9014" width="5.375" style="158" customWidth="1"/>
    <col min="9015" max="9015" width="6.5" style="158" customWidth="1"/>
    <col min="9016" max="9016" width="4.125" style="158" customWidth="1"/>
    <col min="9017" max="9017" width="7.875" style="158" customWidth="1"/>
    <col min="9018" max="9018" width="8.75" style="158" customWidth="1"/>
    <col min="9019" max="9022" width="6.25" style="158" customWidth="1"/>
    <col min="9023" max="9023" width="4.875" style="158" customWidth="1"/>
    <col min="9024" max="9024" width="2.5" style="158" customWidth="1"/>
    <col min="9025" max="9025" width="4.875" style="158" customWidth="1"/>
    <col min="9026" max="9263" width="9" style="158"/>
    <col min="9264" max="9264" width="1.75" style="158" customWidth="1"/>
    <col min="9265" max="9265" width="2.5" style="158" customWidth="1"/>
    <col min="9266" max="9266" width="3.625" style="158" customWidth="1"/>
    <col min="9267" max="9267" width="2.75" style="158" customWidth="1"/>
    <col min="9268" max="9268" width="0.875" style="158" customWidth="1"/>
    <col min="9269" max="9269" width="1.25" style="158" customWidth="1"/>
    <col min="9270" max="9270" width="5.375" style="158" customWidth="1"/>
    <col min="9271" max="9271" width="6.5" style="158" customWidth="1"/>
    <col min="9272" max="9272" width="4.125" style="158" customWidth="1"/>
    <col min="9273" max="9273" width="7.875" style="158" customWidth="1"/>
    <col min="9274" max="9274" width="8.75" style="158" customWidth="1"/>
    <col min="9275" max="9278" width="6.25" style="158" customWidth="1"/>
    <col min="9279" max="9279" width="4.875" style="158" customWidth="1"/>
    <col min="9280" max="9280" width="2.5" style="158" customWidth="1"/>
    <col min="9281" max="9281" width="4.875" style="158" customWidth="1"/>
    <col min="9282" max="9519" width="9" style="158"/>
    <col min="9520" max="9520" width="1.75" style="158" customWidth="1"/>
    <col min="9521" max="9521" width="2.5" style="158" customWidth="1"/>
    <col min="9522" max="9522" width="3.625" style="158" customWidth="1"/>
    <col min="9523" max="9523" width="2.75" style="158" customWidth="1"/>
    <col min="9524" max="9524" width="0.875" style="158" customWidth="1"/>
    <col min="9525" max="9525" width="1.25" style="158" customWidth="1"/>
    <col min="9526" max="9526" width="5.375" style="158" customWidth="1"/>
    <col min="9527" max="9527" width="6.5" style="158" customWidth="1"/>
    <col min="9528" max="9528" width="4.125" style="158" customWidth="1"/>
    <col min="9529" max="9529" width="7.875" style="158" customWidth="1"/>
    <col min="9530" max="9530" width="8.75" style="158" customWidth="1"/>
    <col min="9531" max="9534" width="6.25" style="158" customWidth="1"/>
    <col min="9535" max="9535" width="4.875" style="158" customWidth="1"/>
    <col min="9536" max="9536" width="2.5" style="158" customWidth="1"/>
    <col min="9537" max="9537" width="4.875" style="158" customWidth="1"/>
    <col min="9538" max="9775" width="9" style="158"/>
    <col min="9776" max="9776" width="1.75" style="158" customWidth="1"/>
    <col min="9777" max="9777" width="2.5" style="158" customWidth="1"/>
    <col min="9778" max="9778" width="3.625" style="158" customWidth="1"/>
    <col min="9779" max="9779" width="2.75" style="158" customWidth="1"/>
    <col min="9780" max="9780" width="0.875" style="158" customWidth="1"/>
    <col min="9781" max="9781" width="1.25" style="158" customWidth="1"/>
    <col min="9782" max="9782" width="5.375" style="158" customWidth="1"/>
    <col min="9783" max="9783" width="6.5" style="158" customWidth="1"/>
    <col min="9784" max="9784" width="4.125" style="158" customWidth="1"/>
    <col min="9785" max="9785" width="7.875" style="158" customWidth="1"/>
    <col min="9786" max="9786" width="8.75" style="158" customWidth="1"/>
    <col min="9787" max="9790" width="6.25" style="158" customWidth="1"/>
    <col min="9791" max="9791" width="4.875" style="158" customWidth="1"/>
    <col min="9792" max="9792" width="2.5" style="158" customWidth="1"/>
    <col min="9793" max="9793" width="4.875" style="158" customWidth="1"/>
    <col min="9794" max="10031" width="9" style="158"/>
    <col min="10032" max="10032" width="1.75" style="158" customWidth="1"/>
    <col min="10033" max="10033" width="2.5" style="158" customWidth="1"/>
    <col min="10034" max="10034" width="3.625" style="158" customWidth="1"/>
    <col min="10035" max="10035" width="2.75" style="158" customWidth="1"/>
    <col min="10036" max="10036" width="0.875" style="158" customWidth="1"/>
    <col min="10037" max="10037" width="1.25" style="158" customWidth="1"/>
    <col min="10038" max="10038" width="5.375" style="158" customWidth="1"/>
    <col min="10039" max="10039" width="6.5" style="158" customWidth="1"/>
    <col min="10040" max="10040" width="4.125" style="158" customWidth="1"/>
    <col min="10041" max="10041" width="7.875" style="158" customWidth="1"/>
    <col min="10042" max="10042" width="8.75" style="158" customWidth="1"/>
    <col min="10043" max="10046" width="6.25" style="158" customWidth="1"/>
    <col min="10047" max="10047" width="4.875" style="158" customWidth="1"/>
    <col min="10048" max="10048" width="2.5" style="158" customWidth="1"/>
    <col min="10049" max="10049" width="4.875" style="158" customWidth="1"/>
    <col min="10050" max="10287" width="9" style="158"/>
    <col min="10288" max="10288" width="1.75" style="158" customWidth="1"/>
    <col min="10289" max="10289" width="2.5" style="158" customWidth="1"/>
    <col min="10290" max="10290" width="3.625" style="158" customWidth="1"/>
    <col min="10291" max="10291" width="2.75" style="158" customWidth="1"/>
    <col min="10292" max="10292" width="0.875" style="158" customWidth="1"/>
    <col min="10293" max="10293" width="1.25" style="158" customWidth="1"/>
    <col min="10294" max="10294" width="5.375" style="158" customWidth="1"/>
    <col min="10295" max="10295" width="6.5" style="158" customWidth="1"/>
    <col min="10296" max="10296" width="4.125" style="158" customWidth="1"/>
    <col min="10297" max="10297" width="7.875" style="158" customWidth="1"/>
    <col min="10298" max="10298" width="8.75" style="158" customWidth="1"/>
    <col min="10299" max="10302" width="6.25" style="158" customWidth="1"/>
    <col min="10303" max="10303" width="4.875" style="158" customWidth="1"/>
    <col min="10304" max="10304" width="2.5" style="158" customWidth="1"/>
    <col min="10305" max="10305" width="4.875" style="158" customWidth="1"/>
    <col min="10306" max="10543" width="9" style="158"/>
    <col min="10544" max="10544" width="1.75" style="158" customWidth="1"/>
    <col min="10545" max="10545" width="2.5" style="158" customWidth="1"/>
    <col min="10546" max="10546" width="3.625" style="158" customWidth="1"/>
    <col min="10547" max="10547" width="2.75" style="158" customWidth="1"/>
    <col min="10548" max="10548" width="0.875" style="158" customWidth="1"/>
    <col min="10549" max="10549" width="1.25" style="158" customWidth="1"/>
    <col min="10550" max="10550" width="5.375" style="158" customWidth="1"/>
    <col min="10551" max="10551" width="6.5" style="158" customWidth="1"/>
    <col min="10552" max="10552" width="4.125" style="158" customWidth="1"/>
    <col min="10553" max="10553" width="7.875" style="158" customWidth="1"/>
    <col min="10554" max="10554" width="8.75" style="158" customWidth="1"/>
    <col min="10555" max="10558" width="6.25" style="158" customWidth="1"/>
    <col min="10559" max="10559" width="4.875" style="158" customWidth="1"/>
    <col min="10560" max="10560" width="2.5" style="158" customWidth="1"/>
    <col min="10561" max="10561" width="4.875" style="158" customWidth="1"/>
    <col min="10562" max="10799" width="9" style="158"/>
    <col min="10800" max="10800" width="1.75" style="158" customWidth="1"/>
    <col min="10801" max="10801" width="2.5" style="158" customWidth="1"/>
    <col min="10802" max="10802" width="3.625" style="158" customWidth="1"/>
    <col min="10803" max="10803" width="2.75" style="158" customWidth="1"/>
    <col min="10804" max="10804" width="0.875" style="158" customWidth="1"/>
    <col min="10805" max="10805" width="1.25" style="158" customWidth="1"/>
    <col min="10806" max="10806" width="5.375" style="158" customWidth="1"/>
    <col min="10807" max="10807" width="6.5" style="158" customWidth="1"/>
    <col min="10808" max="10808" width="4.125" style="158" customWidth="1"/>
    <col min="10809" max="10809" width="7.875" style="158" customWidth="1"/>
    <col min="10810" max="10810" width="8.75" style="158" customWidth="1"/>
    <col min="10811" max="10814" width="6.25" style="158" customWidth="1"/>
    <col min="10815" max="10815" width="4.875" style="158" customWidth="1"/>
    <col min="10816" max="10816" width="2.5" style="158" customWidth="1"/>
    <col min="10817" max="10817" width="4.875" style="158" customWidth="1"/>
    <col min="10818" max="11055" width="9" style="158"/>
    <col min="11056" max="11056" width="1.75" style="158" customWidth="1"/>
    <col min="11057" max="11057" width="2.5" style="158" customWidth="1"/>
    <col min="11058" max="11058" width="3.625" style="158" customWidth="1"/>
    <col min="11059" max="11059" width="2.75" style="158" customWidth="1"/>
    <col min="11060" max="11060" width="0.875" style="158" customWidth="1"/>
    <col min="11061" max="11061" width="1.25" style="158" customWidth="1"/>
    <col min="11062" max="11062" width="5.375" style="158" customWidth="1"/>
    <col min="11063" max="11063" width="6.5" style="158" customWidth="1"/>
    <col min="11064" max="11064" width="4.125" style="158" customWidth="1"/>
    <col min="11065" max="11065" width="7.875" style="158" customWidth="1"/>
    <col min="11066" max="11066" width="8.75" style="158" customWidth="1"/>
    <col min="11067" max="11070" width="6.25" style="158" customWidth="1"/>
    <col min="11071" max="11071" width="4.875" style="158" customWidth="1"/>
    <col min="11072" max="11072" width="2.5" style="158" customWidth="1"/>
    <col min="11073" max="11073" width="4.875" style="158" customWidth="1"/>
    <col min="11074" max="11311" width="9" style="158"/>
    <col min="11312" max="11312" width="1.75" style="158" customWidth="1"/>
    <col min="11313" max="11313" width="2.5" style="158" customWidth="1"/>
    <col min="11314" max="11314" width="3.625" style="158" customWidth="1"/>
    <col min="11315" max="11315" width="2.75" style="158" customWidth="1"/>
    <col min="11316" max="11316" width="0.875" style="158" customWidth="1"/>
    <col min="11317" max="11317" width="1.25" style="158" customWidth="1"/>
    <col min="11318" max="11318" width="5.375" style="158" customWidth="1"/>
    <col min="11319" max="11319" width="6.5" style="158" customWidth="1"/>
    <col min="11320" max="11320" width="4.125" style="158" customWidth="1"/>
    <col min="11321" max="11321" width="7.875" style="158" customWidth="1"/>
    <col min="11322" max="11322" width="8.75" style="158" customWidth="1"/>
    <col min="11323" max="11326" width="6.25" style="158" customWidth="1"/>
    <col min="11327" max="11327" width="4.875" style="158" customWidth="1"/>
    <col min="11328" max="11328" width="2.5" style="158" customWidth="1"/>
    <col min="11329" max="11329" width="4.875" style="158" customWidth="1"/>
    <col min="11330" max="11567" width="9" style="158"/>
    <col min="11568" max="11568" width="1.75" style="158" customWidth="1"/>
    <col min="11569" max="11569" width="2.5" style="158" customWidth="1"/>
    <col min="11570" max="11570" width="3.625" style="158" customWidth="1"/>
    <col min="11571" max="11571" width="2.75" style="158" customWidth="1"/>
    <col min="11572" max="11572" width="0.875" style="158" customWidth="1"/>
    <col min="11573" max="11573" width="1.25" style="158" customWidth="1"/>
    <col min="11574" max="11574" width="5.375" style="158" customWidth="1"/>
    <col min="11575" max="11575" width="6.5" style="158" customWidth="1"/>
    <col min="11576" max="11576" width="4.125" style="158" customWidth="1"/>
    <col min="11577" max="11577" width="7.875" style="158" customWidth="1"/>
    <col min="11578" max="11578" width="8.75" style="158" customWidth="1"/>
    <col min="11579" max="11582" width="6.25" style="158" customWidth="1"/>
    <col min="11583" max="11583" width="4.875" style="158" customWidth="1"/>
    <col min="11584" max="11584" width="2.5" style="158" customWidth="1"/>
    <col min="11585" max="11585" width="4.875" style="158" customWidth="1"/>
    <col min="11586" max="11823" width="9" style="158"/>
    <col min="11824" max="11824" width="1.75" style="158" customWidth="1"/>
    <col min="11825" max="11825" width="2.5" style="158" customWidth="1"/>
    <col min="11826" max="11826" width="3.625" style="158" customWidth="1"/>
    <col min="11827" max="11827" width="2.75" style="158" customWidth="1"/>
    <col min="11828" max="11828" width="0.875" style="158" customWidth="1"/>
    <col min="11829" max="11829" width="1.25" style="158" customWidth="1"/>
    <col min="11830" max="11830" width="5.375" style="158" customWidth="1"/>
    <col min="11831" max="11831" width="6.5" style="158" customWidth="1"/>
    <col min="11832" max="11832" width="4.125" style="158" customWidth="1"/>
    <col min="11833" max="11833" width="7.875" style="158" customWidth="1"/>
    <col min="11834" max="11834" width="8.75" style="158" customWidth="1"/>
    <col min="11835" max="11838" width="6.25" style="158" customWidth="1"/>
    <col min="11839" max="11839" width="4.875" style="158" customWidth="1"/>
    <col min="11840" max="11840" width="2.5" style="158" customWidth="1"/>
    <col min="11841" max="11841" width="4.875" style="158" customWidth="1"/>
    <col min="11842" max="12079" width="9" style="158"/>
    <col min="12080" max="12080" width="1.75" style="158" customWidth="1"/>
    <col min="12081" max="12081" width="2.5" style="158" customWidth="1"/>
    <col min="12082" max="12082" width="3.625" style="158" customWidth="1"/>
    <col min="12083" max="12083" width="2.75" style="158" customWidth="1"/>
    <col min="12084" max="12084" width="0.875" style="158" customWidth="1"/>
    <col min="12085" max="12085" width="1.25" style="158" customWidth="1"/>
    <col min="12086" max="12086" width="5.375" style="158" customWidth="1"/>
    <col min="12087" max="12087" width="6.5" style="158" customWidth="1"/>
    <col min="12088" max="12088" width="4.125" style="158" customWidth="1"/>
    <col min="12089" max="12089" width="7.875" style="158" customWidth="1"/>
    <col min="12090" max="12090" width="8.75" style="158" customWidth="1"/>
    <col min="12091" max="12094" width="6.25" style="158" customWidth="1"/>
    <col min="12095" max="12095" width="4.875" style="158" customWidth="1"/>
    <col min="12096" max="12096" width="2.5" style="158" customWidth="1"/>
    <col min="12097" max="12097" width="4.875" style="158" customWidth="1"/>
    <col min="12098" max="12335" width="9" style="158"/>
    <col min="12336" max="12336" width="1.75" style="158" customWidth="1"/>
    <col min="12337" max="12337" width="2.5" style="158" customWidth="1"/>
    <col min="12338" max="12338" width="3.625" style="158" customWidth="1"/>
    <col min="12339" max="12339" width="2.75" style="158" customWidth="1"/>
    <col min="12340" max="12340" width="0.875" style="158" customWidth="1"/>
    <col min="12341" max="12341" width="1.25" style="158" customWidth="1"/>
    <col min="12342" max="12342" width="5.375" style="158" customWidth="1"/>
    <col min="12343" max="12343" width="6.5" style="158" customWidth="1"/>
    <col min="12344" max="12344" width="4.125" style="158" customWidth="1"/>
    <col min="12345" max="12345" width="7.875" style="158" customWidth="1"/>
    <col min="12346" max="12346" width="8.75" style="158" customWidth="1"/>
    <col min="12347" max="12350" width="6.25" style="158" customWidth="1"/>
    <col min="12351" max="12351" width="4.875" style="158" customWidth="1"/>
    <col min="12352" max="12352" width="2.5" style="158" customWidth="1"/>
    <col min="12353" max="12353" width="4.875" style="158" customWidth="1"/>
    <col min="12354" max="12591" width="9" style="158"/>
    <col min="12592" max="12592" width="1.75" style="158" customWidth="1"/>
    <col min="12593" max="12593" width="2.5" style="158" customWidth="1"/>
    <col min="12594" max="12594" width="3.625" style="158" customWidth="1"/>
    <col min="12595" max="12595" width="2.75" style="158" customWidth="1"/>
    <col min="12596" max="12596" width="0.875" style="158" customWidth="1"/>
    <col min="12597" max="12597" width="1.25" style="158" customWidth="1"/>
    <col min="12598" max="12598" width="5.375" style="158" customWidth="1"/>
    <col min="12599" max="12599" width="6.5" style="158" customWidth="1"/>
    <col min="12600" max="12600" width="4.125" style="158" customWidth="1"/>
    <col min="12601" max="12601" width="7.875" style="158" customWidth="1"/>
    <col min="12602" max="12602" width="8.75" style="158" customWidth="1"/>
    <col min="12603" max="12606" width="6.25" style="158" customWidth="1"/>
    <col min="12607" max="12607" width="4.875" style="158" customWidth="1"/>
    <col min="12608" max="12608" width="2.5" style="158" customWidth="1"/>
    <col min="12609" max="12609" width="4.875" style="158" customWidth="1"/>
    <col min="12610" max="12847" width="9" style="158"/>
    <col min="12848" max="12848" width="1.75" style="158" customWidth="1"/>
    <col min="12849" max="12849" width="2.5" style="158" customWidth="1"/>
    <col min="12850" max="12850" width="3.625" style="158" customWidth="1"/>
    <col min="12851" max="12851" width="2.75" style="158" customWidth="1"/>
    <col min="12852" max="12852" width="0.875" style="158" customWidth="1"/>
    <col min="12853" max="12853" width="1.25" style="158" customWidth="1"/>
    <col min="12854" max="12854" width="5.375" style="158" customWidth="1"/>
    <col min="12855" max="12855" width="6.5" style="158" customWidth="1"/>
    <col min="12856" max="12856" width="4.125" style="158" customWidth="1"/>
    <col min="12857" max="12857" width="7.875" style="158" customWidth="1"/>
    <col min="12858" max="12858" width="8.75" style="158" customWidth="1"/>
    <col min="12859" max="12862" width="6.25" style="158" customWidth="1"/>
    <col min="12863" max="12863" width="4.875" style="158" customWidth="1"/>
    <col min="12864" max="12864" width="2.5" style="158" customWidth="1"/>
    <col min="12865" max="12865" width="4.875" style="158" customWidth="1"/>
    <col min="12866" max="13103" width="9" style="158"/>
    <col min="13104" max="13104" width="1.75" style="158" customWidth="1"/>
    <col min="13105" max="13105" width="2.5" style="158" customWidth="1"/>
    <col min="13106" max="13106" width="3.625" style="158" customWidth="1"/>
    <col min="13107" max="13107" width="2.75" style="158" customWidth="1"/>
    <col min="13108" max="13108" width="0.875" style="158" customWidth="1"/>
    <col min="13109" max="13109" width="1.25" style="158" customWidth="1"/>
    <col min="13110" max="13110" width="5.375" style="158" customWidth="1"/>
    <col min="13111" max="13111" width="6.5" style="158" customWidth="1"/>
    <col min="13112" max="13112" width="4.125" style="158" customWidth="1"/>
    <col min="13113" max="13113" width="7.875" style="158" customWidth="1"/>
    <col min="13114" max="13114" width="8.75" style="158" customWidth="1"/>
    <col min="13115" max="13118" width="6.25" style="158" customWidth="1"/>
    <col min="13119" max="13119" width="4.875" style="158" customWidth="1"/>
    <col min="13120" max="13120" width="2.5" style="158" customWidth="1"/>
    <col min="13121" max="13121" width="4.875" style="158" customWidth="1"/>
    <col min="13122" max="13359" width="9" style="158"/>
    <col min="13360" max="13360" width="1.75" style="158" customWidth="1"/>
    <col min="13361" max="13361" width="2.5" style="158" customWidth="1"/>
    <col min="13362" max="13362" width="3.625" style="158" customWidth="1"/>
    <col min="13363" max="13363" width="2.75" style="158" customWidth="1"/>
    <col min="13364" max="13364" width="0.875" style="158" customWidth="1"/>
    <col min="13365" max="13365" width="1.25" style="158" customWidth="1"/>
    <col min="13366" max="13366" width="5.375" style="158" customWidth="1"/>
    <col min="13367" max="13367" width="6.5" style="158" customWidth="1"/>
    <col min="13368" max="13368" width="4.125" style="158" customWidth="1"/>
    <col min="13369" max="13369" width="7.875" style="158" customWidth="1"/>
    <col min="13370" max="13370" width="8.75" style="158" customWidth="1"/>
    <col min="13371" max="13374" width="6.25" style="158" customWidth="1"/>
    <col min="13375" max="13375" width="4.875" style="158" customWidth="1"/>
    <col min="13376" max="13376" width="2.5" style="158" customWidth="1"/>
    <col min="13377" max="13377" width="4.875" style="158" customWidth="1"/>
    <col min="13378" max="13615" width="9" style="158"/>
    <col min="13616" max="13616" width="1.75" style="158" customWidth="1"/>
    <col min="13617" max="13617" width="2.5" style="158" customWidth="1"/>
    <col min="13618" max="13618" width="3.625" style="158" customWidth="1"/>
    <col min="13619" max="13619" width="2.75" style="158" customWidth="1"/>
    <col min="13620" max="13620" width="0.875" style="158" customWidth="1"/>
    <col min="13621" max="13621" width="1.25" style="158" customWidth="1"/>
    <col min="13622" max="13622" width="5.375" style="158" customWidth="1"/>
    <col min="13623" max="13623" width="6.5" style="158" customWidth="1"/>
    <col min="13624" max="13624" width="4.125" style="158" customWidth="1"/>
    <col min="13625" max="13625" width="7.875" style="158" customWidth="1"/>
    <col min="13626" max="13626" width="8.75" style="158" customWidth="1"/>
    <col min="13627" max="13630" width="6.25" style="158" customWidth="1"/>
    <col min="13631" max="13631" width="4.875" style="158" customWidth="1"/>
    <col min="13632" max="13632" width="2.5" style="158" customWidth="1"/>
    <col min="13633" max="13633" width="4.875" style="158" customWidth="1"/>
    <col min="13634" max="13871" width="9" style="158"/>
    <col min="13872" max="13872" width="1.75" style="158" customWidth="1"/>
    <col min="13873" max="13873" width="2.5" style="158" customWidth="1"/>
    <col min="13874" max="13874" width="3.625" style="158" customWidth="1"/>
    <col min="13875" max="13875" width="2.75" style="158" customWidth="1"/>
    <col min="13876" max="13876" width="0.875" style="158" customWidth="1"/>
    <col min="13877" max="13877" width="1.25" style="158" customWidth="1"/>
    <col min="13878" max="13878" width="5.375" style="158" customWidth="1"/>
    <col min="13879" max="13879" width="6.5" style="158" customWidth="1"/>
    <col min="13880" max="13880" width="4.125" style="158" customWidth="1"/>
    <col min="13881" max="13881" width="7.875" style="158" customWidth="1"/>
    <col min="13882" max="13882" width="8.75" style="158" customWidth="1"/>
    <col min="13883" max="13886" width="6.25" style="158" customWidth="1"/>
    <col min="13887" max="13887" width="4.875" style="158" customWidth="1"/>
    <col min="13888" max="13888" width="2.5" style="158" customWidth="1"/>
    <col min="13889" max="13889" width="4.875" style="158" customWidth="1"/>
    <col min="13890" max="14127" width="9" style="158"/>
    <col min="14128" max="14128" width="1.75" style="158" customWidth="1"/>
    <col min="14129" max="14129" width="2.5" style="158" customWidth="1"/>
    <col min="14130" max="14130" width="3.625" style="158" customWidth="1"/>
    <col min="14131" max="14131" width="2.75" style="158" customWidth="1"/>
    <col min="14132" max="14132" width="0.875" style="158" customWidth="1"/>
    <col min="14133" max="14133" width="1.25" style="158" customWidth="1"/>
    <col min="14134" max="14134" width="5.375" style="158" customWidth="1"/>
    <col min="14135" max="14135" width="6.5" style="158" customWidth="1"/>
    <col min="14136" max="14136" width="4.125" style="158" customWidth="1"/>
    <col min="14137" max="14137" width="7.875" style="158" customWidth="1"/>
    <col min="14138" max="14138" width="8.75" style="158" customWidth="1"/>
    <col min="14139" max="14142" width="6.25" style="158" customWidth="1"/>
    <col min="14143" max="14143" width="4.875" style="158" customWidth="1"/>
    <col min="14144" max="14144" width="2.5" style="158" customWidth="1"/>
    <col min="14145" max="14145" width="4.875" style="158" customWidth="1"/>
    <col min="14146" max="14383" width="9" style="158"/>
    <col min="14384" max="14384" width="1.75" style="158" customWidth="1"/>
    <col min="14385" max="14385" width="2.5" style="158" customWidth="1"/>
    <col min="14386" max="14386" width="3.625" style="158" customWidth="1"/>
    <col min="14387" max="14387" width="2.75" style="158" customWidth="1"/>
    <col min="14388" max="14388" width="0.875" style="158" customWidth="1"/>
    <col min="14389" max="14389" width="1.25" style="158" customWidth="1"/>
    <col min="14390" max="14390" width="5.375" style="158" customWidth="1"/>
    <col min="14391" max="14391" width="6.5" style="158" customWidth="1"/>
    <col min="14392" max="14392" width="4.125" style="158" customWidth="1"/>
    <col min="14393" max="14393" width="7.875" style="158" customWidth="1"/>
    <col min="14394" max="14394" width="8.75" style="158" customWidth="1"/>
    <col min="14395" max="14398" width="6.25" style="158" customWidth="1"/>
    <col min="14399" max="14399" width="4.875" style="158" customWidth="1"/>
    <col min="14400" max="14400" width="2.5" style="158" customWidth="1"/>
    <col min="14401" max="14401" width="4.875" style="158" customWidth="1"/>
    <col min="14402" max="14639" width="9" style="158"/>
    <col min="14640" max="14640" width="1.75" style="158" customWidth="1"/>
    <col min="14641" max="14641" width="2.5" style="158" customWidth="1"/>
    <col min="14642" max="14642" width="3.625" style="158" customWidth="1"/>
    <col min="14643" max="14643" width="2.75" style="158" customWidth="1"/>
    <col min="14644" max="14644" width="0.875" style="158" customWidth="1"/>
    <col min="14645" max="14645" width="1.25" style="158" customWidth="1"/>
    <col min="14646" max="14646" width="5.375" style="158" customWidth="1"/>
    <col min="14647" max="14647" width="6.5" style="158" customWidth="1"/>
    <col min="14648" max="14648" width="4.125" style="158" customWidth="1"/>
    <col min="14649" max="14649" width="7.875" style="158" customWidth="1"/>
    <col min="14650" max="14650" width="8.75" style="158" customWidth="1"/>
    <col min="14651" max="14654" width="6.25" style="158" customWidth="1"/>
    <col min="14655" max="14655" width="4.875" style="158" customWidth="1"/>
    <col min="14656" max="14656" width="2.5" style="158" customWidth="1"/>
    <col min="14657" max="14657" width="4.875" style="158" customWidth="1"/>
    <col min="14658" max="14895" width="9" style="158"/>
    <col min="14896" max="14896" width="1.75" style="158" customWidth="1"/>
    <col min="14897" max="14897" width="2.5" style="158" customWidth="1"/>
    <col min="14898" max="14898" width="3.625" style="158" customWidth="1"/>
    <col min="14899" max="14899" width="2.75" style="158" customWidth="1"/>
    <col min="14900" max="14900" width="0.875" style="158" customWidth="1"/>
    <col min="14901" max="14901" width="1.25" style="158" customWidth="1"/>
    <col min="14902" max="14902" width="5.375" style="158" customWidth="1"/>
    <col min="14903" max="14903" width="6.5" style="158" customWidth="1"/>
    <col min="14904" max="14904" width="4.125" style="158" customWidth="1"/>
    <col min="14905" max="14905" width="7.875" style="158" customWidth="1"/>
    <col min="14906" max="14906" width="8.75" style="158" customWidth="1"/>
    <col min="14907" max="14910" width="6.25" style="158" customWidth="1"/>
    <col min="14911" max="14911" width="4.875" style="158" customWidth="1"/>
    <col min="14912" max="14912" width="2.5" style="158" customWidth="1"/>
    <col min="14913" max="14913" width="4.875" style="158" customWidth="1"/>
    <col min="14914" max="15151" width="9" style="158"/>
    <col min="15152" max="15152" width="1.75" style="158" customWidth="1"/>
    <col min="15153" max="15153" width="2.5" style="158" customWidth="1"/>
    <col min="15154" max="15154" width="3.625" style="158" customWidth="1"/>
    <col min="15155" max="15155" width="2.75" style="158" customWidth="1"/>
    <col min="15156" max="15156" width="0.875" style="158" customWidth="1"/>
    <col min="15157" max="15157" width="1.25" style="158" customWidth="1"/>
    <col min="15158" max="15158" width="5.375" style="158" customWidth="1"/>
    <col min="15159" max="15159" width="6.5" style="158" customWidth="1"/>
    <col min="15160" max="15160" width="4.125" style="158" customWidth="1"/>
    <col min="15161" max="15161" width="7.875" style="158" customWidth="1"/>
    <col min="15162" max="15162" width="8.75" style="158" customWidth="1"/>
    <col min="15163" max="15166" width="6.25" style="158" customWidth="1"/>
    <col min="15167" max="15167" width="4.875" style="158" customWidth="1"/>
    <col min="15168" max="15168" width="2.5" style="158" customWidth="1"/>
    <col min="15169" max="15169" width="4.875" style="158" customWidth="1"/>
    <col min="15170" max="15407" width="9" style="158"/>
    <col min="15408" max="15408" width="1.75" style="158" customWidth="1"/>
    <col min="15409" max="15409" width="2.5" style="158" customWidth="1"/>
    <col min="15410" max="15410" width="3.625" style="158" customWidth="1"/>
    <col min="15411" max="15411" width="2.75" style="158" customWidth="1"/>
    <col min="15412" max="15412" width="0.875" style="158" customWidth="1"/>
    <col min="15413" max="15413" width="1.25" style="158" customWidth="1"/>
    <col min="15414" max="15414" width="5.375" style="158" customWidth="1"/>
    <col min="15415" max="15415" width="6.5" style="158" customWidth="1"/>
    <col min="15416" max="15416" width="4.125" style="158" customWidth="1"/>
    <col min="15417" max="15417" width="7.875" style="158" customWidth="1"/>
    <col min="15418" max="15418" width="8.75" style="158" customWidth="1"/>
    <col min="15419" max="15422" width="6.25" style="158" customWidth="1"/>
    <col min="15423" max="15423" width="4.875" style="158" customWidth="1"/>
    <col min="15424" max="15424" width="2.5" style="158" customWidth="1"/>
    <col min="15425" max="15425" width="4.875" style="158" customWidth="1"/>
    <col min="15426" max="15663" width="9" style="158"/>
    <col min="15664" max="15664" width="1.75" style="158" customWidth="1"/>
    <col min="15665" max="15665" width="2.5" style="158" customWidth="1"/>
    <col min="15666" max="15666" width="3.625" style="158" customWidth="1"/>
    <col min="15667" max="15667" width="2.75" style="158" customWidth="1"/>
    <col min="15668" max="15668" width="0.875" style="158" customWidth="1"/>
    <col min="15669" max="15669" width="1.25" style="158" customWidth="1"/>
    <col min="15670" max="15670" width="5.375" style="158" customWidth="1"/>
    <col min="15671" max="15671" width="6.5" style="158" customWidth="1"/>
    <col min="15672" max="15672" width="4.125" style="158" customWidth="1"/>
    <col min="15673" max="15673" width="7.875" style="158" customWidth="1"/>
    <col min="15674" max="15674" width="8.75" style="158" customWidth="1"/>
    <col min="15675" max="15678" width="6.25" style="158" customWidth="1"/>
    <col min="15679" max="15679" width="4.875" style="158" customWidth="1"/>
    <col min="15680" max="15680" width="2.5" style="158" customWidth="1"/>
    <col min="15681" max="15681" width="4.875" style="158" customWidth="1"/>
    <col min="15682" max="15919" width="9" style="158"/>
    <col min="15920" max="15920" width="1.75" style="158" customWidth="1"/>
    <col min="15921" max="15921" width="2.5" style="158" customWidth="1"/>
    <col min="15922" max="15922" width="3.625" style="158" customWidth="1"/>
    <col min="15923" max="15923" width="2.75" style="158" customWidth="1"/>
    <col min="15924" max="15924" width="0.875" style="158" customWidth="1"/>
    <col min="15925" max="15925" width="1.25" style="158" customWidth="1"/>
    <col min="15926" max="15926" width="5.375" style="158" customWidth="1"/>
    <col min="15927" max="15927" width="6.5" style="158" customWidth="1"/>
    <col min="15928" max="15928" width="4.125" style="158" customWidth="1"/>
    <col min="15929" max="15929" width="7.875" style="158" customWidth="1"/>
    <col min="15930" max="15930" width="8.75" style="158" customWidth="1"/>
    <col min="15931" max="15934" width="6.25" style="158" customWidth="1"/>
    <col min="15935" max="15935" width="4.875" style="158" customWidth="1"/>
    <col min="15936" max="15936" width="2.5" style="158" customWidth="1"/>
    <col min="15937" max="15937" width="4.875" style="158" customWidth="1"/>
    <col min="15938" max="16175" width="9" style="158"/>
    <col min="16176" max="16176" width="1.75" style="158" customWidth="1"/>
    <col min="16177" max="16177" width="2.5" style="158" customWidth="1"/>
    <col min="16178" max="16178" width="3.625" style="158" customWidth="1"/>
    <col min="16179" max="16179" width="2.75" style="158" customWidth="1"/>
    <col min="16180" max="16180" width="0.875" style="158" customWidth="1"/>
    <col min="16181" max="16181" width="1.25" style="158" customWidth="1"/>
    <col min="16182" max="16182" width="5.375" style="158" customWidth="1"/>
    <col min="16183" max="16183" width="6.5" style="158" customWidth="1"/>
    <col min="16184" max="16184" width="4.125" style="158" customWidth="1"/>
    <col min="16185" max="16185" width="7.875" style="158" customWidth="1"/>
    <col min="16186" max="16186" width="8.75" style="158" customWidth="1"/>
    <col min="16187" max="16190" width="6.25" style="158" customWidth="1"/>
    <col min="16191" max="16191" width="4.875" style="158" customWidth="1"/>
    <col min="16192" max="16192" width="2.5" style="158" customWidth="1"/>
    <col min="16193" max="16193" width="4.875" style="158" customWidth="1"/>
    <col min="16194" max="16384" width="9" style="158"/>
  </cols>
  <sheetData>
    <row r="1" spans="1:85" s="190" customFormat="1" ht="13.5" customHeight="1">
      <c r="B1" s="620" t="s">
        <v>572</v>
      </c>
      <c r="C1" s="620" t="s">
        <v>637</v>
      </c>
      <c r="D1" s="620" t="s">
        <v>571</v>
      </c>
      <c r="E1" s="620" t="s">
        <v>570</v>
      </c>
      <c r="F1" s="553"/>
      <c r="G1" s="622" t="s">
        <v>638</v>
      </c>
      <c r="H1" s="622"/>
      <c r="I1" s="622"/>
      <c r="J1" s="622"/>
      <c r="K1" s="191"/>
      <c r="L1" s="622" t="s">
        <v>559</v>
      </c>
      <c r="M1" s="622"/>
      <c r="N1" s="622"/>
      <c r="O1" s="622"/>
      <c r="P1" s="622"/>
      <c r="Q1" s="622"/>
      <c r="R1" s="191"/>
      <c r="S1" s="634" t="s">
        <v>639</v>
      </c>
      <c r="T1" s="635"/>
      <c r="U1" s="636"/>
      <c r="V1" s="191"/>
      <c r="W1" s="634" t="s">
        <v>640</v>
      </c>
      <c r="X1" s="635"/>
      <c r="Y1" s="635"/>
      <c r="Z1" s="635"/>
      <c r="AA1" s="575"/>
      <c r="AB1" s="191"/>
      <c r="AC1" s="639" t="s">
        <v>641</v>
      </c>
      <c r="AD1" s="640"/>
      <c r="AE1" s="640"/>
      <c r="AF1" s="640"/>
      <c r="AG1" s="641"/>
      <c r="AH1" s="191"/>
      <c r="AI1" s="191"/>
      <c r="AJ1" s="645" t="s">
        <v>569</v>
      </c>
      <c r="AK1" s="646"/>
      <c r="AL1" s="646"/>
      <c r="AM1" s="646"/>
      <c r="AN1" s="646"/>
      <c r="AO1" s="646"/>
      <c r="AP1" s="647"/>
      <c r="AQ1" s="191"/>
      <c r="AR1" s="634" t="s">
        <v>568</v>
      </c>
      <c r="AS1" s="635"/>
      <c r="AT1" s="636"/>
      <c r="AU1" s="191"/>
      <c r="AV1" s="622" t="s">
        <v>567</v>
      </c>
      <c r="AW1" s="622"/>
      <c r="AX1" s="622"/>
      <c r="AY1" s="191"/>
      <c r="AZ1" s="622" t="s">
        <v>566</v>
      </c>
      <c r="BA1" s="622"/>
      <c r="BB1" s="622"/>
      <c r="BC1" s="191"/>
      <c r="BD1" s="621" t="s">
        <v>642</v>
      </c>
      <c r="BE1" s="191"/>
      <c r="BF1" s="621" t="s">
        <v>643</v>
      </c>
      <c r="BG1" s="551"/>
      <c r="BH1" s="631" t="s">
        <v>644</v>
      </c>
      <c r="BI1" s="191"/>
      <c r="BJ1" s="621" t="s">
        <v>645</v>
      </c>
      <c r="BK1" s="191"/>
      <c r="BL1" s="623" t="s">
        <v>565</v>
      </c>
      <c r="BM1" s="633"/>
      <c r="BN1" s="633"/>
      <c r="BO1" s="624"/>
      <c r="BP1" s="191"/>
      <c r="BQ1" s="191"/>
      <c r="BR1" s="625" t="s">
        <v>646</v>
      </c>
      <c r="BS1" s="626"/>
      <c r="BT1" s="626" t="s">
        <v>647</v>
      </c>
    </row>
    <row r="2" spans="1:85" s="190" customFormat="1" ht="13.5" customHeight="1">
      <c r="B2" s="620"/>
      <c r="C2" s="620"/>
      <c r="D2" s="620"/>
      <c r="E2" s="620"/>
      <c r="F2" s="553"/>
      <c r="G2" s="622" t="s">
        <v>564</v>
      </c>
      <c r="H2" s="622"/>
      <c r="I2" s="627" t="s">
        <v>563</v>
      </c>
      <c r="J2" s="627"/>
      <c r="K2" s="550"/>
      <c r="L2" s="622" t="s">
        <v>564</v>
      </c>
      <c r="M2" s="622"/>
      <c r="N2" s="628"/>
      <c r="O2" s="627" t="s">
        <v>563</v>
      </c>
      <c r="P2" s="627"/>
      <c r="Q2" s="627"/>
      <c r="R2" s="550"/>
      <c r="S2" s="637"/>
      <c r="T2" s="626"/>
      <c r="U2" s="638"/>
      <c r="V2" s="550"/>
      <c r="W2" s="637"/>
      <c r="X2" s="626"/>
      <c r="Y2" s="626"/>
      <c r="Z2" s="626"/>
      <c r="AA2" s="576"/>
      <c r="AB2" s="550"/>
      <c r="AC2" s="642"/>
      <c r="AD2" s="643"/>
      <c r="AE2" s="643"/>
      <c r="AF2" s="643"/>
      <c r="AG2" s="644"/>
      <c r="AH2" s="550"/>
      <c r="AI2" s="550"/>
      <c r="AJ2" s="648"/>
      <c r="AK2" s="649"/>
      <c r="AL2" s="649"/>
      <c r="AM2" s="649"/>
      <c r="AN2" s="649"/>
      <c r="AO2" s="649"/>
      <c r="AP2" s="650"/>
      <c r="AQ2" s="550"/>
      <c r="AR2" s="637"/>
      <c r="AS2" s="626"/>
      <c r="AT2" s="638"/>
      <c r="AU2" s="191"/>
      <c r="AV2" s="630"/>
      <c r="AW2" s="630"/>
      <c r="AX2" s="630"/>
      <c r="AY2" s="191"/>
      <c r="AZ2" s="630"/>
      <c r="BA2" s="630"/>
      <c r="BB2" s="630"/>
      <c r="BC2" s="550"/>
      <c r="BD2" s="629"/>
      <c r="BE2" s="550"/>
      <c r="BF2" s="629"/>
      <c r="BG2" s="166"/>
      <c r="BH2" s="632"/>
      <c r="BI2" s="550"/>
      <c r="BJ2" s="629"/>
      <c r="BK2" s="550"/>
      <c r="BL2" s="629" t="s">
        <v>648</v>
      </c>
      <c r="BM2" s="629" t="s">
        <v>649</v>
      </c>
      <c r="BN2" s="629" t="s">
        <v>650</v>
      </c>
      <c r="BO2" s="629" t="s">
        <v>651</v>
      </c>
      <c r="BP2" s="191"/>
      <c r="BQ2" s="550"/>
      <c r="BR2" s="626"/>
      <c r="BS2" s="626"/>
      <c r="BT2" s="626"/>
    </row>
    <row r="3" spans="1:85" s="179" customFormat="1" ht="13.5" customHeight="1">
      <c r="B3" s="620"/>
      <c r="C3" s="620"/>
      <c r="D3" s="620"/>
      <c r="E3" s="620"/>
      <c r="F3" s="556"/>
      <c r="G3" s="623" t="s">
        <v>562</v>
      </c>
      <c r="H3" s="624"/>
      <c r="I3" s="623" t="s">
        <v>562</v>
      </c>
      <c r="J3" s="624"/>
      <c r="K3" s="557"/>
      <c r="L3" s="185"/>
      <c r="M3" s="577"/>
      <c r="N3" s="180"/>
      <c r="O3" s="185"/>
      <c r="P3" s="577"/>
      <c r="Q3" s="578"/>
      <c r="R3" s="180"/>
      <c r="S3" s="177"/>
      <c r="T3" s="558"/>
      <c r="U3" s="621" t="s">
        <v>561</v>
      </c>
      <c r="V3" s="557"/>
      <c r="W3" s="185"/>
      <c r="X3" s="579"/>
      <c r="Y3" s="662" t="s">
        <v>652</v>
      </c>
      <c r="Z3" s="663"/>
      <c r="AA3" s="664"/>
      <c r="AB3" s="557"/>
      <c r="AC3" s="185"/>
      <c r="AD3" s="579"/>
      <c r="AE3" s="662" t="s">
        <v>652</v>
      </c>
      <c r="AF3" s="663"/>
      <c r="AG3" s="665"/>
      <c r="AH3" s="180"/>
      <c r="AI3" s="180"/>
      <c r="AJ3" s="177"/>
      <c r="AK3" s="184"/>
      <c r="AL3" s="558"/>
      <c r="AM3" s="653" t="s">
        <v>561</v>
      </c>
      <c r="AN3" s="580"/>
      <c r="AO3" s="557"/>
      <c r="AP3" s="666"/>
      <c r="AQ3" s="180"/>
      <c r="AR3" s="177"/>
      <c r="AS3" s="558"/>
      <c r="AT3" s="653" t="s">
        <v>561</v>
      </c>
      <c r="AU3" s="557"/>
      <c r="AV3" s="177"/>
      <c r="AW3" s="651" t="s">
        <v>560</v>
      </c>
      <c r="AX3" s="652"/>
      <c r="AY3" s="557"/>
      <c r="AZ3" s="177"/>
      <c r="BA3" s="651" t="s">
        <v>560</v>
      </c>
      <c r="BB3" s="652"/>
      <c r="BC3" s="180"/>
      <c r="BD3" s="629"/>
      <c r="BE3" s="180"/>
      <c r="BF3" s="629"/>
      <c r="BG3" s="581"/>
      <c r="BH3" s="632"/>
      <c r="BI3" s="180"/>
      <c r="BJ3" s="629"/>
      <c r="BK3" s="180"/>
      <c r="BL3" s="629"/>
      <c r="BM3" s="629"/>
      <c r="BN3" s="629"/>
      <c r="BO3" s="629"/>
      <c r="BP3" s="189"/>
      <c r="BQ3" s="180"/>
      <c r="BR3" s="626"/>
      <c r="BS3" s="626"/>
      <c r="BT3" s="626"/>
      <c r="BU3" s="159"/>
      <c r="BV3" s="159"/>
      <c r="BW3" s="159"/>
      <c r="BX3" s="159"/>
      <c r="BY3" s="159"/>
      <c r="BZ3" s="159"/>
      <c r="CA3" s="159"/>
      <c r="CB3" s="159"/>
      <c r="CC3" s="159"/>
      <c r="CD3" s="159"/>
      <c r="CE3" s="159"/>
      <c r="CF3" s="159"/>
      <c r="CG3" s="159"/>
    </row>
    <row r="4" spans="1:85" s="179" customFormat="1" ht="13.5" customHeight="1">
      <c r="B4" s="621"/>
      <c r="C4" s="621"/>
      <c r="D4" s="621"/>
      <c r="E4" s="621"/>
      <c r="F4" s="556"/>
      <c r="G4" s="185"/>
      <c r="H4" s="582" t="s">
        <v>557</v>
      </c>
      <c r="I4" s="185"/>
      <c r="J4" s="582" t="s">
        <v>557</v>
      </c>
      <c r="K4" s="175"/>
      <c r="L4" s="177"/>
      <c r="M4" s="583" t="s">
        <v>558</v>
      </c>
      <c r="N4" s="180"/>
      <c r="O4" s="584"/>
      <c r="P4" s="583" t="s">
        <v>558</v>
      </c>
      <c r="Q4" s="578"/>
      <c r="R4" s="180"/>
      <c r="S4" s="185"/>
      <c r="T4" s="175"/>
      <c r="U4" s="629"/>
      <c r="V4" s="550"/>
      <c r="W4" s="177"/>
      <c r="X4" s="583" t="s">
        <v>558</v>
      </c>
      <c r="Y4" s="585"/>
      <c r="Z4" s="586" t="s">
        <v>653</v>
      </c>
      <c r="AA4" s="587"/>
      <c r="AB4" s="550"/>
      <c r="AC4" s="177"/>
      <c r="AD4" s="583" t="s">
        <v>558</v>
      </c>
      <c r="AE4" s="585"/>
      <c r="AF4" s="586" t="s">
        <v>653</v>
      </c>
      <c r="AG4" s="587"/>
      <c r="AH4" s="180"/>
      <c r="AI4" s="180"/>
      <c r="AJ4" s="185"/>
      <c r="AK4" s="189"/>
      <c r="AL4" s="175"/>
      <c r="AM4" s="654"/>
      <c r="AN4" s="580"/>
      <c r="AO4" s="550"/>
      <c r="AP4" s="666"/>
      <c r="AQ4" s="180"/>
      <c r="AR4" s="185"/>
      <c r="AS4" s="175"/>
      <c r="AT4" s="654"/>
      <c r="AU4" s="557"/>
      <c r="AV4" s="177"/>
      <c r="AW4" s="187" t="s">
        <v>556</v>
      </c>
      <c r="AX4" s="186" t="s">
        <v>555</v>
      </c>
      <c r="AY4" s="557"/>
      <c r="AZ4" s="177"/>
      <c r="BA4" s="187" t="s">
        <v>556</v>
      </c>
      <c r="BB4" s="186" t="s">
        <v>555</v>
      </c>
      <c r="BC4" s="180"/>
      <c r="BD4" s="629"/>
      <c r="BE4" s="180"/>
      <c r="BF4" s="629"/>
      <c r="BG4" s="581"/>
      <c r="BH4" s="632"/>
      <c r="BI4" s="180"/>
      <c r="BJ4" s="629"/>
      <c r="BK4" s="180"/>
      <c r="BL4" s="629"/>
      <c r="BM4" s="629"/>
      <c r="BN4" s="629"/>
      <c r="BO4" s="629"/>
      <c r="BP4" s="184"/>
      <c r="BQ4" s="180"/>
      <c r="BR4" s="626"/>
      <c r="BS4" s="626"/>
      <c r="BT4" s="626"/>
      <c r="BU4" s="159"/>
      <c r="BV4" s="159"/>
      <c r="BW4" s="159"/>
      <c r="BX4" s="159"/>
      <c r="BY4" s="159"/>
      <c r="BZ4" s="159"/>
      <c r="CA4" s="159"/>
      <c r="CB4" s="159"/>
      <c r="CC4" s="159"/>
      <c r="CD4" s="159"/>
      <c r="CE4" s="159"/>
      <c r="CF4" s="159"/>
      <c r="CG4" s="159"/>
    </row>
    <row r="5" spans="1:85" s="179" customFormat="1" ht="12" customHeight="1">
      <c r="B5" s="554" t="s">
        <v>554</v>
      </c>
      <c r="C5" s="554" t="s">
        <v>553</v>
      </c>
      <c r="D5" s="554" t="s">
        <v>552</v>
      </c>
      <c r="E5" s="554" t="s">
        <v>551</v>
      </c>
      <c r="F5" s="557"/>
      <c r="G5" s="655" t="s">
        <v>550</v>
      </c>
      <c r="H5" s="655"/>
      <c r="I5" s="655" t="s">
        <v>550</v>
      </c>
      <c r="J5" s="655"/>
      <c r="K5" s="550"/>
      <c r="L5" s="656" t="s">
        <v>549</v>
      </c>
      <c r="M5" s="657"/>
      <c r="N5" s="658"/>
      <c r="O5" s="659" t="s">
        <v>549</v>
      </c>
      <c r="P5" s="660"/>
      <c r="Q5" s="661"/>
      <c r="R5" s="180"/>
      <c r="S5" s="655" t="s">
        <v>654</v>
      </c>
      <c r="T5" s="655"/>
      <c r="U5" s="655"/>
      <c r="V5" s="550"/>
      <c r="W5" s="656" t="s">
        <v>548</v>
      </c>
      <c r="X5" s="657"/>
      <c r="Y5" s="657"/>
      <c r="Z5" s="657"/>
      <c r="AA5" s="658"/>
      <c r="AB5" s="550"/>
      <c r="AC5" s="655" t="s">
        <v>547</v>
      </c>
      <c r="AD5" s="655"/>
      <c r="AE5" s="655"/>
      <c r="AF5" s="655"/>
      <c r="AG5" s="655"/>
      <c r="AH5" s="180"/>
      <c r="AI5" s="180"/>
      <c r="AJ5" s="656" t="s">
        <v>546</v>
      </c>
      <c r="AK5" s="657"/>
      <c r="AL5" s="657"/>
      <c r="AM5" s="657"/>
      <c r="AN5" s="657"/>
      <c r="AO5" s="657"/>
      <c r="AP5" s="658"/>
      <c r="AQ5" s="180"/>
      <c r="AR5" s="656" t="s">
        <v>545</v>
      </c>
      <c r="AS5" s="657"/>
      <c r="AT5" s="658"/>
      <c r="AU5" s="557"/>
      <c r="AV5" s="656" t="s">
        <v>544</v>
      </c>
      <c r="AW5" s="657"/>
      <c r="AX5" s="658"/>
      <c r="AY5" s="557"/>
      <c r="AZ5" s="656" t="s">
        <v>543</v>
      </c>
      <c r="BA5" s="657"/>
      <c r="BB5" s="658"/>
      <c r="BC5" s="180"/>
      <c r="BD5" s="174" t="s">
        <v>655</v>
      </c>
      <c r="BE5" s="180"/>
      <c r="BF5" s="174" t="s">
        <v>542</v>
      </c>
      <c r="BG5" s="581"/>
      <c r="BH5" s="555" t="s">
        <v>541</v>
      </c>
      <c r="BI5" s="180"/>
      <c r="BJ5" s="174" t="s">
        <v>540</v>
      </c>
      <c r="BK5" s="180"/>
      <c r="BL5" s="656" t="s">
        <v>541</v>
      </c>
      <c r="BM5" s="657"/>
      <c r="BN5" s="657"/>
      <c r="BO5" s="658"/>
      <c r="BP5" s="184"/>
      <c r="BQ5" s="180"/>
      <c r="BR5" s="191"/>
      <c r="BS5" s="191"/>
      <c r="BT5" s="191"/>
      <c r="BU5" s="159"/>
      <c r="BV5" s="159"/>
      <c r="BW5" s="159"/>
      <c r="BX5" s="159"/>
      <c r="BY5" s="159"/>
      <c r="BZ5" s="159"/>
      <c r="CA5" s="159"/>
      <c r="CB5" s="159"/>
      <c r="CC5" s="159"/>
      <c r="CD5" s="159"/>
      <c r="CE5" s="159"/>
      <c r="CF5" s="159"/>
      <c r="CG5" s="159"/>
    </row>
    <row r="6" spans="1:85" s="181" customFormat="1" ht="21.75" customHeight="1">
      <c r="A6" s="181">
        <v>1</v>
      </c>
      <c r="B6" s="183">
        <v>2</v>
      </c>
      <c r="C6" s="181">
        <v>3</v>
      </c>
      <c r="D6" s="183">
        <v>4</v>
      </c>
      <c r="E6" s="181">
        <v>5</v>
      </c>
      <c r="F6" s="183">
        <v>6</v>
      </c>
      <c r="G6" s="181">
        <v>7</v>
      </c>
      <c r="H6" s="183">
        <v>8</v>
      </c>
      <c r="I6" s="181">
        <v>9</v>
      </c>
      <c r="J6" s="183">
        <v>10</v>
      </c>
      <c r="K6" s="181">
        <v>11</v>
      </c>
      <c r="L6" s="183">
        <v>12</v>
      </c>
      <c r="M6" s="181">
        <v>13</v>
      </c>
      <c r="N6" s="183">
        <v>14</v>
      </c>
      <c r="O6" s="181">
        <v>15</v>
      </c>
      <c r="P6" s="183">
        <v>16</v>
      </c>
      <c r="Q6" s="181">
        <v>17</v>
      </c>
      <c r="R6" s="183">
        <v>18</v>
      </c>
      <c r="S6" s="181">
        <v>19</v>
      </c>
      <c r="T6" s="183">
        <v>20</v>
      </c>
      <c r="U6" s="181">
        <v>21</v>
      </c>
      <c r="V6" s="183">
        <v>22</v>
      </c>
      <c r="W6" s="181">
        <v>23</v>
      </c>
      <c r="X6" s="183">
        <v>24</v>
      </c>
      <c r="Y6" s="181">
        <v>25</v>
      </c>
      <c r="Z6" s="183">
        <v>26</v>
      </c>
      <c r="AA6" s="181">
        <v>27</v>
      </c>
      <c r="AB6" s="183">
        <v>28</v>
      </c>
      <c r="AC6" s="181">
        <v>29</v>
      </c>
      <c r="AD6" s="183">
        <v>30</v>
      </c>
      <c r="AE6" s="181">
        <v>31</v>
      </c>
      <c r="AF6" s="183">
        <v>32</v>
      </c>
      <c r="AG6" s="181">
        <v>33</v>
      </c>
      <c r="AH6" s="183">
        <v>34</v>
      </c>
      <c r="AI6" s="181">
        <v>35</v>
      </c>
      <c r="AJ6" s="183">
        <v>36</v>
      </c>
      <c r="AK6" s="181">
        <v>37</v>
      </c>
      <c r="AL6" s="183">
        <v>38</v>
      </c>
      <c r="AM6" s="181">
        <v>39</v>
      </c>
      <c r="AN6" s="183">
        <v>40</v>
      </c>
      <c r="AO6" s="181">
        <v>41</v>
      </c>
      <c r="AP6" s="183">
        <v>42</v>
      </c>
      <c r="AQ6" s="181">
        <v>43</v>
      </c>
      <c r="AR6" s="183">
        <v>44</v>
      </c>
      <c r="AS6" s="181">
        <v>45</v>
      </c>
      <c r="AT6" s="183">
        <v>46</v>
      </c>
      <c r="AU6" s="181">
        <v>47</v>
      </c>
      <c r="AV6" s="183">
        <v>48</v>
      </c>
      <c r="AW6" s="181">
        <v>49</v>
      </c>
      <c r="AX6" s="183">
        <v>50</v>
      </c>
      <c r="AY6" s="181">
        <v>51</v>
      </c>
      <c r="AZ6" s="183">
        <v>52</v>
      </c>
      <c r="BA6" s="181">
        <v>53</v>
      </c>
      <c r="BB6" s="183">
        <v>54</v>
      </c>
      <c r="BC6" s="181">
        <v>55</v>
      </c>
      <c r="BD6" s="183">
        <v>56</v>
      </c>
      <c r="BE6" s="181">
        <v>57</v>
      </c>
      <c r="BF6" s="183">
        <v>58</v>
      </c>
      <c r="BG6" s="588">
        <v>59</v>
      </c>
      <c r="BH6" s="589">
        <v>60</v>
      </c>
      <c r="BI6" s="181">
        <v>61</v>
      </c>
      <c r="BJ6" s="183">
        <v>62</v>
      </c>
      <c r="BK6" s="181">
        <v>63</v>
      </c>
      <c r="BL6" s="183">
        <v>64</v>
      </c>
      <c r="BM6" s="183">
        <v>65</v>
      </c>
      <c r="BN6" s="183">
        <v>66</v>
      </c>
      <c r="BO6" s="183">
        <v>67</v>
      </c>
      <c r="BQ6" s="180"/>
      <c r="BR6" s="191"/>
      <c r="BS6" s="191"/>
      <c r="BT6" s="191"/>
      <c r="BU6" s="182"/>
      <c r="BV6" s="182"/>
      <c r="BW6" s="182"/>
      <c r="BX6" s="182"/>
      <c r="BY6" s="182"/>
      <c r="BZ6" s="182"/>
      <c r="CA6" s="182"/>
      <c r="CB6" s="182"/>
      <c r="CC6" s="182"/>
      <c r="CD6" s="182"/>
      <c r="CE6" s="182"/>
      <c r="CF6" s="182"/>
      <c r="CG6" s="182"/>
    </row>
    <row r="7" spans="1:85" s="594" customFormat="1" ht="13.5" customHeight="1">
      <c r="A7" s="667" t="s">
        <v>656</v>
      </c>
      <c r="B7" s="621" t="s">
        <v>538</v>
      </c>
      <c r="C7" s="669" t="s">
        <v>657</v>
      </c>
      <c r="D7" s="671" t="s">
        <v>519</v>
      </c>
      <c r="E7" s="673" t="s">
        <v>658</v>
      </c>
      <c r="F7" s="590"/>
      <c r="G7" s="675">
        <v>182530</v>
      </c>
      <c r="H7" s="689">
        <v>242270</v>
      </c>
      <c r="I7" s="675">
        <v>177900</v>
      </c>
      <c r="J7" s="689">
        <v>237640</v>
      </c>
      <c r="K7" s="683" t="s">
        <v>518</v>
      </c>
      <c r="L7" s="679">
        <v>1720</v>
      </c>
      <c r="M7" s="681">
        <v>2310</v>
      </c>
      <c r="N7" s="677" t="s">
        <v>659</v>
      </c>
      <c r="O7" s="679">
        <v>1670</v>
      </c>
      <c r="P7" s="681">
        <v>2260</v>
      </c>
      <c r="Q7" s="677" t="s">
        <v>659</v>
      </c>
      <c r="R7" s="683" t="s">
        <v>660</v>
      </c>
      <c r="S7" s="684">
        <v>38170</v>
      </c>
      <c r="T7" s="683" t="s">
        <v>518</v>
      </c>
      <c r="U7" s="695">
        <v>380</v>
      </c>
      <c r="V7" s="683" t="s">
        <v>518</v>
      </c>
      <c r="W7" s="691">
        <v>12260</v>
      </c>
      <c r="X7" s="689">
        <v>20430</v>
      </c>
      <c r="Y7" s="697">
        <v>120</v>
      </c>
      <c r="Z7" s="681">
        <v>200</v>
      </c>
      <c r="AA7" s="677" t="s">
        <v>659</v>
      </c>
      <c r="AB7" s="683" t="s">
        <v>518</v>
      </c>
      <c r="AC7" s="691">
        <v>119480</v>
      </c>
      <c r="AD7" s="677">
        <v>59740</v>
      </c>
      <c r="AE7" s="693">
        <v>1190</v>
      </c>
      <c r="AF7" s="681">
        <v>590</v>
      </c>
      <c r="AG7" s="677" t="s">
        <v>659</v>
      </c>
      <c r="AH7" s="706" t="s">
        <v>537</v>
      </c>
      <c r="AI7" s="550"/>
      <c r="AJ7" s="707" t="s">
        <v>535</v>
      </c>
      <c r="AK7" s="708"/>
      <c r="AL7" s="683" t="s">
        <v>518</v>
      </c>
      <c r="AM7" s="591"/>
      <c r="AN7" s="173"/>
      <c r="AO7" s="711" t="s">
        <v>536</v>
      </c>
      <c r="AP7" s="591"/>
      <c r="AQ7" s="683" t="s">
        <v>518</v>
      </c>
      <c r="AR7" s="718">
        <v>44600</v>
      </c>
      <c r="AS7" s="683" t="s">
        <v>518</v>
      </c>
      <c r="AT7" s="695">
        <v>390</v>
      </c>
      <c r="AU7" s="722" t="s">
        <v>518</v>
      </c>
      <c r="AV7" s="723" t="s">
        <v>661</v>
      </c>
      <c r="AW7" s="744">
        <v>2700</v>
      </c>
      <c r="AX7" s="745">
        <v>3000</v>
      </c>
      <c r="AY7" s="722" t="s">
        <v>518</v>
      </c>
      <c r="AZ7" s="723" t="s">
        <v>662</v>
      </c>
      <c r="BA7" s="744">
        <v>20300</v>
      </c>
      <c r="BB7" s="745">
        <v>22600</v>
      </c>
      <c r="BC7" s="683" t="s">
        <v>520</v>
      </c>
      <c r="BD7" s="684">
        <v>2050</v>
      </c>
      <c r="BE7" s="683" t="s">
        <v>520</v>
      </c>
      <c r="BF7" s="724" t="s">
        <v>663</v>
      </c>
      <c r="BG7" s="739" t="s">
        <v>520</v>
      </c>
      <c r="BH7" s="740" t="s">
        <v>664</v>
      </c>
      <c r="BI7" s="683"/>
      <c r="BJ7" s="724" t="s">
        <v>665</v>
      </c>
      <c r="BK7" s="683" t="s">
        <v>520</v>
      </c>
      <c r="BL7" s="724" t="s">
        <v>666</v>
      </c>
      <c r="BM7" s="724" t="s">
        <v>666</v>
      </c>
      <c r="BN7" s="724" t="s">
        <v>666</v>
      </c>
      <c r="BO7" s="724" t="s">
        <v>666</v>
      </c>
      <c r="BP7" s="592"/>
      <c r="BQ7" s="188"/>
      <c r="BR7" s="552">
        <v>39</v>
      </c>
      <c r="BS7" s="552">
        <v>40</v>
      </c>
      <c r="BT7" s="726">
        <v>3</v>
      </c>
      <c r="BU7" s="593"/>
      <c r="BV7" s="593"/>
      <c r="BW7" s="593"/>
      <c r="BX7" s="593"/>
      <c r="BY7" s="593"/>
      <c r="BZ7" s="593"/>
      <c r="CA7" s="593"/>
      <c r="CB7" s="593"/>
      <c r="CC7" s="593"/>
      <c r="CD7" s="593"/>
      <c r="CE7" s="593"/>
      <c r="CF7" s="593"/>
      <c r="CG7" s="593"/>
    </row>
    <row r="8" spans="1:85" s="594" customFormat="1" ht="13.5" customHeight="1">
      <c r="A8" s="667"/>
      <c r="B8" s="629"/>
      <c r="C8" s="670"/>
      <c r="D8" s="672"/>
      <c r="E8" s="674"/>
      <c r="F8" s="590"/>
      <c r="G8" s="676"/>
      <c r="H8" s="690"/>
      <c r="I8" s="676"/>
      <c r="J8" s="690"/>
      <c r="K8" s="683"/>
      <c r="L8" s="680"/>
      <c r="M8" s="682"/>
      <c r="N8" s="678"/>
      <c r="O8" s="680"/>
      <c r="P8" s="682"/>
      <c r="Q8" s="678"/>
      <c r="R8" s="683"/>
      <c r="S8" s="685"/>
      <c r="T8" s="683"/>
      <c r="U8" s="696"/>
      <c r="V8" s="683"/>
      <c r="W8" s="692"/>
      <c r="X8" s="690"/>
      <c r="Y8" s="698"/>
      <c r="Z8" s="682"/>
      <c r="AA8" s="678"/>
      <c r="AB8" s="683"/>
      <c r="AC8" s="692"/>
      <c r="AD8" s="678"/>
      <c r="AE8" s="694"/>
      <c r="AF8" s="682"/>
      <c r="AG8" s="678"/>
      <c r="AH8" s="706"/>
      <c r="AI8" s="550"/>
      <c r="AJ8" s="709"/>
      <c r="AK8" s="710"/>
      <c r="AL8" s="683"/>
      <c r="AM8" s="178"/>
      <c r="AN8" s="173"/>
      <c r="AO8" s="711"/>
      <c r="AP8" s="178"/>
      <c r="AQ8" s="683"/>
      <c r="AR8" s="719"/>
      <c r="AS8" s="683"/>
      <c r="AT8" s="696"/>
      <c r="AU8" s="722"/>
      <c r="AV8" s="715"/>
      <c r="AW8" s="716"/>
      <c r="AX8" s="717"/>
      <c r="AY8" s="722"/>
      <c r="AZ8" s="715"/>
      <c r="BA8" s="716"/>
      <c r="BB8" s="717"/>
      <c r="BC8" s="683"/>
      <c r="BD8" s="685"/>
      <c r="BE8" s="683"/>
      <c r="BF8" s="725"/>
      <c r="BG8" s="739"/>
      <c r="BH8" s="741"/>
      <c r="BI8" s="683"/>
      <c r="BJ8" s="725"/>
      <c r="BK8" s="683"/>
      <c r="BL8" s="725"/>
      <c r="BM8" s="725"/>
      <c r="BN8" s="725"/>
      <c r="BO8" s="725"/>
      <c r="BP8" s="592"/>
      <c r="BQ8" s="188"/>
      <c r="BR8" s="552"/>
      <c r="BS8" s="552"/>
      <c r="BT8" s="726"/>
      <c r="BU8" s="593"/>
      <c r="BV8" s="593"/>
      <c r="BW8" s="593"/>
      <c r="BX8" s="593"/>
      <c r="BY8" s="593"/>
      <c r="BZ8" s="593"/>
      <c r="CA8" s="593"/>
      <c r="CB8" s="593"/>
      <c r="CC8" s="593"/>
      <c r="CD8" s="593"/>
      <c r="CE8" s="593"/>
      <c r="CF8" s="593"/>
      <c r="CG8" s="593"/>
    </row>
    <row r="9" spans="1:85" s="594" customFormat="1" ht="13.5" customHeight="1">
      <c r="A9" s="667"/>
      <c r="B9" s="629"/>
      <c r="C9" s="670"/>
      <c r="D9" s="672"/>
      <c r="E9" s="674"/>
      <c r="F9" s="590"/>
      <c r="G9" s="676"/>
      <c r="H9" s="690"/>
      <c r="I9" s="676"/>
      <c r="J9" s="690"/>
      <c r="K9" s="683"/>
      <c r="L9" s="680"/>
      <c r="M9" s="682"/>
      <c r="N9" s="678"/>
      <c r="O9" s="680"/>
      <c r="P9" s="682"/>
      <c r="Q9" s="678"/>
      <c r="R9" s="683"/>
      <c r="S9" s="685"/>
      <c r="T9" s="683"/>
      <c r="U9" s="696"/>
      <c r="V9" s="683"/>
      <c r="W9" s="692"/>
      <c r="X9" s="690"/>
      <c r="Y9" s="698"/>
      <c r="Z9" s="682"/>
      <c r="AA9" s="678"/>
      <c r="AB9" s="683"/>
      <c r="AC9" s="692"/>
      <c r="AD9" s="678"/>
      <c r="AE9" s="694"/>
      <c r="AF9" s="682"/>
      <c r="AG9" s="678"/>
      <c r="AH9" s="706"/>
      <c r="AI9" s="550"/>
      <c r="AJ9" s="584" t="s">
        <v>534</v>
      </c>
      <c r="AK9" s="595">
        <v>195800</v>
      </c>
      <c r="AL9" s="683"/>
      <c r="AM9" s="178">
        <v>1950</v>
      </c>
      <c r="AN9" s="173"/>
      <c r="AO9" s="711"/>
      <c r="AP9" s="178"/>
      <c r="AQ9" s="683"/>
      <c r="AR9" s="719"/>
      <c r="AS9" s="683"/>
      <c r="AT9" s="696"/>
      <c r="AU9" s="722"/>
      <c r="AV9" s="715" t="s">
        <v>667</v>
      </c>
      <c r="AW9" s="716">
        <v>2700</v>
      </c>
      <c r="AX9" s="717">
        <v>3000</v>
      </c>
      <c r="AY9" s="722"/>
      <c r="AZ9" s="715" t="s">
        <v>668</v>
      </c>
      <c r="BA9" s="716">
        <v>11200</v>
      </c>
      <c r="BB9" s="717">
        <v>12400</v>
      </c>
      <c r="BC9" s="683"/>
      <c r="BD9" s="685"/>
      <c r="BE9" s="683"/>
      <c r="BF9" s="725"/>
      <c r="BG9" s="739"/>
      <c r="BH9" s="741"/>
      <c r="BI9" s="683"/>
      <c r="BJ9" s="725"/>
      <c r="BK9" s="683"/>
      <c r="BL9" s="725"/>
      <c r="BM9" s="725"/>
      <c r="BN9" s="725"/>
      <c r="BO9" s="725"/>
      <c r="BP9" s="592"/>
      <c r="BQ9" s="188"/>
      <c r="BR9" s="552"/>
      <c r="BS9" s="552"/>
      <c r="BT9" s="726"/>
      <c r="BU9" s="593"/>
      <c r="BV9" s="593"/>
      <c r="BW9" s="593"/>
      <c r="BX9" s="593"/>
      <c r="BY9" s="593"/>
      <c r="BZ9" s="593"/>
      <c r="CA9" s="593"/>
      <c r="CB9" s="593"/>
      <c r="CC9" s="593"/>
      <c r="CD9" s="593"/>
      <c r="CE9" s="593"/>
      <c r="CF9" s="593"/>
      <c r="CG9" s="593"/>
    </row>
    <row r="10" spans="1:85" s="594" customFormat="1" ht="13.5" customHeight="1">
      <c r="A10" s="667"/>
      <c r="B10" s="629"/>
      <c r="C10" s="670"/>
      <c r="D10" s="672"/>
      <c r="E10" s="674"/>
      <c r="F10" s="590"/>
      <c r="G10" s="676"/>
      <c r="H10" s="690"/>
      <c r="I10" s="676"/>
      <c r="J10" s="690"/>
      <c r="K10" s="683"/>
      <c r="L10" s="680"/>
      <c r="M10" s="682"/>
      <c r="N10" s="678"/>
      <c r="O10" s="680"/>
      <c r="P10" s="682"/>
      <c r="Q10" s="678"/>
      <c r="R10" s="683"/>
      <c r="S10" s="685"/>
      <c r="T10" s="683"/>
      <c r="U10" s="696"/>
      <c r="V10" s="683"/>
      <c r="W10" s="692"/>
      <c r="X10" s="690"/>
      <c r="Y10" s="698"/>
      <c r="Z10" s="682"/>
      <c r="AA10" s="678"/>
      <c r="AB10" s="683"/>
      <c r="AC10" s="692"/>
      <c r="AD10" s="678"/>
      <c r="AE10" s="694"/>
      <c r="AF10" s="682"/>
      <c r="AG10" s="678"/>
      <c r="AH10" s="706"/>
      <c r="AI10" s="550"/>
      <c r="AJ10" s="584" t="s">
        <v>669</v>
      </c>
      <c r="AK10" s="595">
        <v>209200</v>
      </c>
      <c r="AL10" s="683"/>
      <c r="AM10" s="178">
        <v>2090</v>
      </c>
      <c r="AN10" s="173"/>
      <c r="AO10" s="711"/>
      <c r="AP10" s="178"/>
      <c r="AQ10" s="683"/>
      <c r="AR10" s="719"/>
      <c r="AS10" s="683"/>
      <c r="AT10" s="696"/>
      <c r="AU10" s="722"/>
      <c r="AV10" s="715"/>
      <c r="AW10" s="716"/>
      <c r="AX10" s="717"/>
      <c r="AY10" s="722"/>
      <c r="AZ10" s="715"/>
      <c r="BA10" s="716"/>
      <c r="BB10" s="717"/>
      <c r="BC10" s="683"/>
      <c r="BD10" s="685"/>
      <c r="BE10" s="683"/>
      <c r="BF10" s="725"/>
      <c r="BG10" s="739"/>
      <c r="BH10" s="741"/>
      <c r="BI10" s="683"/>
      <c r="BJ10" s="725"/>
      <c r="BK10" s="683"/>
      <c r="BL10" s="725"/>
      <c r="BM10" s="725"/>
      <c r="BN10" s="725"/>
      <c r="BO10" s="725"/>
      <c r="BP10" s="592"/>
      <c r="BQ10" s="188"/>
      <c r="BR10" s="552"/>
      <c r="BS10" s="552"/>
      <c r="BT10" s="726"/>
      <c r="BU10" s="593"/>
      <c r="BV10" s="593"/>
      <c r="BW10" s="593"/>
      <c r="BX10" s="593"/>
      <c r="BY10" s="593"/>
      <c r="BZ10" s="593"/>
      <c r="CA10" s="593"/>
      <c r="CB10" s="593"/>
      <c r="CC10" s="593"/>
      <c r="CD10" s="593"/>
      <c r="CE10" s="593"/>
      <c r="CF10" s="593"/>
      <c r="CG10" s="593"/>
    </row>
    <row r="11" spans="1:85" s="594" customFormat="1" ht="13.5" customHeight="1">
      <c r="A11" s="667" t="s">
        <v>670</v>
      </c>
      <c r="B11" s="629"/>
      <c r="C11" s="670"/>
      <c r="D11" s="672"/>
      <c r="E11" s="732" t="s">
        <v>454</v>
      </c>
      <c r="F11" s="590"/>
      <c r="G11" s="733">
        <v>242270</v>
      </c>
      <c r="H11" s="701"/>
      <c r="I11" s="733">
        <v>237640</v>
      </c>
      <c r="J11" s="701"/>
      <c r="K11" s="683" t="s">
        <v>518</v>
      </c>
      <c r="L11" s="730">
        <v>2310</v>
      </c>
      <c r="M11" s="712"/>
      <c r="N11" s="686" t="s">
        <v>659</v>
      </c>
      <c r="O11" s="730">
        <v>2260</v>
      </c>
      <c r="P11" s="712"/>
      <c r="Q11" s="686" t="s">
        <v>659</v>
      </c>
      <c r="R11" s="683"/>
      <c r="S11" s="685"/>
      <c r="T11" s="683"/>
      <c r="U11" s="696"/>
      <c r="V11" s="683" t="s">
        <v>518</v>
      </c>
      <c r="W11" s="699">
        <v>20430</v>
      </c>
      <c r="X11" s="701"/>
      <c r="Y11" s="704">
        <v>200</v>
      </c>
      <c r="Z11" s="712"/>
      <c r="AA11" s="686" t="s">
        <v>659</v>
      </c>
      <c r="AB11" s="683" t="s">
        <v>518</v>
      </c>
      <c r="AC11" s="699">
        <v>59740</v>
      </c>
      <c r="AD11" s="686"/>
      <c r="AE11" s="704">
        <v>590</v>
      </c>
      <c r="AF11" s="712"/>
      <c r="AG11" s="686" t="s">
        <v>659</v>
      </c>
      <c r="AH11" s="706"/>
      <c r="AI11" s="550"/>
      <c r="AJ11" s="584" t="s">
        <v>533</v>
      </c>
      <c r="AK11" s="595">
        <v>236000</v>
      </c>
      <c r="AL11" s="683"/>
      <c r="AM11" s="178">
        <v>2360</v>
      </c>
      <c r="AN11" s="173"/>
      <c r="AO11" s="711"/>
      <c r="AP11" s="178"/>
      <c r="AQ11" s="683"/>
      <c r="AR11" s="719"/>
      <c r="AS11" s="683"/>
      <c r="AT11" s="696"/>
      <c r="AU11" s="722"/>
      <c r="AV11" s="715" t="s">
        <v>671</v>
      </c>
      <c r="AW11" s="716">
        <v>2700</v>
      </c>
      <c r="AX11" s="717">
        <v>3000</v>
      </c>
      <c r="AY11" s="722"/>
      <c r="AZ11" s="715" t="s">
        <v>672</v>
      </c>
      <c r="BA11" s="716">
        <v>9700</v>
      </c>
      <c r="BB11" s="717">
        <v>10800</v>
      </c>
      <c r="BC11" s="683"/>
      <c r="BD11" s="685"/>
      <c r="BE11" s="683"/>
      <c r="BF11" s="727">
        <v>0.1</v>
      </c>
      <c r="BG11" s="739"/>
      <c r="BH11" s="742">
        <v>0.1</v>
      </c>
      <c r="BI11" s="683"/>
      <c r="BJ11" s="727">
        <v>0.81</v>
      </c>
      <c r="BK11" s="683"/>
      <c r="BL11" s="727">
        <v>0.02</v>
      </c>
      <c r="BM11" s="727">
        <v>0.04</v>
      </c>
      <c r="BN11" s="727">
        <v>0.06</v>
      </c>
      <c r="BO11" s="727">
        <v>0.09</v>
      </c>
      <c r="BP11" s="592"/>
      <c r="BQ11" s="188"/>
      <c r="BR11" s="552">
        <v>39</v>
      </c>
      <c r="BS11" s="552">
        <v>40</v>
      </c>
      <c r="BT11" s="726"/>
      <c r="BU11" s="593"/>
      <c r="BV11" s="593"/>
      <c r="BW11" s="593"/>
      <c r="BX11" s="593"/>
      <c r="BY11" s="593"/>
      <c r="BZ11" s="593"/>
      <c r="CA11" s="593"/>
      <c r="CB11" s="593"/>
      <c r="CC11" s="593"/>
      <c r="CD11" s="593"/>
      <c r="CE11" s="593"/>
      <c r="CF11" s="593"/>
      <c r="CG11" s="593"/>
    </row>
    <row r="12" spans="1:85" s="594" customFormat="1" ht="13.5" customHeight="1">
      <c r="A12" s="667"/>
      <c r="B12" s="629"/>
      <c r="C12" s="670"/>
      <c r="D12" s="672"/>
      <c r="E12" s="674"/>
      <c r="F12" s="590"/>
      <c r="G12" s="719"/>
      <c r="H12" s="702"/>
      <c r="I12" s="719"/>
      <c r="J12" s="702"/>
      <c r="K12" s="683"/>
      <c r="L12" s="709"/>
      <c r="M12" s="713"/>
      <c r="N12" s="687"/>
      <c r="O12" s="709"/>
      <c r="P12" s="713"/>
      <c r="Q12" s="687"/>
      <c r="R12" s="683"/>
      <c r="S12" s="685"/>
      <c r="T12" s="683"/>
      <c r="U12" s="696"/>
      <c r="V12" s="683"/>
      <c r="W12" s="700"/>
      <c r="X12" s="702"/>
      <c r="Y12" s="705"/>
      <c r="Z12" s="713"/>
      <c r="AA12" s="687"/>
      <c r="AB12" s="683"/>
      <c r="AC12" s="700"/>
      <c r="AD12" s="687"/>
      <c r="AE12" s="705"/>
      <c r="AF12" s="713"/>
      <c r="AG12" s="687"/>
      <c r="AH12" s="706"/>
      <c r="AI12" s="550"/>
      <c r="AJ12" s="584" t="s">
        <v>532</v>
      </c>
      <c r="AK12" s="595">
        <v>262800</v>
      </c>
      <c r="AL12" s="683"/>
      <c r="AM12" s="178">
        <v>2620</v>
      </c>
      <c r="AN12" s="173"/>
      <c r="AO12" s="711"/>
      <c r="AP12" s="178"/>
      <c r="AQ12" s="549"/>
      <c r="AR12" s="719"/>
      <c r="AS12" s="683"/>
      <c r="AT12" s="696"/>
      <c r="AU12" s="722"/>
      <c r="AV12" s="715"/>
      <c r="AW12" s="716"/>
      <c r="AX12" s="717"/>
      <c r="AY12" s="722"/>
      <c r="AZ12" s="715"/>
      <c r="BA12" s="716"/>
      <c r="BB12" s="717"/>
      <c r="BC12" s="683"/>
      <c r="BD12" s="685"/>
      <c r="BE12" s="683"/>
      <c r="BF12" s="727"/>
      <c r="BG12" s="739"/>
      <c r="BH12" s="742"/>
      <c r="BI12" s="683"/>
      <c r="BJ12" s="727"/>
      <c r="BK12" s="683"/>
      <c r="BL12" s="727"/>
      <c r="BM12" s="727"/>
      <c r="BN12" s="727"/>
      <c r="BO12" s="727"/>
      <c r="BP12" s="592"/>
      <c r="BQ12" s="188"/>
      <c r="BR12" s="552"/>
      <c r="BS12" s="552"/>
      <c r="BT12" s="552"/>
      <c r="BU12" s="593"/>
      <c r="BV12" s="593"/>
      <c r="BW12" s="593"/>
      <c r="BX12" s="593"/>
      <c r="BY12" s="593"/>
      <c r="BZ12" s="593"/>
      <c r="CA12" s="593"/>
      <c r="CB12" s="593"/>
      <c r="CC12" s="593"/>
      <c r="CD12" s="593"/>
      <c r="CE12" s="593"/>
      <c r="CF12" s="593"/>
      <c r="CG12" s="593"/>
    </row>
    <row r="13" spans="1:85" s="594" customFormat="1" ht="13.5" customHeight="1">
      <c r="A13" s="667"/>
      <c r="B13" s="629"/>
      <c r="C13" s="670"/>
      <c r="D13" s="672"/>
      <c r="E13" s="674"/>
      <c r="F13" s="590"/>
      <c r="G13" s="719"/>
      <c r="H13" s="702"/>
      <c r="I13" s="719"/>
      <c r="J13" s="702"/>
      <c r="K13" s="683"/>
      <c r="L13" s="709"/>
      <c r="M13" s="713"/>
      <c r="N13" s="687"/>
      <c r="O13" s="709"/>
      <c r="P13" s="713"/>
      <c r="Q13" s="687"/>
      <c r="R13" s="683"/>
      <c r="S13" s="685"/>
      <c r="T13" s="683"/>
      <c r="U13" s="696"/>
      <c r="V13" s="683"/>
      <c r="W13" s="700"/>
      <c r="X13" s="702"/>
      <c r="Y13" s="705"/>
      <c r="Z13" s="713"/>
      <c r="AA13" s="687"/>
      <c r="AB13" s="683"/>
      <c r="AC13" s="700"/>
      <c r="AD13" s="687"/>
      <c r="AE13" s="705"/>
      <c r="AF13" s="713"/>
      <c r="AG13" s="687"/>
      <c r="AH13" s="706"/>
      <c r="AI13" s="550"/>
      <c r="AJ13" s="584" t="s">
        <v>531</v>
      </c>
      <c r="AK13" s="595">
        <v>289700</v>
      </c>
      <c r="AL13" s="683"/>
      <c r="AM13" s="178">
        <v>2890</v>
      </c>
      <c r="AN13" s="173"/>
      <c r="AO13" s="711"/>
      <c r="AP13" s="178"/>
      <c r="AQ13" s="549"/>
      <c r="AR13" s="719"/>
      <c r="AS13" s="683"/>
      <c r="AT13" s="696"/>
      <c r="AU13" s="722"/>
      <c r="AV13" s="715" t="s">
        <v>673</v>
      </c>
      <c r="AW13" s="716">
        <v>2700</v>
      </c>
      <c r="AX13" s="717">
        <v>3000</v>
      </c>
      <c r="AY13" s="722"/>
      <c r="AZ13" s="715" t="s">
        <v>674</v>
      </c>
      <c r="BA13" s="716">
        <v>8700</v>
      </c>
      <c r="BB13" s="717">
        <v>9700</v>
      </c>
      <c r="BC13" s="683"/>
      <c r="BD13" s="685"/>
      <c r="BE13" s="683"/>
      <c r="BF13" s="727"/>
      <c r="BG13" s="739"/>
      <c r="BH13" s="742"/>
      <c r="BI13" s="683"/>
      <c r="BJ13" s="727"/>
      <c r="BK13" s="683"/>
      <c r="BL13" s="727"/>
      <c r="BM13" s="727"/>
      <c r="BN13" s="727"/>
      <c r="BO13" s="727"/>
      <c r="BP13" s="592"/>
      <c r="BQ13" s="188"/>
      <c r="BR13" s="552"/>
      <c r="BS13" s="552"/>
      <c r="BT13" s="552"/>
      <c r="BU13" s="593"/>
      <c r="BV13" s="593"/>
      <c r="BW13" s="593"/>
      <c r="BX13" s="593"/>
      <c r="BY13" s="593"/>
      <c r="BZ13" s="593"/>
      <c r="CA13" s="593"/>
      <c r="CB13" s="593"/>
      <c r="CC13" s="593"/>
      <c r="CD13" s="593"/>
      <c r="CE13" s="593"/>
      <c r="CF13" s="593"/>
      <c r="CG13" s="593"/>
    </row>
    <row r="14" spans="1:85" s="594" customFormat="1" ht="13.5" customHeight="1">
      <c r="A14" s="667"/>
      <c r="B14" s="629"/>
      <c r="C14" s="670"/>
      <c r="D14" s="672"/>
      <c r="E14" s="674"/>
      <c r="F14" s="590"/>
      <c r="G14" s="719"/>
      <c r="H14" s="703"/>
      <c r="I14" s="719"/>
      <c r="J14" s="703"/>
      <c r="K14" s="683"/>
      <c r="L14" s="731"/>
      <c r="M14" s="714"/>
      <c r="N14" s="688"/>
      <c r="O14" s="731"/>
      <c r="P14" s="714"/>
      <c r="Q14" s="688"/>
      <c r="R14" s="683"/>
      <c r="S14" s="685"/>
      <c r="T14" s="683"/>
      <c r="U14" s="696"/>
      <c r="V14" s="683"/>
      <c r="W14" s="700"/>
      <c r="X14" s="703"/>
      <c r="Y14" s="705"/>
      <c r="Z14" s="714"/>
      <c r="AA14" s="687"/>
      <c r="AB14" s="683"/>
      <c r="AC14" s="737"/>
      <c r="AD14" s="688"/>
      <c r="AE14" s="738"/>
      <c r="AF14" s="714"/>
      <c r="AG14" s="688"/>
      <c r="AH14" s="706"/>
      <c r="AI14" s="550"/>
      <c r="AJ14" s="584" t="s">
        <v>530</v>
      </c>
      <c r="AK14" s="595">
        <v>316500</v>
      </c>
      <c r="AL14" s="683"/>
      <c r="AM14" s="178">
        <v>3160</v>
      </c>
      <c r="AN14" s="173"/>
      <c r="AO14" s="711"/>
      <c r="AP14" s="178" t="s">
        <v>528</v>
      </c>
      <c r="AQ14" s="549"/>
      <c r="AR14" s="720"/>
      <c r="AS14" s="683"/>
      <c r="AT14" s="721"/>
      <c r="AU14" s="722"/>
      <c r="AV14" s="734"/>
      <c r="AW14" s="735"/>
      <c r="AX14" s="736"/>
      <c r="AY14" s="722"/>
      <c r="AZ14" s="734"/>
      <c r="BA14" s="735"/>
      <c r="BB14" s="736"/>
      <c r="BC14" s="683"/>
      <c r="BD14" s="729"/>
      <c r="BE14" s="683"/>
      <c r="BF14" s="728"/>
      <c r="BG14" s="739"/>
      <c r="BH14" s="743"/>
      <c r="BI14" s="683"/>
      <c r="BJ14" s="728"/>
      <c r="BK14" s="683"/>
      <c r="BL14" s="728"/>
      <c r="BM14" s="728"/>
      <c r="BN14" s="728"/>
      <c r="BO14" s="728"/>
      <c r="BP14" s="592"/>
      <c r="BQ14" s="188"/>
      <c r="BR14" s="552"/>
      <c r="BS14" s="552"/>
      <c r="BT14" s="552"/>
      <c r="BU14" s="593"/>
      <c r="BV14" s="593"/>
      <c r="BW14" s="593"/>
      <c r="BX14" s="593"/>
      <c r="BY14" s="593"/>
      <c r="BZ14" s="593"/>
      <c r="CA14" s="593"/>
      <c r="CB14" s="593"/>
      <c r="CC14" s="593"/>
      <c r="CD14" s="593"/>
      <c r="CE14" s="593"/>
      <c r="CF14" s="593"/>
      <c r="CG14" s="593"/>
    </row>
    <row r="15" spans="1:85" s="179" customFormat="1" ht="13.5" customHeight="1">
      <c r="A15" s="746" t="s">
        <v>675</v>
      </c>
      <c r="B15" s="629"/>
      <c r="C15" s="747" t="s">
        <v>676</v>
      </c>
      <c r="D15" s="750" t="s">
        <v>519</v>
      </c>
      <c r="E15" s="753" t="s">
        <v>658</v>
      </c>
      <c r="F15" s="176"/>
      <c r="G15" s="675">
        <v>141170</v>
      </c>
      <c r="H15" s="689">
        <v>200910</v>
      </c>
      <c r="I15" s="675">
        <v>138250</v>
      </c>
      <c r="J15" s="689">
        <v>197990</v>
      </c>
      <c r="K15" s="683" t="s">
        <v>518</v>
      </c>
      <c r="L15" s="679">
        <v>1300</v>
      </c>
      <c r="M15" s="681">
        <v>1890</v>
      </c>
      <c r="N15" s="677" t="s">
        <v>659</v>
      </c>
      <c r="O15" s="679">
        <v>1270</v>
      </c>
      <c r="P15" s="681">
        <v>1860</v>
      </c>
      <c r="Q15" s="677" t="s">
        <v>659</v>
      </c>
      <c r="R15" s="683" t="s">
        <v>660</v>
      </c>
      <c r="S15" s="684">
        <v>24100</v>
      </c>
      <c r="T15" s="683" t="s">
        <v>518</v>
      </c>
      <c r="U15" s="695">
        <v>240</v>
      </c>
      <c r="V15" s="683" t="s">
        <v>518</v>
      </c>
      <c r="W15" s="691">
        <v>10840</v>
      </c>
      <c r="X15" s="689">
        <v>19010</v>
      </c>
      <c r="Y15" s="697">
        <v>110</v>
      </c>
      <c r="Z15" s="681">
        <v>190</v>
      </c>
      <c r="AA15" s="677" t="s">
        <v>659</v>
      </c>
      <c r="AB15" s="683" t="s">
        <v>518</v>
      </c>
      <c r="AC15" s="691">
        <v>119480</v>
      </c>
      <c r="AD15" s="677">
        <v>59740</v>
      </c>
      <c r="AE15" s="693">
        <v>1190</v>
      </c>
      <c r="AF15" s="681">
        <v>590</v>
      </c>
      <c r="AG15" s="677" t="s">
        <v>659</v>
      </c>
      <c r="AH15" s="706"/>
      <c r="AI15" s="550"/>
      <c r="AJ15" s="584" t="s">
        <v>529</v>
      </c>
      <c r="AK15" s="595">
        <v>343300</v>
      </c>
      <c r="AL15" s="683"/>
      <c r="AM15" s="178">
        <v>3430</v>
      </c>
      <c r="AN15" s="173"/>
      <c r="AO15" s="711"/>
      <c r="AP15" s="596" t="s">
        <v>527</v>
      </c>
      <c r="AQ15" s="683" t="s">
        <v>518</v>
      </c>
      <c r="AR15" s="718">
        <v>30600</v>
      </c>
      <c r="AS15" s="683" t="s">
        <v>518</v>
      </c>
      <c r="AT15" s="695">
        <v>240</v>
      </c>
      <c r="AU15" s="722" t="s">
        <v>518</v>
      </c>
      <c r="AV15" s="723" t="s">
        <v>661</v>
      </c>
      <c r="AW15" s="744">
        <v>1700</v>
      </c>
      <c r="AX15" s="745">
        <v>1900</v>
      </c>
      <c r="AY15" s="722" t="s">
        <v>518</v>
      </c>
      <c r="AZ15" s="723" t="s">
        <v>662</v>
      </c>
      <c r="BA15" s="744">
        <v>25700</v>
      </c>
      <c r="BB15" s="745">
        <v>28600</v>
      </c>
      <c r="BC15" s="683" t="s">
        <v>520</v>
      </c>
      <c r="BD15" s="684">
        <v>1290</v>
      </c>
      <c r="BE15" s="683" t="s">
        <v>520</v>
      </c>
      <c r="BF15" s="724" t="s">
        <v>663</v>
      </c>
      <c r="BG15" s="739" t="s">
        <v>520</v>
      </c>
      <c r="BH15" s="740" t="s">
        <v>664</v>
      </c>
      <c r="BI15" s="597"/>
      <c r="BJ15" s="757" t="s">
        <v>677</v>
      </c>
      <c r="BK15" s="683" t="s">
        <v>520</v>
      </c>
      <c r="BL15" s="724" t="s">
        <v>666</v>
      </c>
      <c r="BM15" s="724" t="s">
        <v>666</v>
      </c>
      <c r="BN15" s="724" t="s">
        <v>666</v>
      </c>
      <c r="BO15" s="724" t="s">
        <v>666</v>
      </c>
      <c r="BP15" s="172"/>
      <c r="BQ15" s="180"/>
      <c r="BR15" s="191">
        <v>41</v>
      </c>
      <c r="BS15" s="191">
        <v>42</v>
      </c>
      <c r="BT15" s="626">
        <v>4</v>
      </c>
      <c r="BU15" s="159"/>
      <c r="BV15" s="159"/>
      <c r="BW15" s="159"/>
      <c r="BX15" s="159"/>
      <c r="BY15" s="159"/>
      <c r="BZ15" s="159"/>
      <c r="CA15" s="159"/>
      <c r="CB15" s="159"/>
      <c r="CC15" s="159"/>
      <c r="CD15" s="159"/>
      <c r="CE15" s="159"/>
      <c r="CF15" s="159"/>
      <c r="CG15" s="159"/>
    </row>
    <row r="16" spans="1:85" s="179" customFormat="1" ht="13.5" customHeight="1">
      <c r="A16" s="746"/>
      <c r="B16" s="629"/>
      <c r="C16" s="748"/>
      <c r="D16" s="751"/>
      <c r="E16" s="754"/>
      <c r="F16" s="176"/>
      <c r="G16" s="676"/>
      <c r="H16" s="690"/>
      <c r="I16" s="676"/>
      <c r="J16" s="690"/>
      <c r="K16" s="683"/>
      <c r="L16" s="680"/>
      <c r="M16" s="682"/>
      <c r="N16" s="678"/>
      <c r="O16" s="680"/>
      <c r="P16" s="682"/>
      <c r="Q16" s="678"/>
      <c r="R16" s="683"/>
      <c r="S16" s="685"/>
      <c r="T16" s="683"/>
      <c r="U16" s="696"/>
      <c r="V16" s="683"/>
      <c r="W16" s="692"/>
      <c r="X16" s="690"/>
      <c r="Y16" s="698"/>
      <c r="Z16" s="682"/>
      <c r="AA16" s="678"/>
      <c r="AB16" s="683"/>
      <c r="AC16" s="692"/>
      <c r="AD16" s="678"/>
      <c r="AE16" s="694"/>
      <c r="AF16" s="682"/>
      <c r="AG16" s="678"/>
      <c r="AH16" s="706"/>
      <c r="AI16" s="550"/>
      <c r="AJ16" s="584" t="s">
        <v>526</v>
      </c>
      <c r="AK16" s="595">
        <v>370200</v>
      </c>
      <c r="AL16" s="683"/>
      <c r="AM16" s="178">
        <v>3700</v>
      </c>
      <c r="AN16" s="173"/>
      <c r="AO16" s="711"/>
      <c r="AP16" s="178"/>
      <c r="AQ16" s="683"/>
      <c r="AR16" s="719"/>
      <c r="AS16" s="683"/>
      <c r="AT16" s="696"/>
      <c r="AU16" s="722"/>
      <c r="AV16" s="715"/>
      <c r="AW16" s="716"/>
      <c r="AX16" s="717"/>
      <c r="AY16" s="722"/>
      <c r="AZ16" s="715"/>
      <c r="BA16" s="716"/>
      <c r="BB16" s="717"/>
      <c r="BC16" s="683"/>
      <c r="BD16" s="685"/>
      <c r="BE16" s="683"/>
      <c r="BF16" s="725"/>
      <c r="BG16" s="739"/>
      <c r="BH16" s="741"/>
      <c r="BI16" s="597"/>
      <c r="BJ16" s="758"/>
      <c r="BK16" s="683"/>
      <c r="BL16" s="725"/>
      <c r="BM16" s="725"/>
      <c r="BN16" s="725"/>
      <c r="BO16" s="725"/>
      <c r="BP16" s="172"/>
      <c r="BQ16" s="180"/>
      <c r="BR16" s="191"/>
      <c r="BS16" s="191"/>
      <c r="BT16" s="626"/>
      <c r="BU16" s="159"/>
      <c r="BV16" s="159"/>
      <c r="BW16" s="159"/>
      <c r="BX16" s="159"/>
      <c r="BY16" s="159"/>
      <c r="BZ16" s="159"/>
      <c r="CA16" s="159"/>
      <c r="CB16" s="159"/>
      <c r="CC16" s="159"/>
      <c r="CD16" s="159"/>
      <c r="CE16" s="159"/>
      <c r="CF16" s="159"/>
      <c r="CG16" s="159"/>
    </row>
    <row r="17" spans="1:85" s="179" customFormat="1" ht="13.5" customHeight="1">
      <c r="A17" s="746"/>
      <c r="B17" s="629"/>
      <c r="C17" s="748"/>
      <c r="D17" s="751"/>
      <c r="E17" s="754"/>
      <c r="F17" s="176"/>
      <c r="G17" s="676"/>
      <c r="H17" s="690"/>
      <c r="I17" s="676"/>
      <c r="J17" s="690"/>
      <c r="K17" s="683"/>
      <c r="L17" s="680"/>
      <c r="M17" s="682"/>
      <c r="N17" s="678"/>
      <c r="O17" s="680"/>
      <c r="P17" s="682"/>
      <c r="Q17" s="678"/>
      <c r="R17" s="683"/>
      <c r="S17" s="685"/>
      <c r="T17" s="683"/>
      <c r="U17" s="696"/>
      <c r="V17" s="683"/>
      <c r="W17" s="692"/>
      <c r="X17" s="690"/>
      <c r="Y17" s="698"/>
      <c r="Z17" s="682"/>
      <c r="AA17" s="678"/>
      <c r="AB17" s="683"/>
      <c r="AC17" s="692"/>
      <c r="AD17" s="678"/>
      <c r="AE17" s="694"/>
      <c r="AF17" s="682"/>
      <c r="AG17" s="678"/>
      <c r="AH17" s="706"/>
      <c r="AI17" s="550"/>
      <c r="AJ17" s="584" t="s">
        <v>525</v>
      </c>
      <c r="AK17" s="595">
        <v>397000</v>
      </c>
      <c r="AL17" s="683"/>
      <c r="AM17" s="178">
        <v>3970</v>
      </c>
      <c r="AN17" s="173"/>
      <c r="AO17" s="711"/>
      <c r="AP17" s="178"/>
      <c r="AQ17" s="683"/>
      <c r="AR17" s="719"/>
      <c r="AS17" s="683"/>
      <c r="AT17" s="696"/>
      <c r="AU17" s="722"/>
      <c r="AV17" s="715" t="s">
        <v>667</v>
      </c>
      <c r="AW17" s="716">
        <v>1700</v>
      </c>
      <c r="AX17" s="717">
        <v>1900</v>
      </c>
      <c r="AY17" s="722"/>
      <c r="AZ17" s="715" t="s">
        <v>668</v>
      </c>
      <c r="BA17" s="716">
        <v>14200</v>
      </c>
      <c r="BB17" s="717">
        <v>15700</v>
      </c>
      <c r="BC17" s="683"/>
      <c r="BD17" s="685"/>
      <c r="BE17" s="683"/>
      <c r="BF17" s="725"/>
      <c r="BG17" s="739"/>
      <c r="BH17" s="741"/>
      <c r="BI17" s="597"/>
      <c r="BJ17" s="598" t="s">
        <v>678</v>
      </c>
      <c r="BK17" s="683"/>
      <c r="BL17" s="725"/>
      <c r="BM17" s="725"/>
      <c r="BN17" s="725"/>
      <c r="BO17" s="725"/>
      <c r="BP17" s="172"/>
      <c r="BQ17" s="180"/>
      <c r="BR17" s="191"/>
      <c r="BS17" s="191"/>
      <c r="BT17" s="626"/>
      <c r="BU17" s="159"/>
      <c r="BV17" s="159"/>
      <c r="BW17" s="159"/>
      <c r="BX17" s="159"/>
      <c r="BY17" s="159"/>
      <c r="BZ17" s="159"/>
      <c r="CA17" s="159"/>
      <c r="CB17" s="159"/>
      <c r="CC17" s="159"/>
      <c r="CD17" s="159"/>
      <c r="CE17" s="159"/>
      <c r="CF17" s="159"/>
      <c r="CG17" s="159"/>
    </row>
    <row r="18" spans="1:85" s="179" customFormat="1" ht="13.5" customHeight="1">
      <c r="A18" s="746"/>
      <c r="B18" s="629"/>
      <c r="C18" s="748"/>
      <c r="D18" s="751"/>
      <c r="E18" s="754"/>
      <c r="F18" s="176"/>
      <c r="G18" s="676"/>
      <c r="H18" s="690"/>
      <c r="I18" s="676"/>
      <c r="J18" s="690"/>
      <c r="K18" s="683"/>
      <c r="L18" s="680"/>
      <c r="M18" s="682"/>
      <c r="N18" s="678"/>
      <c r="O18" s="680"/>
      <c r="P18" s="682"/>
      <c r="Q18" s="678"/>
      <c r="R18" s="683"/>
      <c r="S18" s="685"/>
      <c r="T18" s="683"/>
      <c r="U18" s="696"/>
      <c r="V18" s="683"/>
      <c r="W18" s="692"/>
      <c r="X18" s="690"/>
      <c r="Y18" s="698"/>
      <c r="Z18" s="682"/>
      <c r="AA18" s="678"/>
      <c r="AB18" s="683"/>
      <c r="AC18" s="692"/>
      <c r="AD18" s="678"/>
      <c r="AE18" s="694"/>
      <c r="AF18" s="682"/>
      <c r="AG18" s="678"/>
      <c r="AH18" s="706"/>
      <c r="AI18" s="550"/>
      <c r="AJ18" s="584" t="s">
        <v>524</v>
      </c>
      <c r="AK18" s="595">
        <v>423800</v>
      </c>
      <c r="AL18" s="683"/>
      <c r="AM18" s="178">
        <v>4230</v>
      </c>
      <c r="AN18" s="173"/>
      <c r="AO18" s="711"/>
      <c r="AP18" s="178"/>
      <c r="AQ18" s="683"/>
      <c r="AR18" s="719"/>
      <c r="AS18" s="683"/>
      <c r="AT18" s="696"/>
      <c r="AU18" s="722"/>
      <c r="AV18" s="715"/>
      <c r="AW18" s="716"/>
      <c r="AX18" s="717"/>
      <c r="AY18" s="722"/>
      <c r="AZ18" s="715"/>
      <c r="BA18" s="716"/>
      <c r="BB18" s="717"/>
      <c r="BC18" s="683"/>
      <c r="BD18" s="685"/>
      <c r="BE18" s="683"/>
      <c r="BF18" s="725"/>
      <c r="BG18" s="739"/>
      <c r="BH18" s="741"/>
      <c r="BI18" s="597"/>
      <c r="BJ18" s="599">
        <v>0.8</v>
      </c>
      <c r="BK18" s="683"/>
      <c r="BL18" s="725"/>
      <c r="BM18" s="725"/>
      <c r="BN18" s="725"/>
      <c r="BO18" s="725"/>
      <c r="BP18" s="172"/>
      <c r="BQ18" s="180"/>
      <c r="BR18" s="191"/>
      <c r="BS18" s="191"/>
      <c r="BT18" s="626"/>
      <c r="BU18" s="159"/>
      <c r="BV18" s="159"/>
      <c r="BW18" s="159"/>
      <c r="BX18" s="159"/>
      <c r="BY18" s="159"/>
      <c r="BZ18" s="159"/>
      <c r="CA18" s="159"/>
      <c r="CB18" s="159"/>
      <c r="CC18" s="159"/>
      <c r="CD18" s="159"/>
      <c r="CE18" s="159"/>
      <c r="CF18" s="159"/>
      <c r="CG18" s="159"/>
    </row>
    <row r="19" spans="1:85" s="179" customFormat="1" ht="13.5" customHeight="1">
      <c r="A19" s="746" t="s">
        <v>679</v>
      </c>
      <c r="B19" s="629"/>
      <c r="C19" s="748"/>
      <c r="D19" s="751"/>
      <c r="E19" s="755" t="s">
        <v>454</v>
      </c>
      <c r="F19" s="176"/>
      <c r="G19" s="733">
        <v>200910</v>
      </c>
      <c r="H19" s="701"/>
      <c r="I19" s="733">
        <v>197990</v>
      </c>
      <c r="J19" s="701"/>
      <c r="K19" s="683" t="s">
        <v>518</v>
      </c>
      <c r="L19" s="730">
        <v>1890</v>
      </c>
      <c r="M19" s="712"/>
      <c r="N19" s="686" t="s">
        <v>659</v>
      </c>
      <c r="O19" s="730">
        <v>1860</v>
      </c>
      <c r="P19" s="712"/>
      <c r="Q19" s="686" t="s">
        <v>659</v>
      </c>
      <c r="R19" s="683"/>
      <c r="S19" s="685"/>
      <c r="T19" s="683"/>
      <c r="U19" s="696"/>
      <c r="V19" s="683" t="s">
        <v>518</v>
      </c>
      <c r="W19" s="699">
        <v>19010</v>
      </c>
      <c r="X19" s="701"/>
      <c r="Y19" s="704">
        <v>190</v>
      </c>
      <c r="Z19" s="712"/>
      <c r="AA19" s="686" t="s">
        <v>659</v>
      </c>
      <c r="AB19" s="683" t="s">
        <v>518</v>
      </c>
      <c r="AC19" s="699">
        <v>59740</v>
      </c>
      <c r="AD19" s="686"/>
      <c r="AE19" s="704">
        <v>590</v>
      </c>
      <c r="AF19" s="712"/>
      <c r="AG19" s="686" t="s">
        <v>659</v>
      </c>
      <c r="AH19" s="706"/>
      <c r="AI19" s="550"/>
      <c r="AJ19" s="584" t="s">
        <v>680</v>
      </c>
      <c r="AK19" s="595">
        <v>450700</v>
      </c>
      <c r="AL19" s="683"/>
      <c r="AM19" s="178">
        <v>4500</v>
      </c>
      <c r="AN19" s="173"/>
      <c r="AO19" s="711"/>
      <c r="AP19" s="178"/>
      <c r="AQ19" s="683"/>
      <c r="AR19" s="719"/>
      <c r="AS19" s="683"/>
      <c r="AT19" s="696"/>
      <c r="AU19" s="722"/>
      <c r="AV19" s="715" t="s">
        <v>671</v>
      </c>
      <c r="AW19" s="716">
        <v>1700</v>
      </c>
      <c r="AX19" s="717">
        <v>1900</v>
      </c>
      <c r="AY19" s="722"/>
      <c r="AZ19" s="715" t="s">
        <v>672</v>
      </c>
      <c r="BA19" s="716">
        <v>12300</v>
      </c>
      <c r="BB19" s="717">
        <v>13700</v>
      </c>
      <c r="BC19" s="683"/>
      <c r="BD19" s="685"/>
      <c r="BE19" s="683"/>
      <c r="BF19" s="727">
        <v>0.1</v>
      </c>
      <c r="BG19" s="739"/>
      <c r="BH19" s="742">
        <v>0.1</v>
      </c>
      <c r="BI19" s="597"/>
      <c r="BJ19" s="598" t="s">
        <v>681</v>
      </c>
      <c r="BK19" s="683"/>
      <c r="BL19" s="727">
        <v>0.02</v>
      </c>
      <c r="BM19" s="727">
        <v>0.04</v>
      </c>
      <c r="BN19" s="727">
        <v>7.0000000000000007E-2</v>
      </c>
      <c r="BO19" s="727">
        <v>0.09</v>
      </c>
      <c r="BP19" s="172"/>
      <c r="BQ19" s="180"/>
      <c r="BR19" s="191">
        <v>41</v>
      </c>
      <c r="BS19" s="191">
        <v>42</v>
      </c>
      <c r="BT19" s="626"/>
      <c r="BU19" s="159"/>
      <c r="BV19" s="159"/>
      <c r="BW19" s="159"/>
      <c r="BX19" s="159"/>
      <c r="BY19" s="159"/>
      <c r="BZ19" s="159"/>
      <c r="CA19" s="159"/>
      <c r="CB19" s="159"/>
      <c r="CC19" s="159"/>
      <c r="CD19" s="159"/>
      <c r="CE19" s="159"/>
      <c r="CF19" s="159"/>
      <c r="CG19" s="159"/>
    </row>
    <row r="20" spans="1:85" s="179" customFormat="1" ht="13.5" customHeight="1">
      <c r="A20" s="746"/>
      <c r="B20" s="629"/>
      <c r="C20" s="748"/>
      <c r="D20" s="751"/>
      <c r="E20" s="754"/>
      <c r="F20" s="176"/>
      <c r="G20" s="719"/>
      <c r="H20" s="702"/>
      <c r="I20" s="719"/>
      <c r="J20" s="702"/>
      <c r="K20" s="683"/>
      <c r="L20" s="709"/>
      <c r="M20" s="713"/>
      <c r="N20" s="687"/>
      <c r="O20" s="709"/>
      <c r="P20" s="713"/>
      <c r="Q20" s="687"/>
      <c r="R20" s="683"/>
      <c r="S20" s="685"/>
      <c r="T20" s="683"/>
      <c r="U20" s="696"/>
      <c r="V20" s="683"/>
      <c r="W20" s="700"/>
      <c r="X20" s="702"/>
      <c r="Y20" s="705"/>
      <c r="Z20" s="713"/>
      <c r="AA20" s="687"/>
      <c r="AB20" s="683"/>
      <c r="AC20" s="700"/>
      <c r="AD20" s="687"/>
      <c r="AE20" s="705"/>
      <c r="AF20" s="713"/>
      <c r="AG20" s="687"/>
      <c r="AH20" s="548"/>
      <c r="AI20" s="550"/>
      <c r="AJ20" s="584" t="s">
        <v>523</v>
      </c>
      <c r="AK20" s="595">
        <v>477500</v>
      </c>
      <c r="AL20" s="683"/>
      <c r="AM20" s="178">
        <v>4770</v>
      </c>
      <c r="AN20" s="173"/>
      <c r="AO20" s="711"/>
      <c r="AP20" s="178"/>
      <c r="AQ20" s="549"/>
      <c r="AR20" s="719"/>
      <c r="AS20" s="683"/>
      <c r="AT20" s="696"/>
      <c r="AU20" s="722"/>
      <c r="AV20" s="715"/>
      <c r="AW20" s="716"/>
      <c r="AX20" s="717"/>
      <c r="AY20" s="722"/>
      <c r="AZ20" s="715"/>
      <c r="BA20" s="716"/>
      <c r="BB20" s="717"/>
      <c r="BC20" s="683"/>
      <c r="BD20" s="685"/>
      <c r="BE20" s="683"/>
      <c r="BF20" s="727"/>
      <c r="BG20" s="739"/>
      <c r="BH20" s="742"/>
      <c r="BI20" s="597"/>
      <c r="BJ20" s="599">
        <v>0.75</v>
      </c>
      <c r="BK20" s="683"/>
      <c r="BL20" s="727"/>
      <c r="BM20" s="727"/>
      <c r="BN20" s="727"/>
      <c r="BO20" s="727"/>
      <c r="BP20" s="172"/>
      <c r="BQ20" s="180"/>
      <c r="BR20" s="191"/>
      <c r="BS20" s="191"/>
      <c r="BT20" s="191"/>
      <c r="BU20" s="159"/>
      <c r="BV20" s="159"/>
      <c r="BW20" s="159"/>
      <c r="BX20" s="159"/>
      <c r="BY20" s="159"/>
      <c r="BZ20" s="159"/>
      <c r="CA20" s="159"/>
      <c r="CB20" s="159"/>
      <c r="CC20" s="159"/>
      <c r="CD20" s="159"/>
      <c r="CE20" s="159"/>
      <c r="CF20" s="159"/>
      <c r="CG20" s="159"/>
    </row>
    <row r="21" spans="1:85" s="179" customFormat="1" ht="13.5" customHeight="1">
      <c r="A21" s="746"/>
      <c r="B21" s="629"/>
      <c r="C21" s="748"/>
      <c r="D21" s="751"/>
      <c r="E21" s="754"/>
      <c r="F21" s="176"/>
      <c r="G21" s="719"/>
      <c r="H21" s="702"/>
      <c r="I21" s="719"/>
      <c r="J21" s="702"/>
      <c r="K21" s="683"/>
      <c r="L21" s="709"/>
      <c r="M21" s="713"/>
      <c r="N21" s="687"/>
      <c r="O21" s="709"/>
      <c r="P21" s="713"/>
      <c r="Q21" s="687"/>
      <c r="R21" s="683"/>
      <c r="S21" s="685"/>
      <c r="T21" s="683"/>
      <c r="U21" s="696"/>
      <c r="V21" s="683"/>
      <c r="W21" s="700"/>
      <c r="X21" s="702"/>
      <c r="Y21" s="705"/>
      <c r="Z21" s="713"/>
      <c r="AA21" s="687"/>
      <c r="AB21" s="683"/>
      <c r="AC21" s="700"/>
      <c r="AD21" s="687"/>
      <c r="AE21" s="705"/>
      <c r="AF21" s="713"/>
      <c r="AG21" s="687"/>
      <c r="AH21" s="548"/>
      <c r="AI21" s="550"/>
      <c r="AJ21" s="584" t="s">
        <v>522</v>
      </c>
      <c r="AK21" s="595">
        <v>504300</v>
      </c>
      <c r="AL21" s="683"/>
      <c r="AM21" s="178">
        <v>5040</v>
      </c>
      <c r="AN21" s="173"/>
      <c r="AO21" s="711"/>
      <c r="AP21" s="178"/>
      <c r="AQ21" s="549"/>
      <c r="AR21" s="719"/>
      <c r="AS21" s="683"/>
      <c r="AT21" s="696"/>
      <c r="AU21" s="722"/>
      <c r="AV21" s="715" t="s">
        <v>673</v>
      </c>
      <c r="AW21" s="716">
        <v>1700</v>
      </c>
      <c r="AX21" s="717">
        <v>1900</v>
      </c>
      <c r="AY21" s="722"/>
      <c r="AZ21" s="715" t="s">
        <v>674</v>
      </c>
      <c r="BA21" s="716">
        <v>11000</v>
      </c>
      <c r="BB21" s="717">
        <v>12300</v>
      </c>
      <c r="BC21" s="683"/>
      <c r="BD21" s="685"/>
      <c r="BE21" s="683"/>
      <c r="BF21" s="727"/>
      <c r="BG21" s="739"/>
      <c r="BH21" s="742"/>
      <c r="BI21" s="597"/>
      <c r="BJ21" s="598" t="s">
        <v>682</v>
      </c>
      <c r="BK21" s="683"/>
      <c r="BL21" s="727"/>
      <c r="BM21" s="727"/>
      <c r="BN21" s="727"/>
      <c r="BO21" s="727"/>
      <c r="BP21" s="172"/>
      <c r="BQ21" s="180"/>
      <c r="BR21" s="191"/>
      <c r="BS21" s="191"/>
      <c r="BT21" s="191"/>
      <c r="BU21" s="159"/>
      <c r="BV21" s="159"/>
      <c r="BW21" s="159"/>
      <c r="BX21" s="159"/>
      <c r="BY21" s="159"/>
      <c r="BZ21" s="159"/>
      <c r="CA21" s="159"/>
      <c r="CB21" s="159"/>
      <c r="CC21" s="159"/>
      <c r="CD21" s="159"/>
      <c r="CE21" s="159"/>
      <c r="CF21" s="159"/>
      <c r="CG21" s="159"/>
    </row>
    <row r="22" spans="1:85" s="179" customFormat="1" ht="13.5" customHeight="1">
      <c r="A22" s="746"/>
      <c r="B22" s="668"/>
      <c r="C22" s="749"/>
      <c r="D22" s="752"/>
      <c r="E22" s="756"/>
      <c r="F22" s="176"/>
      <c r="G22" s="719"/>
      <c r="H22" s="703"/>
      <c r="I22" s="719"/>
      <c r="J22" s="703"/>
      <c r="K22" s="683"/>
      <c r="L22" s="731"/>
      <c r="M22" s="714"/>
      <c r="N22" s="688"/>
      <c r="O22" s="731"/>
      <c r="P22" s="714"/>
      <c r="Q22" s="688"/>
      <c r="R22" s="683"/>
      <c r="S22" s="685"/>
      <c r="T22" s="683"/>
      <c r="U22" s="696"/>
      <c r="V22" s="683"/>
      <c r="W22" s="700"/>
      <c r="X22" s="703"/>
      <c r="Y22" s="705"/>
      <c r="Z22" s="714"/>
      <c r="AA22" s="687"/>
      <c r="AB22" s="683"/>
      <c r="AC22" s="737"/>
      <c r="AD22" s="688"/>
      <c r="AE22" s="738"/>
      <c r="AF22" s="714"/>
      <c r="AG22" s="688"/>
      <c r="AH22" s="548"/>
      <c r="AI22" s="550"/>
      <c r="AJ22" s="600" t="s">
        <v>521</v>
      </c>
      <c r="AK22" s="601">
        <v>531200</v>
      </c>
      <c r="AL22" s="683"/>
      <c r="AM22" s="178">
        <v>5310</v>
      </c>
      <c r="AN22" s="173"/>
      <c r="AO22" s="711"/>
      <c r="AP22" s="178"/>
      <c r="AQ22" s="549"/>
      <c r="AR22" s="720"/>
      <c r="AS22" s="683"/>
      <c r="AT22" s="721"/>
      <c r="AU22" s="722"/>
      <c r="AV22" s="734"/>
      <c r="AW22" s="735"/>
      <c r="AX22" s="736"/>
      <c r="AY22" s="722"/>
      <c r="AZ22" s="734"/>
      <c r="BA22" s="735"/>
      <c r="BB22" s="736"/>
      <c r="BC22" s="683"/>
      <c r="BD22" s="729"/>
      <c r="BE22" s="683"/>
      <c r="BF22" s="728"/>
      <c r="BG22" s="739"/>
      <c r="BH22" s="743"/>
      <c r="BI22" s="597"/>
      <c r="BJ22" s="602">
        <v>0.7</v>
      </c>
      <c r="BK22" s="683"/>
      <c r="BL22" s="728"/>
      <c r="BM22" s="728"/>
      <c r="BN22" s="728"/>
      <c r="BO22" s="728"/>
      <c r="BP22" s="172"/>
      <c r="BQ22" s="180"/>
      <c r="BR22" s="191"/>
      <c r="BS22" s="191"/>
      <c r="BT22" s="191"/>
      <c r="BU22" s="159"/>
      <c r="BV22" s="159"/>
      <c r="BW22" s="159"/>
      <c r="BX22" s="159"/>
      <c r="BY22" s="159"/>
      <c r="BZ22" s="159"/>
      <c r="CA22" s="159"/>
      <c r="CB22" s="159"/>
      <c r="CC22" s="159"/>
      <c r="CD22" s="159"/>
      <c r="CE22" s="159"/>
      <c r="CF22" s="159"/>
      <c r="CG22" s="159"/>
    </row>
    <row r="23" spans="1:85">
      <c r="Y23" s="559"/>
      <c r="Z23" s="559"/>
      <c r="AA23" s="559"/>
      <c r="AE23" s="559"/>
      <c r="AF23" s="559"/>
      <c r="AG23" s="559"/>
      <c r="AR23" s="171"/>
      <c r="AT23" s="170"/>
      <c r="BD23" s="171"/>
      <c r="BF23" s="171"/>
      <c r="BH23" s="171"/>
      <c r="BJ23" s="171"/>
      <c r="BL23" s="171"/>
      <c r="BM23" s="171"/>
      <c r="BN23" s="171"/>
      <c r="BO23" s="171"/>
    </row>
  </sheetData>
  <autoFilter ref="B4:WXU22"/>
  <mergeCells count="267">
    <mergeCell ref="AQ15:AQ19"/>
    <mergeCell ref="AR15:AR22"/>
    <mergeCell ref="AS15:AS22"/>
    <mergeCell ref="AT15:AT22"/>
    <mergeCell ref="AU15:AU22"/>
    <mergeCell ref="AV15:AV16"/>
    <mergeCell ref="AV19:AV20"/>
    <mergeCell ref="AW19:AW20"/>
    <mergeCell ref="AX19:AX20"/>
    <mergeCell ref="AV21:AV22"/>
    <mergeCell ref="AW21:AW22"/>
    <mergeCell ref="AX21:AX22"/>
    <mergeCell ref="BT15:BT19"/>
    <mergeCell ref="AV17:AV18"/>
    <mergeCell ref="AW17:AW18"/>
    <mergeCell ref="AX17:AX18"/>
    <mergeCell ref="AZ17:AZ18"/>
    <mergeCell ref="BA17:BA18"/>
    <mergeCell ref="BB17:BB18"/>
    <mergeCell ref="BB19:BB20"/>
    <mergeCell ref="BF19:BF22"/>
    <mergeCell ref="BH19:BH22"/>
    <mergeCell ref="BJ15:BJ16"/>
    <mergeCell ref="BK15:BK22"/>
    <mergeCell ref="BL15:BL18"/>
    <mergeCell ref="BM15:BM18"/>
    <mergeCell ref="BN15:BN18"/>
    <mergeCell ref="BO15:BO18"/>
    <mergeCell ref="BL19:BL22"/>
    <mergeCell ref="BM19:BM22"/>
    <mergeCell ref="BN19:BN22"/>
    <mergeCell ref="BO19:BO22"/>
    <mergeCell ref="BC15:BC22"/>
    <mergeCell ref="BD15:BD22"/>
    <mergeCell ref="BE15:BE22"/>
    <mergeCell ref="BF15:BF18"/>
    <mergeCell ref="BG15:BG22"/>
    <mergeCell ref="BH15:BH18"/>
    <mergeCell ref="AW15:AW16"/>
    <mergeCell ref="AX15:AX16"/>
    <mergeCell ref="AY15:AY22"/>
    <mergeCell ref="AZ15:AZ16"/>
    <mergeCell ref="BA15:BA16"/>
    <mergeCell ref="BB15:BB16"/>
    <mergeCell ref="BA21:BA22"/>
    <mergeCell ref="BB21:BB22"/>
    <mergeCell ref="AZ19:AZ20"/>
    <mergeCell ref="BA19:BA20"/>
    <mergeCell ref="AZ21:AZ22"/>
    <mergeCell ref="AA15:AA18"/>
    <mergeCell ref="AB15:AB18"/>
    <mergeCell ref="AC15:AC18"/>
    <mergeCell ref="AD15:AD18"/>
    <mergeCell ref="AE15:AE18"/>
    <mergeCell ref="AF15:AF18"/>
    <mergeCell ref="U15:U22"/>
    <mergeCell ref="V15:V18"/>
    <mergeCell ref="W15:W18"/>
    <mergeCell ref="X15:X18"/>
    <mergeCell ref="Y15:Y18"/>
    <mergeCell ref="Z15:Z18"/>
    <mergeCell ref="V19:V22"/>
    <mergeCell ref="W19:W22"/>
    <mergeCell ref="X19:X22"/>
    <mergeCell ref="Y19:Y22"/>
    <mergeCell ref="Z19:Z22"/>
    <mergeCell ref="AA19:AA22"/>
    <mergeCell ref="AB19:AB22"/>
    <mergeCell ref="AC19:AC22"/>
    <mergeCell ref="AD19:AD22"/>
    <mergeCell ref="AE19:AE22"/>
    <mergeCell ref="O15:O18"/>
    <mergeCell ref="P15:P18"/>
    <mergeCell ref="Q15:Q18"/>
    <mergeCell ref="R15:R22"/>
    <mergeCell ref="S15:S22"/>
    <mergeCell ref="T15:T22"/>
    <mergeCell ref="O19:O22"/>
    <mergeCell ref="P19:P22"/>
    <mergeCell ref="Q19:Q22"/>
    <mergeCell ref="I15:I18"/>
    <mergeCell ref="J15:J18"/>
    <mergeCell ref="K15:K18"/>
    <mergeCell ref="L15:L18"/>
    <mergeCell ref="M15:M18"/>
    <mergeCell ref="N15:N18"/>
    <mergeCell ref="A15:A18"/>
    <mergeCell ref="C15:C22"/>
    <mergeCell ref="D15:D22"/>
    <mergeCell ref="E15:E18"/>
    <mergeCell ref="G15:G18"/>
    <mergeCell ref="H15:H18"/>
    <mergeCell ref="A19:A22"/>
    <mergeCell ref="E19:E22"/>
    <mergeCell ref="G19:G22"/>
    <mergeCell ref="H19:H22"/>
    <mergeCell ref="I19:I22"/>
    <mergeCell ref="J19:J22"/>
    <mergeCell ref="K19:K22"/>
    <mergeCell ref="L19:L22"/>
    <mergeCell ref="M19:M22"/>
    <mergeCell ref="N19:N22"/>
    <mergeCell ref="BO11:BO14"/>
    <mergeCell ref="AV13:AV14"/>
    <mergeCell ref="AW13:AW14"/>
    <mergeCell ref="AX13:AX14"/>
    <mergeCell ref="AZ13:AZ14"/>
    <mergeCell ref="BA13:BA14"/>
    <mergeCell ref="BB13:BB14"/>
    <mergeCell ref="Z11:Z14"/>
    <mergeCell ref="AA11:AA14"/>
    <mergeCell ref="AB11:AB14"/>
    <mergeCell ref="AC11:AC14"/>
    <mergeCell ref="AD11:AD14"/>
    <mergeCell ref="AE11:AE14"/>
    <mergeCell ref="BG7:BG14"/>
    <mergeCell ref="BH7:BH10"/>
    <mergeCell ref="BF11:BF14"/>
    <mergeCell ref="BH11:BH14"/>
    <mergeCell ref="AW7:AW8"/>
    <mergeCell ref="AX7:AX8"/>
    <mergeCell ref="AY7:AY14"/>
    <mergeCell ref="AZ7:AZ8"/>
    <mergeCell ref="BA7:BA8"/>
    <mergeCell ref="BB7:BB8"/>
    <mergeCell ref="AX11:AX12"/>
    <mergeCell ref="K11:K14"/>
    <mergeCell ref="L11:L14"/>
    <mergeCell ref="M11:M14"/>
    <mergeCell ref="N11:N14"/>
    <mergeCell ref="O11:O14"/>
    <mergeCell ref="P11:P14"/>
    <mergeCell ref="A11:A14"/>
    <mergeCell ref="E11:E14"/>
    <mergeCell ref="G11:G14"/>
    <mergeCell ref="H11:H14"/>
    <mergeCell ref="I11:I14"/>
    <mergeCell ref="J11:J14"/>
    <mergeCell ref="BO7:BO10"/>
    <mergeCell ref="BT7:BT11"/>
    <mergeCell ref="AV9:AV10"/>
    <mergeCell ref="AW9:AW10"/>
    <mergeCell ref="AX9:AX10"/>
    <mergeCell ref="AZ9:AZ10"/>
    <mergeCell ref="BA9:BA10"/>
    <mergeCell ref="BB9:BB10"/>
    <mergeCell ref="AV11:AV12"/>
    <mergeCell ref="AW11:AW12"/>
    <mergeCell ref="BI7:BI14"/>
    <mergeCell ref="BJ7:BJ10"/>
    <mergeCell ref="BK7:BK14"/>
    <mergeCell ref="BL7:BL10"/>
    <mergeCell ref="BM7:BM10"/>
    <mergeCell ref="BN7:BN10"/>
    <mergeCell ref="BJ11:BJ14"/>
    <mergeCell ref="BL11:BL14"/>
    <mergeCell ref="BM11:BM14"/>
    <mergeCell ref="BN11:BN14"/>
    <mergeCell ref="BC7:BC14"/>
    <mergeCell ref="BD7:BD14"/>
    <mergeCell ref="BE7:BE14"/>
    <mergeCell ref="BF7:BF10"/>
    <mergeCell ref="AZ11:AZ12"/>
    <mergeCell ref="BA11:BA12"/>
    <mergeCell ref="BB11:BB12"/>
    <mergeCell ref="AQ7:AQ11"/>
    <mergeCell ref="AR7:AR14"/>
    <mergeCell ref="AS7:AS14"/>
    <mergeCell ref="AT7:AT14"/>
    <mergeCell ref="AU7:AU14"/>
    <mergeCell ref="AV7:AV8"/>
    <mergeCell ref="AF7:AF10"/>
    <mergeCell ref="AG7:AG10"/>
    <mergeCell ref="AH7:AH19"/>
    <mergeCell ref="AJ7:AK8"/>
    <mergeCell ref="AL7:AL22"/>
    <mergeCell ref="AO7:AO22"/>
    <mergeCell ref="AF11:AF14"/>
    <mergeCell ref="AG11:AG14"/>
    <mergeCell ref="AG15:AG18"/>
    <mergeCell ref="AF19:AF22"/>
    <mergeCell ref="AG19:AG22"/>
    <mergeCell ref="AA7:AA10"/>
    <mergeCell ref="AB7:AB10"/>
    <mergeCell ref="AC7:AC10"/>
    <mergeCell ref="AD7:AD10"/>
    <mergeCell ref="AE7:AE10"/>
    <mergeCell ref="T7:T14"/>
    <mergeCell ref="U7:U14"/>
    <mergeCell ref="V7:V10"/>
    <mergeCell ref="W7:W10"/>
    <mergeCell ref="X7:X10"/>
    <mergeCell ref="Y7:Y10"/>
    <mergeCell ref="V11:V14"/>
    <mergeCell ref="W11:W14"/>
    <mergeCell ref="X11:X14"/>
    <mergeCell ref="Y11:Y14"/>
    <mergeCell ref="AR5:AT5"/>
    <mergeCell ref="AV5:AX5"/>
    <mergeCell ref="AZ5:BB5"/>
    <mergeCell ref="BL5:BO5"/>
    <mergeCell ref="A7:A10"/>
    <mergeCell ref="B7:B22"/>
    <mergeCell ref="C7:C14"/>
    <mergeCell ref="D7:D14"/>
    <mergeCell ref="E7:E10"/>
    <mergeCell ref="G7:G10"/>
    <mergeCell ref="N7:N10"/>
    <mergeCell ref="O7:O10"/>
    <mergeCell ref="P7:P10"/>
    <mergeCell ref="Q7:Q10"/>
    <mergeCell ref="R7:R14"/>
    <mergeCell ref="S7:S14"/>
    <mergeCell ref="Q11:Q14"/>
    <mergeCell ref="H7:H10"/>
    <mergeCell ref="I7:I10"/>
    <mergeCell ref="J7:J10"/>
    <mergeCell ref="K7:K10"/>
    <mergeCell ref="L7:L10"/>
    <mergeCell ref="M7:M10"/>
    <mergeCell ref="Z7:Z10"/>
    <mergeCell ref="G5:H5"/>
    <mergeCell ref="I5:J5"/>
    <mergeCell ref="L5:N5"/>
    <mergeCell ref="O5:Q5"/>
    <mergeCell ref="S5:U5"/>
    <mergeCell ref="W5:AA5"/>
    <mergeCell ref="AC5:AG5"/>
    <mergeCell ref="AJ5:AP5"/>
    <mergeCell ref="U3:U4"/>
    <mergeCell ref="Y3:AA3"/>
    <mergeCell ref="AE3:AG3"/>
    <mergeCell ref="AM3:AM4"/>
    <mergeCell ref="AP3:AP4"/>
    <mergeCell ref="BT1:BT4"/>
    <mergeCell ref="G2:H2"/>
    <mergeCell ref="I2:J2"/>
    <mergeCell ref="L2:N2"/>
    <mergeCell ref="O2:Q2"/>
    <mergeCell ref="BL2:BL4"/>
    <mergeCell ref="BM2:BM4"/>
    <mergeCell ref="BN2:BN4"/>
    <mergeCell ref="BO2:BO4"/>
    <mergeCell ref="AZ1:BB2"/>
    <mergeCell ref="BD1:BD4"/>
    <mergeCell ref="BF1:BF4"/>
    <mergeCell ref="BH1:BH4"/>
    <mergeCell ref="BJ1:BJ4"/>
    <mergeCell ref="BL1:BO1"/>
    <mergeCell ref="S1:U2"/>
    <mergeCell ref="W1:Z2"/>
    <mergeCell ref="AC1:AG2"/>
    <mergeCell ref="AJ1:AP2"/>
    <mergeCell ref="AR1:AT2"/>
    <mergeCell ref="AV1:AX2"/>
    <mergeCell ref="AW3:AX3"/>
    <mergeCell ref="BA3:BB3"/>
    <mergeCell ref="AT3:AT4"/>
    <mergeCell ref="B1:B4"/>
    <mergeCell ref="C1:C4"/>
    <mergeCell ref="D1:D4"/>
    <mergeCell ref="E1:E4"/>
    <mergeCell ref="G1:J1"/>
    <mergeCell ref="L1:Q1"/>
    <mergeCell ref="G3:H3"/>
    <mergeCell ref="I3:J3"/>
    <mergeCell ref="BR1:BS4"/>
  </mergeCells>
  <phoneticPr fontId="16"/>
  <pageMargins left="0.39370078740157483" right="0.39370078740157483" top="0.98425196850393704" bottom="0.39370078740157483" header="0.59055118110236227" footer="0.15748031496062992"/>
  <pageSetup paperSize="9" scale="69" pageOrder="overThenDown" orientation="portrait" r:id="rId1"/>
  <headerFooter differentFirst="1">
    <firstHeader>&amp;L&amp;"ＤＦ特太ゴシック体,標準"&amp;18小規模保育事業（Ｂ型）（保育認定）</firstHeader>
  </headerFooter>
  <colBreaks count="3" manualBreakCount="3">
    <brk id="21" max="1048575" man="1"/>
    <brk id="33" max="1048575" man="1"/>
    <brk id="5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CF1085"/>
  <sheetViews>
    <sheetView view="pageBreakPreview" topLeftCell="A34" zoomScale="70" zoomScaleNormal="100" zoomScaleSheetLayoutView="70" workbookViewId="0">
      <selection activeCell="D36" sqref="D36:D38"/>
    </sheetView>
  </sheetViews>
  <sheetFormatPr defaultRowHeight="13.5"/>
  <cols>
    <col min="1" max="1" width="5.125" style="511" customWidth="1"/>
    <col min="2" max="3" width="13.375" style="511" customWidth="1"/>
    <col min="4" max="4" width="11.625" style="511" customWidth="1"/>
    <col min="5" max="6" width="7.875" style="511" customWidth="1"/>
    <col min="7" max="7" width="12.75" style="511" customWidth="1"/>
    <col min="8" max="20" width="8" style="516" customWidth="1"/>
    <col min="21" max="21" width="27.25" style="511" hidden="1" customWidth="1"/>
    <col min="22" max="22" width="3.375" style="518" customWidth="1"/>
    <col min="23" max="33" width="8" style="518" customWidth="1"/>
    <col min="34" max="34" width="8" style="511" hidden="1" customWidth="1"/>
    <col min="35" max="39" width="9" style="511" hidden="1" customWidth="1"/>
    <col min="40" max="40" width="0" style="511" hidden="1" customWidth="1"/>
    <col min="41" max="42" width="9" style="511" hidden="1" customWidth="1"/>
    <col min="43" max="43" width="13.25" style="511" hidden="1" customWidth="1"/>
    <col min="44" max="84" width="9" style="511" hidden="1" customWidth="1"/>
    <col min="85" max="85" width="9" style="511" customWidth="1"/>
    <col min="86" max="16384" width="9" style="511"/>
  </cols>
  <sheetData>
    <row r="1" spans="1:84">
      <c r="A1" s="308"/>
      <c r="B1" s="308"/>
      <c r="C1" s="308"/>
      <c r="D1" s="308"/>
      <c r="E1" s="308"/>
      <c r="F1" s="308"/>
      <c r="G1" s="308"/>
      <c r="H1" s="309"/>
      <c r="I1" s="309"/>
      <c r="J1" s="309"/>
      <c r="K1" s="309"/>
      <c r="L1" s="309"/>
      <c r="M1" s="309"/>
      <c r="N1" s="309"/>
      <c r="O1" s="309"/>
      <c r="P1" s="309"/>
      <c r="Q1" s="1317" t="str">
        <f>IF(①入力シート!D8="","","（"&amp;①入力シート!D8&amp;"）　　")</f>
        <v/>
      </c>
      <c r="R1" s="1317"/>
      <c r="S1" s="1317"/>
      <c r="T1" s="1317"/>
    </row>
    <row r="2" spans="1:84">
      <c r="A2" s="308"/>
      <c r="B2" s="308"/>
      <c r="C2" s="308"/>
      <c r="D2" s="308"/>
      <c r="E2" s="308"/>
      <c r="F2" s="308"/>
      <c r="G2" s="308"/>
      <c r="H2" s="310" t="s">
        <v>425</v>
      </c>
      <c r="I2" s="512">
        <f>⑤入力シート2!I2</f>
        <v>0</v>
      </c>
      <c r="J2" s="311" t="s">
        <v>422</v>
      </c>
      <c r="K2" s="310" t="s">
        <v>424</v>
      </c>
      <c r="L2" s="512">
        <f>⑤入力シート2!L2</f>
        <v>0</v>
      </c>
      <c r="M2" s="311" t="s">
        <v>422</v>
      </c>
      <c r="N2" s="310" t="s">
        <v>423</v>
      </c>
      <c r="O2" s="512">
        <f>⑤入力シート2!O2</f>
        <v>0</v>
      </c>
      <c r="P2" s="311" t="s">
        <v>422</v>
      </c>
      <c r="Q2" s="309"/>
      <c r="R2" s="309"/>
      <c r="S2" s="309"/>
      <c r="T2" s="309"/>
    </row>
    <row r="3" spans="1:84">
      <c r="A3" s="308"/>
      <c r="B3" s="308"/>
      <c r="C3" s="308"/>
      <c r="D3" s="308"/>
      <c r="E3" s="308"/>
      <c r="F3" s="308"/>
      <c r="G3" s="308"/>
      <c r="H3" s="309"/>
      <c r="I3" s="309"/>
      <c r="J3" s="309"/>
      <c r="K3" s="309"/>
      <c r="L3" s="309"/>
      <c r="M3" s="309"/>
      <c r="N3" s="309"/>
      <c r="O3" s="309"/>
      <c r="P3" s="309"/>
      <c r="Q3" s="309"/>
      <c r="R3" s="309"/>
      <c r="S3" s="309"/>
      <c r="T3" s="309"/>
    </row>
    <row r="4" spans="1:84" ht="21.75" customHeight="1">
      <c r="A4" s="1320" t="s">
        <v>601</v>
      </c>
      <c r="B4" s="1320"/>
      <c r="C4" s="1320"/>
      <c r="D4" s="1320"/>
      <c r="E4" s="1320"/>
      <c r="F4" s="1320"/>
      <c r="G4" s="1321"/>
      <c r="H4" s="1297" t="s">
        <v>428</v>
      </c>
      <c r="I4" s="1298"/>
      <c r="J4" s="1298"/>
      <c r="K4" s="1298"/>
      <c r="L4" s="1298"/>
      <c r="M4" s="1298"/>
      <c r="N4" s="1298"/>
      <c r="O4" s="1298"/>
      <c r="P4" s="1298"/>
      <c r="Q4" s="1298"/>
      <c r="R4" s="1298"/>
      <c r="S4" s="1298"/>
      <c r="T4" s="1299"/>
      <c r="U4" s="1300" t="s">
        <v>415</v>
      </c>
      <c r="BG4" s="511" t="s">
        <v>427</v>
      </c>
      <c r="BH4" s="511">
        <f>COUNTA(C6:C95)</f>
        <v>0</v>
      </c>
    </row>
    <row r="5" spans="1:84">
      <c r="A5" s="312"/>
      <c r="B5" s="313" t="s">
        <v>515</v>
      </c>
      <c r="C5" s="314" t="s">
        <v>414</v>
      </c>
      <c r="D5" s="314" t="s">
        <v>413</v>
      </c>
      <c r="E5" s="314" t="s">
        <v>105</v>
      </c>
      <c r="F5" s="314" t="s">
        <v>412</v>
      </c>
      <c r="G5" s="315" t="s">
        <v>517</v>
      </c>
      <c r="H5" s="316" t="s">
        <v>411</v>
      </c>
      <c r="I5" s="316" t="s">
        <v>410</v>
      </c>
      <c r="J5" s="316" t="s">
        <v>409</v>
      </c>
      <c r="K5" s="316" t="s">
        <v>408</v>
      </c>
      <c r="L5" s="316" t="s">
        <v>407</v>
      </c>
      <c r="M5" s="316" t="s">
        <v>406</v>
      </c>
      <c r="N5" s="316" t="s">
        <v>405</v>
      </c>
      <c r="O5" s="316" t="s">
        <v>404</v>
      </c>
      <c r="P5" s="316" t="s">
        <v>403</v>
      </c>
      <c r="Q5" s="316" t="s">
        <v>402</v>
      </c>
      <c r="R5" s="316" t="s">
        <v>401</v>
      </c>
      <c r="S5" s="316" t="s">
        <v>400</v>
      </c>
      <c r="T5" s="316" t="s">
        <v>399</v>
      </c>
      <c r="U5" s="1301"/>
      <c r="AH5" s="513"/>
      <c r="AI5" s="513"/>
      <c r="AJ5" s="513"/>
      <c r="AK5" s="513"/>
      <c r="AL5" s="513"/>
      <c r="AM5" s="513"/>
      <c r="AN5" s="513"/>
      <c r="AO5" s="513" t="s">
        <v>398</v>
      </c>
      <c r="AP5" s="513" t="s">
        <v>397</v>
      </c>
      <c r="AQ5" s="514" t="s">
        <v>396</v>
      </c>
      <c r="AR5" s="514" t="s">
        <v>395</v>
      </c>
      <c r="AS5" s="514" t="s">
        <v>394</v>
      </c>
      <c r="AT5" s="514" t="s">
        <v>395</v>
      </c>
      <c r="AU5" s="514" t="s">
        <v>394</v>
      </c>
      <c r="AV5" s="514" t="s">
        <v>393</v>
      </c>
      <c r="BG5" s="511" t="s">
        <v>426</v>
      </c>
      <c r="BH5" s="511">
        <f>MAX(BH6,BH9,BH12,BH15,BH18,BH21,BH24,BH27,BH30,BH33,BH36,BH39,BH42,BH45,BH48,BH51,BH54,BH57,BH60,BH63,BH66,BH69,BH72,BH75,BH78,BH81,BH84,BH87,BH90,BH93)</f>
        <v>0</v>
      </c>
      <c r="BI5" s="511">
        <f t="shared" ref="BI5:BS5" si="0">MAX(BI6,BI9,BI12,BI15,BI18,BI21,BI24,BI27,BI30,BI33,BI36,BI39,BI42,BI45,BI48,BI51,BI54,BI57,BI60,BI63,BI66,BI69,BI72,BI75,BI78,BI81,BI84,BI87,BI90,BI93)</f>
        <v>0</v>
      </c>
      <c r="BJ5" s="511">
        <f t="shared" si="0"/>
        <v>0</v>
      </c>
      <c r="BK5" s="511">
        <f t="shared" si="0"/>
        <v>0</v>
      </c>
      <c r="BL5" s="511">
        <f t="shared" si="0"/>
        <v>0</v>
      </c>
      <c r="BM5" s="511">
        <f t="shared" si="0"/>
        <v>0</v>
      </c>
      <c r="BN5" s="511">
        <f t="shared" si="0"/>
        <v>0</v>
      </c>
      <c r="BO5" s="511">
        <f t="shared" si="0"/>
        <v>0</v>
      </c>
      <c r="BP5" s="511">
        <f t="shared" si="0"/>
        <v>0</v>
      </c>
      <c r="BQ5" s="511">
        <f t="shared" si="0"/>
        <v>0</v>
      </c>
      <c r="BR5" s="511">
        <f t="shared" si="0"/>
        <v>0</v>
      </c>
      <c r="BS5" s="511">
        <f t="shared" si="0"/>
        <v>0</v>
      </c>
    </row>
    <row r="6" spans="1:84">
      <c r="A6" s="1300">
        <v>1</v>
      </c>
      <c r="B6" s="1312"/>
      <c r="C6" s="1312"/>
      <c r="D6" s="1302"/>
      <c r="E6" s="1305"/>
      <c r="F6" s="1302"/>
      <c r="G6" s="317" t="s">
        <v>391</v>
      </c>
      <c r="H6" s="141"/>
      <c r="I6" s="141" t="str">
        <f t="shared" ref="I6:S6" si="1">IF(H6="","",H6)</f>
        <v/>
      </c>
      <c r="J6" s="141" t="str">
        <f t="shared" si="1"/>
        <v/>
      </c>
      <c r="K6" s="141" t="str">
        <f t="shared" si="1"/>
        <v/>
      </c>
      <c r="L6" s="141" t="str">
        <f t="shared" si="1"/>
        <v/>
      </c>
      <c r="M6" s="141" t="str">
        <f t="shared" si="1"/>
        <v/>
      </c>
      <c r="N6" s="141" t="str">
        <f t="shared" si="1"/>
        <v/>
      </c>
      <c r="O6" s="141" t="str">
        <f t="shared" si="1"/>
        <v/>
      </c>
      <c r="P6" s="141" t="str">
        <f t="shared" si="1"/>
        <v/>
      </c>
      <c r="Q6" s="141" t="str">
        <f t="shared" si="1"/>
        <v/>
      </c>
      <c r="R6" s="141" t="str">
        <f t="shared" si="1"/>
        <v/>
      </c>
      <c r="S6" s="141" t="str">
        <f t="shared" si="1"/>
        <v/>
      </c>
      <c r="T6" s="318">
        <f t="shared" ref="T6:T37" si="2">SUM(H6:S6)</f>
        <v>0</v>
      </c>
      <c r="U6" s="1288"/>
      <c r="AH6" s="516"/>
      <c r="AI6" s="516"/>
      <c r="AJ6" s="516"/>
      <c r="AK6" s="516"/>
      <c r="AL6" s="516"/>
      <c r="AM6" s="516"/>
      <c r="AN6" s="516"/>
      <c r="AO6" s="511">
        <v>1</v>
      </c>
      <c r="AP6" s="511">
        <v>1</v>
      </c>
      <c r="AQ6" s="511">
        <v>1</v>
      </c>
      <c r="AR6" s="515">
        <f ca="1">IF($AQ6=1,IF(INDIRECT(ADDRESS(($AO6-1)*3+$AP6+5,$AQ6+7))="",0,INDIRECT(ADDRESS(($AO6-1)*3+$AP6+5,$AQ6+7))),IF(INDIRECT(ADDRESS(($AO6-1)*3+$AP6+5,$AQ6+7))="",0,IF(COUNTIF(INDIRECT(ADDRESS(($AO6-1)*36+($AP6-1)*12+6,COLUMN())):INDIRECT(ADDRESS(($AO6-1)*36+($AP6-1)*12+$AQ6+4,COLUMN())),INDIRECT(ADDRESS(($AO6-1)*3+$AP6+5,$AQ6+7)))&gt;=1,0,INDIRECT(ADDRESS(($AO6-1)*3+$AP6+5,$AQ6+7)))))</f>
        <v>0</v>
      </c>
      <c r="AS6" s="511">
        <f ca="1">COUNTIF(INDIRECT("H"&amp;(ROW()+12*(($AO6-1)*3+$AP6)-ROW())/12+5):INDIRECT("S"&amp;(ROW()+12*(($AO6-1)*3+$AP6)-ROW())/12+5),AR6)</f>
        <v>0</v>
      </c>
      <c r="AT6" s="515"/>
      <c r="AV6" s="511">
        <f t="shared" ref="AV6" ca="1" si="3">IF(AND(AR6&gt;0,AS6&gt;0),1,0)</f>
        <v>0</v>
      </c>
      <c r="BF6" s="511">
        <v>1</v>
      </c>
      <c r="BH6" s="517">
        <f t="shared" ref="BH6:BS6" si="4">SUM(H6:H7)</f>
        <v>0</v>
      </c>
      <c r="BI6" s="517">
        <f t="shared" si="4"/>
        <v>0</v>
      </c>
      <c r="BJ6" s="517">
        <f t="shared" si="4"/>
        <v>0</v>
      </c>
      <c r="BK6" s="517">
        <f t="shared" si="4"/>
        <v>0</v>
      </c>
      <c r="BL6" s="517">
        <f t="shared" si="4"/>
        <v>0</v>
      </c>
      <c r="BM6" s="517">
        <f t="shared" si="4"/>
        <v>0</v>
      </c>
      <c r="BN6" s="517">
        <f t="shared" si="4"/>
        <v>0</v>
      </c>
      <c r="BO6" s="517">
        <f t="shared" si="4"/>
        <v>0</v>
      </c>
      <c r="BP6" s="517">
        <f t="shared" si="4"/>
        <v>0</v>
      </c>
      <c r="BQ6" s="517">
        <f t="shared" si="4"/>
        <v>0</v>
      </c>
      <c r="BR6" s="517">
        <f t="shared" si="4"/>
        <v>0</v>
      </c>
      <c r="BS6" s="517">
        <f t="shared" si="4"/>
        <v>0</v>
      </c>
      <c r="BT6" s="516"/>
      <c r="BU6" s="517">
        <f t="shared" ref="BU6:CF6" si="5">SUM(U6:U7)</f>
        <v>0</v>
      </c>
      <c r="BV6" s="517">
        <f t="shared" si="5"/>
        <v>0</v>
      </c>
      <c r="BW6" s="517">
        <f t="shared" si="5"/>
        <v>0</v>
      </c>
      <c r="BX6" s="517">
        <f t="shared" si="5"/>
        <v>0</v>
      </c>
      <c r="BY6" s="517">
        <f t="shared" si="5"/>
        <v>0</v>
      </c>
      <c r="BZ6" s="517">
        <f t="shared" si="5"/>
        <v>0</v>
      </c>
      <c r="CA6" s="517">
        <f t="shared" si="5"/>
        <v>0</v>
      </c>
      <c r="CB6" s="517">
        <f t="shared" si="5"/>
        <v>0</v>
      </c>
      <c r="CC6" s="517">
        <f t="shared" si="5"/>
        <v>0</v>
      </c>
      <c r="CD6" s="517">
        <f t="shared" si="5"/>
        <v>0</v>
      </c>
      <c r="CE6" s="517">
        <f t="shared" si="5"/>
        <v>0</v>
      </c>
      <c r="CF6" s="517">
        <f t="shared" si="5"/>
        <v>0</v>
      </c>
    </row>
    <row r="7" spans="1:84">
      <c r="A7" s="1313"/>
      <c r="B7" s="1303"/>
      <c r="C7" s="1303"/>
      <c r="D7" s="1303"/>
      <c r="E7" s="1306"/>
      <c r="F7" s="1303"/>
      <c r="G7" s="319" t="s">
        <v>390</v>
      </c>
      <c r="H7" s="139"/>
      <c r="I7" s="139" t="str">
        <f t="shared" ref="I7:S7" si="6">IF(H7="","",H7)</f>
        <v/>
      </c>
      <c r="J7" s="139" t="str">
        <f t="shared" si="6"/>
        <v/>
      </c>
      <c r="K7" s="139" t="str">
        <f t="shared" si="6"/>
        <v/>
      </c>
      <c r="L7" s="139" t="str">
        <f t="shared" si="6"/>
        <v/>
      </c>
      <c r="M7" s="139" t="str">
        <f t="shared" si="6"/>
        <v/>
      </c>
      <c r="N7" s="139" t="str">
        <f t="shared" si="6"/>
        <v/>
      </c>
      <c r="O7" s="139" t="str">
        <f t="shared" si="6"/>
        <v/>
      </c>
      <c r="P7" s="139" t="str">
        <f t="shared" si="6"/>
        <v/>
      </c>
      <c r="Q7" s="139" t="str">
        <f t="shared" si="6"/>
        <v/>
      </c>
      <c r="R7" s="139" t="str">
        <f t="shared" si="6"/>
        <v/>
      </c>
      <c r="S7" s="139" t="str">
        <f t="shared" si="6"/>
        <v/>
      </c>
      <c r="T7" s="320">
        <f t="shared" si="2"/>
        <v>0</v>
      </c>
      <c r="U7" s="1289"/>
      <c r="AH7" s="516"/>
      <c r="AI7" s="516"/>
      <c r="AJ7" s="516"/>
      <c r="AK7" s="516"/>
      <c r="AL7" s="516"/>
      <c r="AM7" s="516"/>
      <c r="AN7" s="516"/>
      <c r="AO7" s="511">
        <v>1</v>
      </c>
      <c r="AP7" s="511">
        <v>1</v>
      </c>
      <c r="AQ7" s="511">
        <v>2</v>
      </c>
      <c r="AR7" s="515">
        <f ca="1">IF($AQ7=1,IF(INDIRECT(ADDRESS(($AO7-1)*3+$AP7+5,$AQ7+7))="",0,INDIRECT(ADDRESS(($AO7-1)*3+$AP7+5,$AQ7+7))),IF(INDIRECT(ADDRESS(($AO7-1)*3+$AP7+5,$AQ7+7))="",0,IF(COUNTIF(INDIRECT(ADDRESS(($AO7-1)*36+($AP7-1)*12+6,COLUMN())):INDIRECT(ADDRESS(($AO7-1)*36+($AP7-1)*12+$AQ7+4,COLUMN())),INDIRECT(ADDRESS(($AO7-1)*3+$AP7+5,$AQ7+7)))&gt;=1,0,INDIRECT(ADDRESS(($AO7-1)*3+$AP7+5,$AQ7+7)))))</f>
        <v>0</v>
      </c>
      <c r="AS7" s="511">
        <f ca="1">COUNTIF(INDIRECT("H"&amp;(ROW()+12*(($AO7-1)*3+$AP7)-ROW())/12+5):INDIRECT("S"&amp;(ROW()+12*(($AO7-1)*3+$AP7)-ROW())/12+5),AR7)</f>
        <v>0</v>
      </c>
      <c r="AT7" s="515"/>
      <c r="AV7" s="511">
        <f ca="1">IF(AND(AR7&gt;0,AS7&gt;0),COUNTIF(AV$6:AV6,"&gt;0")+1,0)</f>
        <v>0</v>
      </c>
      <c r="BF7" s="511">
        <v>2</v>
      </c>
      <c r="BG7" s="511" t="s">
        <v>389</v>
      </c>
      <c r="BH7" s="517">
        <f t="shared" ref="BH7:BS7" si="7">IF(BH6+BU6&gt;40000,1,0)</f>
        <v>0</v>
      </c>
      <c r="BI7" s="517">
        <f t="shared" si="7"/>
        <v>0</v>
      </c>
      <c r="BJ7" s="517">
        <f t="shared" si="7"/>
        <v>0</v>
      </c>
      <c r="BK7" s="517">
        <f t="shared" si="7"/>
        <v>0</v>
      </c>
      <c r="BL7" s="517">
        <f t="shared" si="7"/>
        <v>0</v>
      </c>
      <c r="BM7" s="517">
        <f t="shared" si="7"/>
        <v>0</v>
      </c>
      <c r="BN7" s="517">
        <f t="shared" si="7"/>
        <v>0</v>
      </c>
      <c r="BO7" s="517">
        <f t="shared" si="7"/>
        <v>0</v>
      </c>
      <c r="BP7" s="517">
        <f t="shared" si="7"/>
        <v>0</v>
      </c>
      <c r="BQ7" s="517">
        <f t="shared" si="7"/>
        <v>0</v>
      </c>
      <c r="BR7" s="517">
        <f t="shared" si="7"/>
        <v>0</v>
      </c>
      <c r="BS7" s="517">
        <f t="shared" si="7"/>
        <v>0</v>
      </c>
      <c r="BT7" s="516"/>
      <c r="BU7" s="517"/>
      <c r="BV7" s="517"/>
      <c r="BW7" s="517"/>
      <c r="BX7" s="517"/>
      <c r="BY7" s="517"/>
      <c r="BZ7" s="517"/>
      <c r="CA7" s="517"/>
      <c r="CB7" s="517"/>
      <c r="CC7" s="517"/>
      <c r="CD7" s="517"/>
      <c r="CE7" s="517"/>
      <c r="CF7" s="517"/>
    </row>
    <row r="8" spans="1:84">
      <c r="A8" s="1301"/>
      <c r="B8" s="1304"/>
      <c r="C8" s="1304"/>
      <c r="D8" s="1304"/>
      <c r="E8" s="1307"/>
      <c r="F8" s="1304"/>
      <c r="G8" s="323" t="s">
        <v>516</v>
      </c>
      <c r="H8" s="137"/>
      <c r="I8" s="137" t="str">
        <f t="shared" ref="I8:S8" si="8">IF(H8="","",H8)</f>
        <v/>
      </c>
      <c r="J8" s="137" t="str">
        <f t="shared" si="8"/>
        <v/>
      </c>
      <c r="K8" s="137" t="str">
        <f t="shared" si="8"/>
        <v/>
      </c>
      <c r="L8" s="137" t="str">
        <f t="shared" si="8"/>
        <v/>
      </c>
      <c r="M8" s="137" t="str">
        <f t="shared" si="8"/>
        <v/>
      </c>
      <c r="N8" s="137" t="str">
        <f t="shared" si="8"/>
        <v/>
      </c>
      <c r="O8" s="137" t="str">
        <f t="shared" si="8"/>
        <v/>
      </c>
      <c r="P8" s="137" t="str">
        <f t="shared" si="8"/>
        <v/>
      </c>
      <c r="Q8" s="137" t="str">
        <f t="shared" si="8"/>
        <v/>
      </c>
      <c r="R8" s="137" t="str">
        <f t="shared" si="8"/>
        <v/>
      </c>
      <c r="S8" s="137" t="str">
        <f t="shared" si="8"/>
        <v/>
      </c>
      <c r="T8" s="322">
        <f t="shared" si="2"/>
        <v>0</v>
      </c>
      <c r="U8" s="1290"/>
      <c r="AH8" s="516"/>
      <c r="AI8" s="516"/>
      <c r="AJ8" s="516"/>
      <c r="AK8" s="516"/>
      <c r="AL8" s="516"/>
      <c r="AM8" s="516"/>
      <c r="AN8" s="516"/>
      <c r="AO8" s="511">
        <v>1</v>
      </c>
      <c r="AP8" s="511">
        <v>1</v>
      </c>
      <c r="AQ8" s="511">
        <v>3</v>
      </c>
      <c r="AR8" s="515">
        <f ca="1">IF($AQ8=1,IF(INDIRECT(ADDRESS(($AO8-1)*3+$AP8+5,$AQ8+7))="",0,INDIRECT(ADDRESS(($AO8-1)*3+$AP8+5,$AQ8+7))),IF(INDIRECT(ADDRESS(($AO8-1)*3+$AP8+5,$AQ8+7))="",0,IF(COUNTIF(INDIRECT(ADDRESS(($AO8-1)*36+($AP8-1)*12+6,COLUMN())):INDIRECT(ADDRESS(($AO8-1)*36+($AP8-1)*12+$AQ8+4,COLUMN())),INDIRECT(ADDRESS(($AO8-1)*3+$AP8+5,$AQ8+7)))&gt;=1,0,INDIRECT(ADDRESS(($AO8-1)*3+$AP8+5,$AQ8+7)))))</f>
        <v>0</v>
      </c>
      <c r="AS8" s="511">
        <f ca="1">COUNTIF(INDIRECT("H"&amp;(ROW()+12*(($AO8-1)*3+$AP8)-ROW())/12+5):INDIRECT("S"&amp;(ROW()+12*(($AO8-1)*3+$AP8)-ROW())/12+5),AR8)</f>
        <v>0</v>
      </c>
      <c r="AT8" s="515"/>
      <c r="AV8" s="511">
        <f ca="1">IF(AND(AR8&gt;0,AS8&gt;0),COUNTIF(AV$6:AV7,"&gt;0")+1,0)</f>
        <v>0</v>
      </c>
      <c r="BF8" s="511">
        <v>3</v>
      </c>
      <c r="BH8" s="517"/>
      <c r="BI8" s="517"/>
      <c r="BJ8" s="517"/>
      <c r="BK8" s="517"/>
      <c r="BL8" s="517"/>
      <c r="BM8" s="517"/>
      <c r="BN8" s="517"/>
      <c r="BO8" s="517"/>
      <c r="BP8" s="517"/>
      <c r="BQ8" s="517"/>
      <c r="BR8" s="517"/>
      <c r="BS8" s="517"/>
      <c r="BT8" s="516"/>
      <c r="BU8" s="517"/>
      <c r="BV8" s="517"/>
      <c r="BW8" s="517"/>
      <c r="BX8" s="517"/>
      <c r="BY8" s="517"/>
      <c r="BZ8" s="517"/>
      <c r="CA8" s="517"/>
      <c r="CB8" s="517"/>
      <c r="CC8" s="517"/>
      <c r="CD8" s="517"/>
      <c r="CE8" s="517"/>
      <c r="CF8" s="517"/>
    </row>
    <row r="9" spans="1:84">
      <c r="A9" s="1300">
        <v>2</v>
      </c>
      <c r="B9" s="1319"/>
      <c r="C9" s="1319"/>
      <c r="D9" s="1302"/>
      <c r="E9" s="1305"/>
      <c r="F9" s="1302"/>
      <c r="G9" s="317" t="s">
        <v>391</v>
      </c>
      <c r="H9" s="141"/>
      <c r="I9" s="141" t="str">
        <f t="shared" ref="I9:S9" si="9">IF(H9="","",H9)</f>
        <v/>
      </c>
      <c r="J9" s="141" t="str">
        <f t="shared" si="9"/>
        <v/>
      </c>
      <c r="K9" s="141" t="str">
        <f t="shared" si="9"/>
        <v/>
      </c>
      <c r="L9" s="141" t="str">
        <f t="shared" si="9"/>
        <v/>
      </c>
      <c r="M9" s="141" t="str">
        <f t="shared" si="9"/>
        <v/>
      </c>
      <c r="N9" s="141" t="str">
        <f t="shared" si="9"/>
        <v/>
      </c>
      <c r="O9" s="141" t="str">
        <f t="shared" si="9"/>
        <v/>
      </c>
      <c r="P9" s="141" t="str">
        <f t="shared" si="9"/>
        <v/>
      </c>
      <c r="Q9" s="141" t="str">
        <f t="shared" si="9"/>
        <v/>
      </c>
      <c r="R9" s="141" t="str">
        <f t="shared" si="9"/>
        <v/>
      </c>
      <c r="S9" s="141" t="str">
        <f t="shared" si="9"/>
        <v/>
      </c>
      <c r="T9" s="318">
        <f t="shared" si="2"/>
        <v>0</v>
      </c>
      <c r="U9" s="1288"/>
      <c r="AH9" s="516"/>
      <c r="AI9" s="516"/>
      <c r="AJ9" s="516"/>
      <c r="AK9" s="516"/>
      <c r="AL9" s="516"/>
      <c r="AM9" s="516"/>
      <c r="AN9" s="516"/>
      <c r="AO9" s="511">
        <v>1</v>
      </c>
      <c r="AP9" s="511">
        <v>1</v>
      </c>
      <c r="AQ9" s="511">
        <v>4</v>
      </c>
      <c r="AR9" s="515">
        <f ca="1">IF($AQ9=1,IF(INDIRECT(ADDRESS(($AO9-1)*3+$AP9+5,$AQ9+7))="",0,INDIRECT(ADDRESS(($AO9-1)*3+$AP9+5,$AQ9+7))),IF(INDIRECT(ADDRESS(($AO9-1)*3+$AP9+5,$AQ9+7))="",0,IF(COUNTIF(INDIRECT(ADDRESS(($AO9-1)*36+($AP9-1)*12+6,COLUMN())):INDIRECT(ADDRESS(($AO9-1)*36+($AP9-1)*12+$AQ9+4,COLUMN())),INDIRECT(ADDRESS(($AO9-1)*3+$AP9+5,$AQ9+7)))&gt;=1,0,INDIRECT(ADDRESS(($AO9-1)*3+$AP9+5,$AQ9+7)))))</f>
        <v>0</v>
      </c>
      <c r="AS9" s="511">
        <f ca="1">COUNTIF(INDIRECT("H"&amp;(ROW()+12*(($AO9-1)*3+$AP9)-ROW())/12+5):INDIRECT("S"&amp;(ROW()+12*(($AO9-1)*3+$AP9)-ROW())/12+5),AR9)</f>
        <v>0</v>
      </c>
      <c r="AT9" s="515"/>
      <c r="AV9" s="511">
        <f ca="1">IF(AND(AR9&gt;0,AS9&gt;0),COUNTIF(AV$6:AV8,"&gt;0")+1,0)</f>
        <v>0</v>
      </c>
      <c r="BF9" s="511">
        <v>1</v>
      </c>
      <c r="BH9" s="517">
        <f t="shared" ref="BH9:BS9" si="10">SUM(H9:H10)</f>
        <v>0</v>
      </c>
      <c r="BI9" s="517">
        <f t="shared" si="10"/>
        <v>0</v>
      </c>
      <c r="BJ9" s="517">
        <f t="shared" si="10"/>
        <v>0</v>
      </c>
      <c r="BK9" s="517">
        <f t="shared" si="10"/>
        <v>0</v>
      </c>
      <c r="BL9" s="517">
        <f t="shared" si="10"/>
        <v>0</v>
      </c>
      <c r="BM9" s="517">
        <f t="shared" si="10"/>
        <v>0</v>
      </c>
      <c r="BN9" s="517">
        <f t="shared" si="10"/>
        <v>0</v>
      </c>
      <c r="BO9" s="517">
        <f t="shared" si="10"/>
        <v>0</v>
      </c>
      <c r="BP9" s="517">
        <f t="shared" si="10"/>
        <v>0</v>
      </c>
      <c r="BQ9" s="517">
        <f t="shared" si="10"/>
        <v>0</v>
      </c>
      <c r="BR9" s="517">
        <f t="shared" si="10"/>
        <v>0</v>
      </c>
      <c r="BS9" s="517">
        <f t="shared" si="10"/>
        <v>0</v>
      </c>
      <c r="BT9" s="516"/>
      <c r="BU9" s="517">
        <f t="shared" ref="BU9:CF9" si="11">SUM(U9:U10)</f>
        <v>0</v>
      </c>
      <c r="BV9" s="517">
        <f t="shared" si="11"/>
        <v>0</v>
      </c>
      <c r="BW9" s="517">
        <f t="shared" si="11"/>
        <v>0</v>
      </c>
      <c r="BX9" s="517">
        <f t="shared" si="11"/>
        <v>0</v>
      </c>
      <c r="BY9" s="517">
        <f t="shared" si="11"/>
        <v>0</v>
      </c>
      <c r="BZ9" s="517">
        <f t="shared" si="11"/>
        <v>0</v>
      </c>
      <c r="CA9" s="517">
        <f t="shared" si="11"/>
        <v>0</v>
      </c>
      <c r="CB9" s="517">
        <f t="shared" si="11"/>
        <v>0</v>
      </c>
      <c r="CC9" s="517">
        <f t="shared" si="11"/>
        <v>0</v>
      </c>
      <c r="CD9" s="517">
        <f t="shared" si="11"/>
        <v>0</v>
      </c>
      <c r="CE9" s="517">
        <f t="shared" si="11"/>
        <v>0</v>
      </c>
      <c r="CF9" s="517">
        <f t="shared" si="11"/>
        <v>0</v>
      </c>
    </row>
    <row r="10" spans="1:84">
      <c r="A10" s="1313"/>
      <c r="B10" s="1303"/>
      <c r="C10" s="1303"/>
      <c r="D10" s="1303"/>
      <c r="E10" s="1306"/>
      <c r="F10" s="1303"/>
      <c r="G10" s="319" t="s">
        <v>390</v>
      </c>
      <c r="H10" s="139"/>
      <c r="I10" s="139" t="str">
        <f t="shared" ref="I10:S10" si="12">IF(H10="","",H10)</f>
        <v/>
      </c>
      <c r="J10" s="139" t="str">
        <f t="shared" si="12"/>
        <v/>
      </c>
      <c r="K10" s="139" t="str">
        <f t="shared" si="12"/>
        <v/>
      </c>
      <c r="L10" s="139" t="str">
        <f t="shared" si="12"/>
        <v/>
      </c>
      <c r="M10" s="139" t="str">
        <f t="shared" si="12"/>
        <v/>
      </c>
      <c r="N10" s="139" t="str">
        <f t="shared" si="12"/>
        <v/>
      </c>
      <c r="O10" s="139" t="str">
        <f t="shared" si="12"/>
        <v/>
      </c>
      <c r="P10" s="139" t="str">
        <f t="shared" si="12"/>
        <v/>
      </c>
      <c r="Q10" s="139" t="str">
        <f t="shared" si="12"/>
        <v/>
      </c>
      <c r="R10" s="139" t="str">
        <f t="shared" si="12"/>
        <v/>
      </c>
      <c r="S10" s="139" t="str">
        <f t="shared" si="12"/>
        <v/>
      </c>
      <c r="T10" s="320">
        <f t="shared" si="2"/>
        <v>0</v>
      </c>
      <c r="U10" s="1289"/>
      <c r="AH10" s="516"/>
      <c r="AI10" s="516"/>
      <c r="AJ10" s="516"/>
      <c r="AK10" s="516"/>
      <c r="AL10" s="516"/>
      <c r="AM10" s="516"/>
      <c r="AN10" s="516"/>
      <c r="AO10" s="511">
        <v>1</v>
      </c>
      <c r="AP10" s="511">
        <v>1</v>
      </c>
      <c r="AQ10" s="511">
        <v>5</v>
      </c>
      <c r="AR10" s="515">
        <f ca="1">IF($AQ10=1,IF(INDIRECT(ADDRESS(($AO10-1)*3+$AP10+5,$AQ10+7))="",0,INDIRECT(ADDRESS(($AO10-1)*3+$AP10+5,$AQ10+7))),IF(INDIRECT(ADDRESS(($AO10-1)*3+$AP10+5,$AQ10+7))="",0,IF(COUNTIF(INDIRECT(ADDRESS(($AO10-1)*36+($AP10-1)*12+6,COLUMN())):INDIRECT(ADDRESS(($AO10-1)*36+($AP10-1)*12+$AQ10+4,COLUMN())),INDIRECT(ADDRESS(($AO10-1)*3+$AP10+5,$AQ10+7)))&gt;=1,0,INDIRECT(ADDRESS(($AO10-1)*3+$AP10+5,$AQ10+7)))))</f>
        <v>0</v>
      </c>
      <c r="AS10" s="511">
        <f ca="1">COUNTIF(INDIRECT("H"&amp;(ROW()+12*(($AO10-1)*3+$AP10)-ROW())/12+5):INDIRECT("S"&amp;(ROW()+12*(($AO10-1)*3+$AP10)-ROW())/12+5),AR10)</f>
        <v>0</v>
      </c>
      <c r="AT10" s="515"/>
      <c r="AV10" s="511">
        <f ca="1">IF(AND(AR10&gt;0,AS10&gt;0),COUNTIF(AV$6:AV9,"&gt;0")+1,0)</f>
        <v>0</v>
      </c>
      <c r="BF10" s="511">
        <v>2</v>
      </c>
      <c r="BG10" s="511" t="s">
        <v>389</v>
      </c>
      <c r="BH10" s="517">
        <f t="shared" ref="BH10:BS10" si="13">IF(BH9+BU9&gt;40000,1,0)</f>
        <v>0</v>
      </c>
      <c r="BI10" s="517">
        <f t="shared" si="13"/>
        <v>0</v>
      </c>
      <c r="BJ10" s="517">
        <f t="shared" si="13"/>
        <v>0</v>
      </c>
      <c r="BK10" s="517">
        <f t="shared" si="13"/>
        <v>0</v>
      </c>
      <c r="BL10" s="517">
        <f t="shared" si="13"/>
        <v>0</v>
      </c>
      <c r="BM10" s="517">
        <f t="shared" si="13"/>
        <v>0</v>
      </c>
      <c r="BN10" s="517">
        <f t="shared" si="13"/>
        <v>0</v>
      </c>
      <c r="BO10" s="517">
        <f t="shared" si="13"/>
        <v>0</v>
      </c>
      <c r="BP10" s="517">
        <f t="shared" si="13"/>
        <v>0</v>
      </c>
      <c r="BQ10" s="517">
        <f t="shared" si="13"/>
        <v>0</v>
      </c>
      <c r="BR10" s="517">
        <f t="shared" si="13"/>
        <v>0</v>
      </c>
      <c r="BS10" s="517">
        <f t="shared" si="13"/>
        <v>0</v>
      </c>
      <c r="BT10" s="516"/>
      <c r="BU10" s="517"/>
      <c r="BV10" s="517"/>
      <c r="BW10" s="517"/>
      <c r="BX10" s="517"/>
      <c r="BY10" s="517"/>
      <c r="BZ10" s="517"/>
      <c r="CA10" s="517"/>
      <c r="CB10" s="517"/>
      <c r="CC10" s="517"/>
      <c r="CD10" s="517"/>
      <c r="CE10" s="517"/>
      <c r="CF10" s="517"/>
    </row>
    <row r="11" spans="1:84">
      <c r="A11" s="1301"/>
      <c r="B11" s="1304"/>
      <c r="C11" s="1304"/>
      <c r="D11" s="1304"/>
      <c r="E11" s="1307"/>
      <c r="F11" s="1304"/>
      <c r="G11" s="323" t="s">
        <v>516</v>
      </c>
      <c r="H11" s="137"/>
      <c r="I11" s="137" t="str">
        <f t="shared" ref="I11:S11" si="14">IF(H11="","",H11)</f>
        <v/>
      </c>
      <c r="J11" s="137" t="str">
        <f t="shared" si="14"/>
        <v/>
      </c>
      <c r="K11" s="137" t="str">
        <f t="shared" si="14"/>
        <v/>
      </c>
      <c r="L11" s="137" t="str">
        <f t="shared" si="14"/>
        <v/>
      </c>
      <c r="M11" s="137" t="str">
        <f t="shared" si="14"/>
        <v/>
      </c>
      <c r="N11" s="137" t="str">
        <f t="shared" si="14"/>
        <v/>
      </c>
      <c r="O11" s="137" t="str">
        <f t="shared" si="14"/>
        <v/>
      </c>
      <c r="P11" s="137" t="str">
        <f t="shared" si="14"/>
        <v/>
      </c>
      <c r="Q11" s="137" t="str">
        <f t="shared" si="14"/>
        <v/>
      </c>
      <c r="R11" s="137" t="str">
        <f t="shared" si="14"/>
        <v/>
      </c>
      <c r="S11" s="137" t="str">
        <f t="shared" si="14"/>
        <v/>
      </c>
      <c r="T11" s="322">
        <f t="shared" si="2"/>
        <v>0</v>
      </c>
      <c r="U11" s="1290"/>
      <c r="AH11" s="516"/>
      <c r="AI11" s="516"/>
      <c r="AJ11" s="516"/>
      <c r="AK11" s="516"/>
      <c r="AL11" s="516"/>
      <c r="AM11" s="516"/>
      <c r="AN11" s="516"/>
      <c r="AO11" s="511">
        <v>1</v>
      </c>
      <c r="AP11" s="511">
        <v>1</v>
      </c>
      <c r="AQ11" s="511">
        <v>6</v>
      </c>
      <c r="AR11" s="515">
        <f ca="1">IF($AQ11=1,IF(INDIRECT(ADDRESS(($AO11-1)*3+$AP11+5,$AQ11+7))="",0,INDIRECT(ADDRESS(($AO11-1)*3+$AP11+5,$AQ11+7))),IF(INDIRECT(ADDRESS(($AO11-1)*3+$AP11+5,$AQ11+7))="",0,IF(COUNTIF(INDIRECT(ADDRESS(($AO11-1)*36+($AP11-1)*12+6,COLUMN())):INDIRECT(ADDRESS(($AO11-1)*36+($AP11-1)*12+$AQ11+4,COLUMN())),INDIRECT(ADDRESS(($AO11-1)*3+$AP11+5,$AQ11+7)))&gt;=1,0,INDIRECT(ADDRESS(($AO11-1)*3+$AP11+5,$AQ11+7)))))</f>
        <v>0</v>
      </c>
      <c r="AS11" s="511">
        <f ca="1">COUNTIF(INDIRECT("H"&amp;(ROW()+12*(($AO11-1)*3+$AP11)-ROW())/12+5):INDIRECT("S"&amp;(ROW()+12*(($AO11-1)*3+$AP11)-ROW())/12+5),AR11)</f>
        <v>0</v>
      </c>
      <c r="AT11" s="515"/>
      <c r="AV11" s="511">
        <f ca="1">IF(AND(AR11&gt;0,AS11&gt;0),COUNTIF(AV$6:AV10,"&gt;0")+1,0)</f>
        <v>0</v>
      </c>
      <c r="BF11" s="511">
        <v>3</v>
      </c>
      <c r="BH11" s="517"/>
      <c r="BI11" s="517"/>
      <c r="BJ11" s="517"/>
      <c r="BK11" s="517"/>
      <c r="BL11" s="517"/>
      <c r="BM11" s="517"/>
      <c r="BN11" s="517"/>
      <c r="BO11" s="517"/>
      <c r="BP11" s="517"/>
      <c r="BQ11" s="517"/>
      <c r="BR11" s="517"/>
      <c r="BS11" s="517"/>
      <c r="BT11" s="516"/>
      <c r="BU11" s="517"/>
      <c r="BV11" s="517"/>
      <c r="BW11" s="517"/>
      <c r="BX11" s="517"/>
      <c r="BY11" s="517"/>
      <c r="BZ11" s="517"/>
      <c r="CA11" s="517"/>
      <c r="CB11" s="517"/>
      <c r="CC11" s="517"/>
      <c r="CD11" s="517"/>
      <c r="CE11" s="517"/>
      <c r="CF11" s="517"/>
    </row>
    <row r="12" spans="1:84">
      <c r="A12" s="1300">
        <v>3</v>
      </c>
      <c r="B12" s="1302"/>
      <c r="C12" s="1302"/>
      <c r="D12" s="1302"/>
      <c r="E12" s="1305"/>
      <c r="F12" s="1302"/>
      <c r="G12" s="317" t="s">
        <v>391</v>
      </c>
      <c r="H12" s="141"/>
      <c r="I12" s="141" t="str">
        <f t="shared" ref="I12:S12" si="15">IF(H12="","",H12)</f>
        <v/>
      </c>
      <c r="J12" s="141" t="str">
        <f t="shared" si="15"/>
        <v/>
      </c>
      <c r="K12" s="141" t="str">
        <f t="shared" si="15"/>
        <v/>
      </c>
      <c r="L12" s="141" t="str">
        <f t="shared" si="15"/>
        <v/>
      </c>
      <c r="M12" s="141" t="str">
        <f t="shared" si="15"/>
        <v/>
      </c>
      <c r="N12" s="141" t="str">
        <f t="shared" si="15"/>
        <v/>
      </c>
      <c r="O12" s="141" t="str">
        <f t="shared" si="15"/>
        <v/>
      </c>
      <c r="P12" s="141" t="str">
        <f t="shared" si="15"/>
        <v/>
      </c>
      <c r="Q12" s="141" t="str">
        <f t="shared" si="15"/>
        <v/>
      </c>
      <c r="R12" s="141" t="str">
        <f t="shared" si="15"/>
        <v/>
      </c>
      <c r="S12" s="141" t="str">
        <f t="shared" si="15"/>
        <v/>
      </c>
      <c r="T12" s="318">
        <f t="shared" si="2"/>
        <v>0</v>
      </c>
      <c r="U12" s="1288"/>
      <c r="AH12" s="516"/>
      <c r="AI12" s="516"/>
      <c r="AJ12" s="516"/>
      <c r="AK12" s="516"/>
      <c r="AL12" s="516"/>
      <c r="AM12" s="516"/>
      <c r="AN12" s="516"/>
      <c r="AO12" s="511">
        <v>1</v>
      </c>
      <c r="AP12" s="511">
        <v>1</v>
      </c>
      <c r="AQ12" s="511">
        <v>7</v>
      </c>
      <c r="AR12" s="515">
        <f ca="1">IF($AQ12=1,IF(INDIRECT(ADDRESS(($AO12-1)*3+$AP12+5,$AQ12+7))="",0,INDIRECT(ADDRESS(($AO12-1)*3+$AP12+5,$AQ12+7))),IF(INDIRECT(ADDRESS(($AO12-1)*3+$AP12+5,$AQ12+7))="",0,IF(COUNTIF(INDIRECT(ADDRESS(($AO12-1)*36+($AP12-1)*12+6,COLUMN())):INDIRECT(ADDRESS(($AO12-1)*36+($AP12-1)*12+$AQ12+4,COLUMN())),INDIRECT(ADDRESS(($AO12-1)*3+$AP12+5,$AQ12+7)))&gt;=1,0,INDIRECT(ADDRESS(($AO12-1)*3+$AP12+5,$AQ12+7)))))</f>
        <v>0</v>
      </c>
      <c r="AS12" s="511">
        <f ca="1">COUNTIF(INDIRECT("H"&amp;(ROW()+12*(($AO12-1)*3+$AP12)-ROW())/12+5):INDIRECT("S"&amp;(ROW()+12*(($AO12-1)*3+$AP12)-ROW())/12+5),AR12)</f>
        <v>0</v>
      </c>
      <c r="AT12" s="515"/>
      <c r="AV12" s="511">
        <f ca="1">IF(AND(AR12&gt;0,AS12&gt;0),COUNTIF(AV$6:AV11,"&gt;0")+1,0)</f>
        <v>0</v>
      </c>
      <c r="BF12" s="511">
        <v>1</v>
      </c>
      <c r="BH12" s="517">
        <f t="shared" ref="BH12:BS12" si="16">SUM(H12:H13)</f>
        <v>0</v>
      </c>
      <c r="BI12" s="517">
        <f t="shared" si="16"/>
        <v>0</v>
      </c>
      <c r="BJ12" s="517">
        <f t="shared" si="16"/>
        <v>0</v>
      </c>
      <c r="BK12" s="517">
        <f t="shared" si="16"/>
        <v>0</v>
      </c>
      <c r="BL12" s="517">
        <f t="shared" si="16"/>
        <v>0</v>
      </c>
      <c r="BM12" s="517">
        <f t="shared" si="16"/>
        <v>0</v>
      </c>
      <c r="BN12" s="517">
        <f t="shared" si="16"/>
        <v>0</v>
      </c>
      <c r="BO12" s="517">
        <f t="shared" si="16"/>
        <v>0</v>
      </c>
      <c r="BP12" s="517">
        <f t="shared" si="16"/>
        <v>0</v>
      </c>
      <c r="BQ12" s="517">
        <f t="shared" si="16"/>
        <v>0</v>
      </c>
      <c r="BR12" s="517">
        <f t="shared" si="16"/>
        <v>0</v>
      </c>
      <c r="BS12" s="517">
        <f t="shared" si="16"/>
        <v>0</v>
      </c>
      <c r="BT12" s="516"/>
      <c r="BU12" s="517">
        <f t="shared" ref="BU12:CF12" si="17">SUM(U12:U13)</f>
        <v>0</v>
      </c>
      <c r="BV12" s="517">
        <f t="shared" si="17"/>
        <v>0</v>
      </c>
      <c r="BW12" s="517">
        <f t="shared" si="17"/>
        <v>0</v>
      </c>
      <c r="BX12" s="517">
        <f t="shared" si="17"/>
        <v>0</v>
      </c>
      <c r="BY12" s="517">
        <f t="shared" si="17"/>
        <v>0</v>
      </c>
      <c r="BZ12" s="517">
        <f t="shared" si="17"/>
        <v>0</v>
      </c>
      <c r="CA12" s="517">
        <f t="shared" si="17"/>
        <v>0</v>
      </c>
      <c r="CB12" s="517">
        <f t="shared" si="17"/>
        <v>0</v>
      </c>
      <c r="CC12" s="517">
        <f t="shared" si="17"/>
        <v>0</v>
      </c>
      <c r="CD12" s="517">
        <f t="shared" si="17"/>
        <v>0</v>
      </c>
      <c r="CE12" s="517">
        <f t="shared" si="17"/>
        <v>0</v>
      </c>
      <c r="CF12" s="517">
        <f t="shared" si="17"/>
        <v>0</v>
      </c>
    </row>
    <row r="13" spans="1:84">
      <c r="A13" s="1313"/>
      <c r="B13" s="1303"/>
      <c r="C13" s="1303"/>
      <c r="D13" s="1303"/>
      <c r="E13" s="1306"/>
      <c r="F13" s="1303"/>
      <c r="G13" s="319" t="s">
        <v>390</v>
      </c>
      <c r="H13" s="139"/>
      <c r="I13" s="139" t="str">
        <f t="shared" ref="I13:S13" si="18">IF(H13="","",H13)</f>
        <v/>
      </c>
      <c r="J13" s="139" t="str">
        <f t="shared" si="18"/>
        <v/>
      </c>
      <c r="K13" s="139" t="str">
        <f t="shared" si="18"/>
        <v/>
      </c>
      <c r="L13" s="139" t="str">
        <f t="shared" si="18"/>
        <v/>
      </c>
      <c r="M13" s="139" t="str">
        <f t="shared" si="18"/>
        <v/>
      </c>
      <c r="N13" s="139" t="str">
        <f t="shared" si="18"/>
        <v/>
      </c>
      <c r="O13" s="139" t="str">
        <f t="shared" si="18"/>
        <v/>
      </c>
      <c r="P13" s="139" t="str">
        <f t="shared" si="18"/>
        <v/>
      </c>
      <c r="Q13" s="139" t="str">
        <f t="shared" si="18"/>
        <v/>
      </c>
      <c r="R13" s="139" t="str">
        <f t="shared" si="18"/>
        <v/>
      </c>
      <c r="S13" s="139" t="str">
        <f t="shared" si="18"/>
        <v/>
      </c>
      <c r="T13" s="320">
        <f t="shared" si="2"/>
        <v>0</v>
      </c>
      <c r="U13" s="1289"/>
      <c r="AH13" s="516"/>
      <c r="AI13" s="516"/>
      <c r="AJ13" s="516"/>
      <c r="AK13" s="516"/>
      <c r="AL13" s="516"/>
      <c r="AM13" s="516"/>
      <c r="AN13" s="516"/>
      <c r="AO13" s="511">
        <v>1</v>
      </c>
      <c r="AP13" s="511">
        <v>1</v>
      </c>
      <c r="AQ13" s="511">
        <v>8</v>
      </c>
      <c r="AR13" s="515">
        <f ca="1">IF($AQ13=1,IF(INDIRECT(ADDRESS(($AO13-1)*3+$AP13+5,$AQ13+7))="",0,INDIRECT(ADDRESS(($AO13-1)*3+$AP13+5,$AQ13+7))),IF(INDIRECT(ADDRESS(($AO13-1)*3+$AP13+5,$AQ13+7))="",0,IF(COUNTIF(INDIRECT(ADDRESS(($AO13-1)*36+($AP13-1)*12+6,COLUMN())):INDIRECT(ADDRESS(($AO13-1)*36+($AP13-1)*12+$AQ13+4,COLUMN())),INDIRECT(ADDRESS(($AO13-1)*3+$AP13+5,$AQ13+7)))&gt;=1,0,INDIRECT(ADDRESS(($AO13-1)*3+$AP13+5,$AQ13+7)))))</f>
        <v>0</v>
      </c>
      <c r="AS13" s="511">
        <f ca="1">COUNTIF(INDIRECT("H"&amp;(ROW()+12*(($AO13-1)*3+$AP13)-ROW())/12+5):INDIRECT("S"&amp;(ROW()+12*(($AO13-1)*3+$AP13)-ROW())/12+5),AR13)</f>
        <v>0</v>
      </c>
      <c r="AT13" s="515"/>
      <c r="AV13" s="511">
        <f ca="1">IF(AND(AR13&gt;0,AS13&gt;0),COUNTIF(AV$6:AV12,"&gt;0")+1,0)</f>
        <v>0</v>
      </c>
      <c r="BF13" s="511">
        <v>2</v>
      </c>
      <c r="BG13" s="511" t="s">
        <v>389</v>
      </c>
      <c r="BH13" s="517">
        <f t="shared" ref="BH13:BS13" si="19">IF(BH12+BU12&gt;40000,1,0)</f>
        <v>0</v>
      </c>
      <c r="BI13" s="517">
        <f t="shared" si="19"/>
        <v>0</v>
      </c>
      <c r="BJ13" s="517">
        <f t="shared" si="19"/>
        <v>0</v>
      </c>
      <c r="BK13" s="517">
        <f t="shared" si="19"/>
        <v>0</v>
      </c>
      <c r="BL13" s="517">
        <f t="shared" si="19"/>
        <v>0</v>
      </c>
      <c r="BM13" s="517">
        <f t="shared" si="19"/>
        <v>0</v>
      </c>
      <c r="BN13" s="517">
        <f t="shared" si="19"/>
        <v>0</v>
      </c>
      <c r="BO13" s="517">
        <f t="shared" si="19"/>
        <v>0</v>
      </c>
      <c r="BP13" s="517">
        <f t="shared" si="19"/>
        <v>0</v>
      </c>
      <c r="BQ13" s="517">
        <f t="shared" si="19"/>
        <v>0</v>
      </c>
      <c r="BR13" s="517">
        <f t="shared" si="19"/>
        <v>0</v>
      </c>
      <c r="BS13" s="517">
        <f t="shared" si="19"/>
        <v>0</v>
      </c>
      <c r="BT13" s="516"/>
      <c r="BU13" s="517"/>
      <c r="BV13" s="517"/>
      <c r="BW13" s="517"/>
      <c r="BX13" s="517"/>
      <c r="BY13" s="517"/>
      <c r="BZ13" s="517"/>
      <c r="CA13" s="517"/>
      <c r="CB13" s="517"/>
      <c r="CC13" s="517"/>
      <c r="CD13" s="517"/>
      <c r="CE13" s="517"/>
      <c r="CF13" s="517"/>
    </row>
    <row r="14" spans="1:84">
      <c r="A14" s="1301"/>
      <c r="B14" s="1304"/>
      <c r="C14" s="1304"/>
      <c r="D14" s="1304"/>
      <c r="E14" s="1307"/>
      <c r="F14" s="1304"/>
      <c r="G14" s="323" t="s">
        <v>516</v>
      </c>
      <c r="H14" s="137"/>
      <c r="I14" s="137" t="str">
        <f t="shared" ref="I14:S14" si="20">IF(H14="","",H14)</f>
        <v/>
      </c>
      <c r="J14" s="137" t="str">
        <f t="shared" si="20"/>
        <v/>
      </c>
      <c r="K14" s="137" t="str">
        <f t="shared" si="20"/>
        <v/>
      </c>
      <c r="L14" s="137" t="str">
        <f t="shared" si="20"/>
        <v/>
      </c>
      <c r="M14" s="137" t="str">
        <f t="shared" si="20"/>
        <v/>
      </c>
      <c r="N14" s="137" t="str">
        <f t="shared" si="20"/>
        <v/>
      </c>
      <c r="O14" s="137" t="str">
        <f t="shared" si="20"/>
        <v/>
      </c>
      <c r="P14" s="137" t="str">
        <f t="shared" si="20"/>
        <v/>
      </c>
      <c r="Q14" s="137" t="str">
        <f t="shared" si="20"/>
        <v/>
      </c>
      <c r="R14" s="137" t="str">
        <f t="shared" si="20"/>
        <v/>
      </c>
      <c r="S14" s="137" t="str">
        <f t="shared" si="20"/>
        <v/>
      </c>
      <c r="T14" s="322">
        <f t="shared" si="2"/>
        <v>0</v>
      </c>
      <c r="U14" s="1290"/>
      <c r="AH14" s="516"/>
      <c r="AI14" s="516"/>
      <c r="AJ14" s="516"/>
      <c r="AK14" s="516"/>
      <c r="AL14" s="516"/>
      <c r="AM14" s="516"/>
      <c r="AN14" s="516"/>
      <c r="AO14" s="511">
        <v>1</v>
      </c>
      <c r="AP14" s="511">
        <v>1</v>
      </c>
      <c r="AQ14" s="511">
        <v>9</v>
      </c>
      <c r="AR14" s="515">
        <f ca="1">IF($AQ14=1,IF(INDIRECT(ADDRESS(($AO14-1)*3+$AP14+5,$AQ14+7))="",0,INDIRECT(ADDRESS(($AO14-1)*3+$AP14+5,$AQ14+7))),IF(INDIRECT(ADDRESS(($AO14-1)*3+$AP14+5,$AQ14+7))="",0,IF(COUNTIF(INDIRECT(ADDRESS(($AO14-1)*36+($AP14-1)*12+6,COLUMN())):INDIRECT(ADDRESS(($AO14-1)*36+($AP14-1)*12+$AQ14+4,COLUMN())),INDIRECT(ADDRESS(($AO14-1)*3+$AP14+5,$AQ14+7)))&gt;=1,0,INDIRECT(ADDRESS(($AO14-1)*3+$AP14+5,$AQ14+7)))))</f>
        <v>0</v>
      </c>
      <c r="AS14" s="511">
        <f ca="1">COUNTIF(INDIRECT("H"&amp;(ROW()+12*(($AO14-1)*3+$AP14)-ROW())/12+5):INDIRECT("S"&amp;(ROW()+12*(($AO14-1)*3+$AP14)-ROW())/12+5),AR14)</f>
        <v>0</v>
      </c>
      <c r="AT14" s="515"/>
      <c r="AV14" s="511">
        <f ca="1">IF(AND(AR14&gt;0,AS14&gt;0),COUNTIF(AV$6:AV13,"&gt;0")+1,0)</f>
        <v>0</v>
      </c>
      <c r="BF14" s="511">
        <v>3</v>
      </c>
      <c r="BH14" s="517"/>
      <c r="BI14" s="517"/>
      <c r="BJ14" s="517"/>
      <c r="BK14" s="517"/>
      <c r="BL14" s="517"/>
      <c r="BM14" s="517"/>
      <c r="BN14" s="517"/>
      <c r="BO14" s="517"/>
      <c r="BP14" s="517"/>
      <c r="BQ14" s="517"/>
      <c r="BR14" s="517"/>
      <c r="BS14" s="517"/>
      <c r="BT14" s="516"/>
      <c r="BU14" s="517"/>
      <c r="BV14" s="517"/>
      <c r="BW14" s="517"/>
      <c r="BX14" s="517"/>
      <c r="BY14" s="517"/>
      <c r="BZ14" s="517"/>
      <c r="CA14" s="517"/>
      <c r="CB14" s="517"/>
      <c r="CC14" s="517"/>
      <c r="CD14" s="517"/>
      <c r="CE14" s="517"/>
      <c r="CF14" s="517"/>
    </row>
    <row r="15" spans="1:84">
      <c r="A15" s="1300">
        <v>4</v>
      </c>
      <c r="B15" s="1302"/>
      <c r="C15" s="1308"/>
      <c r="D15" s="1302"/>
      <c r="E15" s="1305"/>
      <c r="F15" s="1302"/>
      <c r="G15" s="317" t="s">
        <v>391</v>
      </c>
      <c r="H15" s="141"/>
      <c r="I15" s="141" t="str">
        <f t="shared" ref="I15:S15" si="21">IF(H15="","",H15)</f>
        <v/>
      </c>
      <c r="J15" s="141" t="str">
        <f t="shared" si="21"/>
        <v/>
      </c>
      <c r="K15" s="141" t="str">
        <f t="shared" si="21"/>
        <v/>
      </c>
      <c r="L15" s="141" t="str">
        <f t="shared" si="21"/>
        <v/>
      </c>
      <c r="M15" s="141" t="str">
        <f t="shared" si="21"/>
        <v/>
      </c>
      <c r="N15" s="141" t="str">
        <f t="shared" si="21"/>
        <v/>
      </c>
      <c r="O15" s="141" t="str">
        <f t="shared" si="21"/>
        <v/>
      </c>
      <c r="P15" s="141" t="str">
        <f t="shared" si="21"/>
        <v/>
      </c>
      <c r="Q15" s="141" t="str">
        <f t="shared" si="21"/>
        <v/>
      </c>
      <c r="R15" s="141" t="str">
        <f t="shared" si="21"/>
        <v/>
      </c>
      <c r="S15" s="141" t="str">
        <f t="shared" si="21"/>
        <v/>
      </c>
      <c r="T15" s="318">
        <f t="shared" si="2"/>
        <v>0</v>
      </c>
      <c r="U15" s="1288"/>
      <c r="AH15" s="516"/>
      <c r="AI15" s="516"/>
      <c r="AJ15" s="516"/>
      <c r="AK15" s="516"/>
      <c r="AL15" s="516"/>
      <c r="AM15" s="516"/>
      <c r="AN15" s="516"/>
      <c r="AO15" s="511">
        <v>1</v>
      </c>
      <c r="AP15" s="511">
        <v>1</v>
      </c>
      <c r="AQ15" s="511">
        <v>10</v>
      </c>
      <c r="AR15" s="515">
        <f ca="1">IF($AQ15=1,IF(INDIRECT(ADDRESS(($AO15-1)*3+$AP15+5,$AQ15+7))="",0,INDIRECT(ADDRESS(($AO15-1)*3+$AP15+5,$AQ15+7))),IF(INDIRECT(ADDRESS(($AO15-1)*3+$AP15+5,$AQ15+7))="",0,IF(COUNTIF(INDIRECT(ADDRESS(($AO15-1)*36+($AP15-1)*12+6,COLUMN())):INDIRECT(ADDRESS(($AO15-1)*36+($AP15-1)*12+$AQ15+4,COLUMN())),INDIRECT(ADDRESS(($AO15-1)*3+$AP15+5,$AQ15+7)))&gt;=1,0,INDIRECT(ADDRESS(($AO15-1)*3+$AP15+5,$AQ15+7)))))</f>
        <v>0</v>
      </c>
      <c r="AS15" s="511">
        <f ca="1">COUNTIF(INDIRECT("H"&amp;(ROW()+12*(($AO15-1)*3+$AP15)-ROW())/12+5):INDIRECT("S"&amp;(ROW()+12*(($AO15-1)*3+$AP15)-ROW())/12+5),AR15)</f>
        <v>0</v>
      </c>
      <c r="AT15" s="515"/>
      <c r="AV15" s="511">
        <f ca="1">IF(AND(AR15&gt;0,AS15&gt;0),COUNTIF(AV$6:AV14,"&gt;0")+1,0)</f>
        <v>0</v>
      </c>
      <c r="BF15" s="511">
        <v>1</v>
      </c>
      <c r="BH15" s="517">
        <f t="shared" ref="BH15:BS15" si="22">SUM(H15:H16)</f>
        <v>0</v>
      </c>
      <c r="BI15" s="517">
        <f t="shared" si="22"/>
        <v>0</v>
      </c>
      <c r="BJ15" s="517">
        <f t="shared" si="22"/>
        <v>0</v>
      </c>
      <c r="BK15" s="517">
        <f t="shared" si="22"/>
        <v>0</v>
      </c>
      <c r="BL15" s="517">
        <f t="shared" si="22"/>
        <v>0</v>
      </c>
      <c r="BM15" s="517">
        <f t="shared" si="22"/>
        <v>0</v>
      </c>
      <c r="BN15" s="517">
        <f t="shared" si="22"/>
        <v>0</v>
      </c>
      <c r="BO15" s="517">
        <f t="shared" si="22"/>
        <v>0</v>
      </c>
      <c r="BP15" s="517">
        <f t="shared" si="22"/>
        <v>0</v>
      </c>
      <c r="BQ15" s="517">
        <f t="shared" si="22"/>
        <v>0</v>
      </c>
      <c r="BR15" s="517">
        <f t="shared" si="22"/>
        <v>0</v>
      </c>
      <c r="BS15" s="517">
        <f t="shared" si="22"/>
        <v>0</v>
      </c>
      <c r="BT15" s="516"/>
      <c r="BU15" s="517">
        <f t="shared" ref="BU15:CF15" si="23">SUM(U15:U16)</f>
        <v>0</v>
      </c>
      <c r="BV15" s="517">
        <f t="shared" si="23"/>
        <v>0</v>
      </c>
      <c r="BW15" s="517">
        <f t="shared" si="23"/>
        <v>0</v>
      </c>
      <c r="BX15" s="517">
        <f t="shared" si="23"/>
        <v>0</v>
      </c>
      <c r="BY15" s="517">
        <f t="shared" si="23"/>
        <v>0</v>
      </c>
      <c r="BZ15" s="517">
        <f t="shared" si="23"/>
        <v>0</v>
      </c>
      <c r="CA15" s="517">
        <f t="shared" si="23"/>
        <v>0</v>
      </c>
      <c r="CB15" s="517">
        <f t="shared" si="23"/>
        <v>0</v>
      </c>
      <c r="CC15" s="517">
        <f t="shared" si="23"/>
        <v>0</v>
      </c>
      <c r="CD15" s="517">
        <f t="shared" si="23"/>
        <v>0</v>
      </c>
      <c r="CE15" s="517">
        <f t="shared" si="23"/>
        <v>0</v>
      </c>
      <c r="CF15" s="517">
        <f t="shared" si="23"/>
        <v>0</v>
      </c>
    </row>
    <row r="16" spans="1:84">
      <c r="A16" s="1313"/>
      <c r="B16" s="1303"/>
      <c r="C16" s="1309"/>
      <c r="D16" s="1303"/>
      <c r="E16" s="1306"/>
      <c r="F16" s="1303"/>
      <c r="G16" s="319" t="s">
        <v>390</v>
      </c>
      <c r="H16" s="139"/>
      <c r="I16" s="139" t="str">
        <f t="shared" ref="I16:S16" si="24">IF(H16="","",H16)</f>
        <v/>
      </c>
      <c r="J16" s="139" t="str">
        <f t="shared" si="24"/>
        <v/>
      </c>
      <c r="K16" s="139" t="str">
        <f t="shared" si="24"/>
        <v/>
      </c>
      <c r="L16" s="139" t="str">
        <f t="shared" si="24"/>
        <v/>
      </c>
      <c r="M16" s="139" t="str">
        <f t="shared" si="24"/>
        <v/>
      </c>
      <c r="N16" s="139" t="str">
        <f t="shared" si="24"/>
        <v/>
      </c>
      <c r="O16" s="139" t="str">
        <f t="shared" si="24"/>
        <v/>
      </c>
      <c r="P16" s="139" t="str">
        <f t="shared" si="24"/>
        <v/>
      </c>
      <c r="Q16" s="139" t="str">
        <f t="shared" si="24"/>
        <v/>
      </c>
      <c r="R16" s="139" t="str">
        <f t="shared" si="24"/>
        <v/>
      </c>
      <c r="S16" s="139" t="str">
        <f t="shared" si="24"/>
        <v/>
      </c>
      <c r="T16" s="320">
        <f t="shared" si="2"/>
        <v>0</v>
      </c>
      <c r="U16" s="1289"/>
      <c r="AH16" s="516"/>
      <c r="AI16" s="516"/>
      <c r="AJ16" s="516"/>
      <c r="AK16" s="516"/>
      <c r="AL16" s="516"/>
      <c r="AM16" s="516"/>
      <c r="AN16" s="516"/>
      <c r="AO16" s="511">
        <v>1</v>
      </c>
      <c r="AP16" s="511">
        <v>1</v>
      </c>
      <c r="AQ16" s="511">
        <v>11</v>
      </c>
      <c r="AR16" s="515">
        <f ca="1">IF($AQ16=1,IF(INDIRECT(ADDRESS(($AO16-1)*3+$AP16+5,$AQ16+7))="",0,INDIRECT(ADDRESS(($AO16-1)*3+$AP16+5,$AQ16+7))),IF(INDIRECT(ADDRESS(($AO16-1)*3+$AP16+5,$AQ16+7))="",0,IF(COUNTIF(INDIRECT(ADDRESS(($AO16-1)*36+($AP16-1)*12+6,COLUMN())):INDIRECT(ADDRESS(($AO16-1)*36+($AP16-1)*12+$AQ16+4,COLUMN())),INDIRECT(ADDRESS(($AO16-1)*3+$AP16+5,$AQ16+7)))&gt;=1,0,INDIRECT(ADDRESS(($AO16-1)*3+$AP16+5,$AQ16+7)))))</f>
        <v>0</v>
      </c>
      <c r="AS16" s="511">
        <f ca="1">COUNTIF(INDIRECT("H"&amp;(ROW()+12*(($AO16-1)*3+$AP16)-ROW())/12+5):INDIRECT("S"&amp;(ROW()+12*(($AO16-1)*3+$AP16)-ROW())/12+5),AR16)</f>
        <v>0</v>
      </c>
      <c r="AT16" s="515"/>
      <c r="AV16" s="511">
        <f ca="1">IF(AND(AR16&gt;0,AS16&gt;0),COUNTIF(AV$6:AV15,"&gt;0")+1,0)</f>
        <v>0</v>
      </c>
      <c r="BF16" s="511">
        <v>2</v>
      </c>
      <c r="BG16" s="511" t="s">
        <v>389</v>
      </c>
      <c r="BH16" s="517">
        <f t="shared" ref="BH16:BS16" si="25">IF(BH15+BU15&gt;40000,1,0)</f>
        <v>0</v>
      </c>
      <c r="BI16" s="517">
        <f t="shared" si="25"/>
        <v>0</v>
      </c>
      <c r="BJ16" s="517">
        <f t="shared" si="25"/>
        <v>0</v>
      </c>
      <c r="BK16" s="517">
        <f t="shared" si="25"/>
        <v>0</v>
      </c>
      <c r="BL16" s="517">
        <f t="shared" si="25"/>
        <v>0</v>
      </c>
      <c r="BM16" s="517">
        <f t="shared" si="25"/>
        <v>0</v>
      </c>
      <c r="BN16" s="517">
        <f t="shared" si="25"/>
        <v>0</v>
      </c>
      <c r="BO16" s="517">
        <f t="shared" si="25"/>
        <v>0</v>
      </c>
      <c r="BP16" s="517">
        <f t="shared" si="25"/>
        <v>0</v>
      </c>
      <c r="BQ16" s="517">
        <f t="shared" si="25"/>
        <v>0</v>
      </c>
      <c r="BR16" s="517">
        <f t="shared" si="25"/>
        <v>0</v>
      </c>
      <c r="BS16" s="517">
        <f t="shared" si="25"/>
        <v>0</v>
      </c>
      <c r="BT16" s="516"/>
      <c r="BU16" s="517"/>
      <c r="BV16" s="517"/>
      <c r="BW16" s="517"/>
      <c r="BX16" s="517"/>
      <c r="BY16" s="517"/>
      <c r="BZ16" s="517"/>
      <c r="CA16" s="517"/>
      <c r="CB16" s="517"/>
      <c r="CC16" s="517"/>
      <c r="CD16" s="517"/>
      <c r="CE16" s="517"/>
      <c r="CF16" s="517"/>
    </row>
    <row r="17" spans="1:84">
      <c r="A17" s="1301"/>
      <c r="B17" s="1304"/>
      <c r="C17" s="1310"/>
      <c r="D17" s="1304"/>
      <c r="E17" s="1307"/>
      <c r="F17" s="1304"/>
      <c r="G17" s="323" t="s">
        <v>516</v>
      </c>
      <c r="H17" s="137"/>
      <c r="I17" s="137" t="str">
        <f t="shared" ref="I17:S17" si="26">IF(H17="","",H17)</f>
        <v/>
      </c>
      <c r="J17" s="137" t="str">
        <f t="shared" si="26"/>
        <v/>
      </c>
      <c r="K17" s="137" t="str">
        <f t="shared" si="26"/>
        <v/>
      </c>
      <c r="L17" s="137" t="str">
        <f t="shared" si="26"/>
        <v/>
      </c>
      <c r="M17" s="137" t="str">
        <f t="shared" si="26"/>
        <v/>
      </c>
      <c r="N17" s="137" t="str">
        <f t="shared" si="26"/>
        <v/>
      </c>
      <c r="O17" s="137" t="str">
        <f t="shared" si="26"/>
        <v/>
      </c>
      <c r="P17" s="137" t="str">
        <f t="shared" si="26"/>
        <v/>
      </c>
      <c r="Q17" s="137" t="str">
        <f t="shared" si="26"/>
        <v/>
      </c>
      <c r="R17" s="137" t="str">
        <f t="shared" si="26"/>
        <v/>
      </c>
      <c r="S17" s="137" t="str">
        <f t="shared" si="26"/>
        <v/>
      </c>
      <c r="T17" s="322">
        <f t="shared" si="2"/>
        <v>0</v>
      </c>
      <c r="U17" s="1290"/>
      <c r="AH17" s="516"/>
      <c r="AI17" s="516"/>
      <c r="AJ17" s="516"/>
      <c r="AK17" s="516"/>
      <c r="AL17" s="516"/>
      <c r="AM17" s="516"/>
      <c r="AN17" s="516"/>
      <c r="AO17" s="511">
        <v>1</v>
      </c>
      <c r="AP17" s="511">
        <v>1</v>
      </c>
      <c r="AQ17" s="511">
        <v>12</v>
      </c>
      <c r="AR17" s="515">
        <f ca="1">IF($AQ17=1,IF(INDIRECT(ADDRESS(($AO17-1)*3+$AP17+5,$AQ17+7))="",0,INDIRECT(ADDRESS(($AO17-1)*3+$AP17+5,$AQ17+7))),IF(INDIRECT(ADDRESS(($AO17-1)*3+$AP17+5,$AQ17+7))="",0,IF(COUNTIF(INDIRECT(ADDRESS(($AO17-1)*36+($AP17-1)*12+6,COLUMN())):INDIRECT(ADDRESS(($AO17-1)*36+($AP17-1)*12+$AQ17+4,COLUMN())),INDIRECT(ADDRESS(($AO17-1)*3+$AP17+5,$AQ17+7)))&gt;=1,0,INDIRECT(ADDRESS(($AO17-1)*3+$AP17+5,$AQ17+7)))))</f>
        <v>0</v>
      </c>
      <c r="AS17" s="511">
        <f ca="1">COUNTIF(INDIRECT("H"&amp;(ROW()+12*(($AO17-1)*3+$AP17)-ROW())/12+5):INDIRECT("S"&amp;(ROW()+12*(($AO17-1)*3+$AP17)-ROW())/12+5),AR17)</f>
        <v>0</v>
      </c>
      <c r="AT17" s="515"/>
      <c r="AV17" s="511">
        <f ca="1">IF(AND(AR17&gt;0,AS17&gt;0),COUNTIF(AV$6:AV16,"&gt;0")+1,0)</f>
        <v>0</v>
      </c>
      <c r="BF17" s="511">
        <v>3</v>
      </c>
      <c r="BH17" s="517"/>
      <c r="BI17" s="517"/>
      <c r="BJ17" s="517"/>
      <c r="BK17" s="517"/>
      <c r="BL17" s="517"/>
      <c r="BM17" s="517"/>
      <c r="BN17" s="517"/>
      <c r="BO17" s="517"/>
      <c r="BP17" s="517"/>
      <c r="BQ17" s="517"/>
      <c r="BR17" s="517"/>
      <c r="BS17" s="517"/>
      <c r="BT17" s="516"/>
      <c r="BU17" s="517"/>
      <c r="BV17" s="517"/>
      <c r="BW17" s="517"/>
      <c r="BX17" s="517"/>
      <c r="BY17" s="517"/>
      <c r="BZ17" s="517"/>
      <c r="CA17" s="517"/>
      <c r="CB17" s="517"/>
      <c r="CC17" s="517"/>
      <c r="CD17" s="517"/>
      <c r="CE17" s="517"/>
      <c r="CF17" s="517"/>
    </row>
    <row r="18" spans="1:84">
      <c r="A18" s="1300">
        <v>5</v>
      </c>
      <c r="B18" s="1302"/>
      <c r="C18" s="1302"/>
      <c r="D18" s="1302"/>
      <c r="E18" s="1305"/>
      <c r="F18" s="1302"/>
      <c r="G18" s="317" t="s">
        <v>391</v>
      </c>
      <c r="H18" s="141"/>
      <c r="I18" s="141" t="str">
        <f t="shared" ref="I18:S18" si="27">IF(H18="","",H18)</f>
        <v/>
      </c>
      <c r="J18" s="141" t="str">
        <f t="shared" si="27"/>
        <v/>
      </c>
      <c r="K18" s="141" t="str">
        <f t="shared" si="27"/>
        <v/>
      </c>
      <c r="L18" s="141" t="str">
        <f t="shared" si="27"/>
        <v/>
      </c>
      <c r="M18" s="141" t="str">
        <f t="shared" si="27"/>
        <v/>
      </c>
      <c r="N18" s="141" t="str">
        <f t="shared" si="27"/>
        <v/>
      </c>
      <c r="O18" s="141" t="str">
        <f t="shared" si="27"/>
        <v/>
      </c>
      <c r="P18" s="141" t="str">
        <f t="shared" si="27"/>
        <v/>
      </c>
      <c r="Q18" s="141" t="str">
        <f t="shared" si="27"/>
        <v/>
      </c>
      <c r="R18" s="141" t="str">
        <f t="shared" si="27"/>
        <v/>
      </c>
      <c r="S18" s="141" t="str">
        <f t="shared" si="27"/>
        <v/>
      </c>
      <c r="T18" s="318">
        <f t="shared" si="2"/>
        <v>0</v>
      </c>
      <c r="U18" s="1288"/>
      <c r="AH18" s="516"/>
      <c r="AI18" s="516"/>
      <c r="AJ18" s="516"/>
      <c r="AK18" s="516"/>
      <c r="AL18" s="516"/>
      <c r="AM18" s="516"/>
      <c r="AN18" s="516"/>
      <c r="AO18" s="511">
        <v>1</v>
      </c>
      <c r="AP18" s="511">
        <v>2</v>
      </c>
      <c r="AQ18" s="511">
        <v>1</v>
      </c>
      <c r="AR18" s="515">
        <f ca="1">IF($AQ18=1,IF(INDIRECT(ADDRESS(($AO18-1)*3+$AP18+5,$AQ18+7))="",0,INDIRECT(ADDRESS(($AO18-1)*3+$AP18+5,$AQ18+7))),IF(INDIRECT(ADDRESS(($AO18-1)*3+$AP18+5,$AQ18+7))="",0,IF(COUNTIF(INDIRECT(ADDRESS(($AO18-1)*36+($AP18-1)*12+6,COLUMN())):INDIRECT(ADDRESS(($AO18-1)*36+($AP18-1)*12+$AQ18+4,COLUMN())),INDIRECT(ADDRESS(($AO18-1)*3+$AP18+5,$AQ18+7)))&gt;=1,0,INDIRECT(ADDRESS(($AO18-1)*3+$AP18+5,$AQ18+7)))))</f>
        <v>0</v>
      </c>
      <c r="AS18" s="511">
        <f ca="1">COUNTIF(INDIRECT("H"&amp;(ROW()+12*(($AO18-1)*3+$AP18)-ROW())/12+5):INDIRECT("S"&amp;(ROW()+12*(($AO18-1)*3+$AP18)-ROW())/12+5),AR18)</f>
        <v>0</v>
      </c>
      <c r="AT18" s="515"/>
      <c r="AV18" s="511">
        <f ca="1">IF(AND(AR18&gt;0,AS18&gt;0),COUNTIF(AV$6:AV17,"&gt;0")+1,0)</f>
        <v>0</v>
      </c>
      <c r="BF18" s="511">
        <v>1</v>
      </c>
      <c r="BH18" s="517">
        <f t="shared" ref="BH18:BS18" si="28">SUM(H18:H19)</f>
        <v>0</v>
      </c>
      <c r="BI18" s="517">
        <f t="shared" si="28"/>
        <v>0</v>
      </c>
      <c r="BJ18" s="517">
        <f t="shared" si="28"/>
        <v>0</v>
      </c>
      <c r="BK18" s="517">
        <f t="shared" si="28"/>
        <v>0</v>
      </c>
      <c r="BL18" s="517">
        <f t="shared" si="28"/>
        <v>0</v>
      </c>
      <c r="BM18" s="517">
        <f t="shared" si="28"/>
        <v>0</v>
      </c>
      <c r="BN18" s="517">
        <f t="shared" si="28"/>
        <v>0</v>
      </c>
      <c r="BO18" s="517">
        <f t="shared" si="28"/>
        <v>0</v>
      </c>
      <c r="BP18" s="517">
        <f t="shared" si="28"/>
        <v>0</v>
      </c>
      <c r="BQ18" s="517">
        <f t="shared" si="28"/>
        <v>0</v>
      </c>
      <c r="BR18" s="517">
        <f t="shared" si="28"/>
        <v>0</v>
      </c>
      <c r="BS18" s="517">
        <f t="shared" si="28"/>
        <v>0</v>
      </c>
      <c r="BT18" s="516"/>
      <c r="BU18" s="517">
        <f t="shared" ref="BU18:CF18" si="29">SUM(U18:U19)</f>
        <v>0</v>
      </c>
      <c r="BV18" s="517">
        <f t="shared" si="29"/>
        <v>0</v>
      </c>
      <c r="BW18" s="517">
        <f t="shared" si="29"/>
        <v>0</v>
      </c>
      <c r="BX18" s="517">
        <f t="shared" si="29"/>
        <v>0</v>
      </c>
      <c r="BY18" s="517">
        <f t="shared" si="29"/>
        <v>0</v>
      </c>
      <c r="BZ18" s="517">
        <f t="shared" si="29"/>
        <v>0</v>
      </c>
      <c r="CA18" s="517">
        <f t="shared" si="29"/>
        <v>0</v>
      </c>
      <c r="CB18" s="517">
        <f t="shared" si="29"/>
        <v>0</v>
      </c>
      <c r="CC18" s="517">
        <f t="shared" si="29"/>
        <v>0</v>
      </c>
      <c r="CD18" s="517">
        <f t="shared" si="29"/>
        <v>0</v>
      </c>
      <c r="CE18" s="517">
        <f t="shared" si="29"/>
        <v>0</v>
      </c>
      <c r="CF18" s="517">
        <f t="shared" si="29"/>
        <v>0</v>
      </c>
    </row>
    <row r="19" spans="1:84">
      <c r="A19" s="1313"/>
      <c r="B19" s="1303"/>
      <c r="C19" s="1303"/>
      <c r="D19" s="1303"/>
      <c r="E19" s="1306"/>
      <c r="F19" s="1303"/>
      <c r="G19" s="319" t="s">
        <v>390</v>
      </c>
      <c r="H19" s="139"/>
      <c r="I19" s="139" t="str">
        <f t="shared" ref="I19:S19" si="30">IF(H19="","",H19)</f>
        <v/>
      </c>
      <c r="J19" s="139" t="str">
        <f t="shared" si="30"/>
        <v/>
      </c>
      <c r="K19" s="139" t="str">
        <f t="shared" si="30"/>
        <v/>
      </c>
      <c r="L19" s="139" t="str">
        <f t="shared" si="30"/>
        <v/>
      </c>
      <c r="M19" s="139" t="str">
        <f t="shared" si="30"/>
        <v/>
      </c>
      <c r="N19" s="139" t="str">
        <f t="shared" si="30"/>
        <v/>
      </c>
      <c r="O19" s="139" t="str">
        <f t="shared" si="30"/>
        <v/>
      </c>
      <c r="P19" s="139" t="str">
        <f t="shared" si="30"/>
        <v/>
      </c>
      <c r="Q19" s="139" t="str">
        <f t="shared" si="30"/>
        <v/>
      </c>
      <c r="R19" s="139" t="str">
        <f t="shared" si="30"/>
        <v/>
      </c>
      <c r="S19" s="139" t="str">
        <f t="shared" si="30"/>
        <v/>
      </c>
      <c r="T19" s="320">
        <f t="shared" si="2"/>
        <v>0</v>
      </c>
      <c r="U19" s="1289"/>
      <c r="AH19" s="516"/>
      <c r="AI19" s="516"/>
      <c r="AJ19" s="516"/>
      <c r="AK19" s="516"/>
      <c r="AL19" s="516"/>
      <c r="AM19" s="516"/>
      <c r="AN19" s="516"/>
      <c r="AO19" s="511">
        <v>1</v>
      </c>
      <c r="AP19" s="511">
        <v>2</v>
      </c>
      <c r="AQ19" s="511">
        <v>2</v>
      </c>
      <c r="AR19" s="515">
        <f ca="1">IF($AQ19=1,IF(INDIRECT(ADDRESS(($AO19-1)*3+$AP19+5,$AQ19+7))="",0,INDIRECT(ADDRESS(($AO19-1)*3+$AP19+5,$AQ19+7))),IF(INDIRECT(ADDRESS(($AO19-1)*3+$AP19+5,$AQ19+7))="",0,IF(COUNTIF(INDIRECT(ADDRESS(($AO19-1)*36+($AP19-1)*12+6,COLUMN())):INDIRECT(ADDRESS(($AO19-1)*36+($AP19-1)*12+$AQ19+4,COLUMN())),INDIRECT(ADDRESS(($AO19-1)*3+$AP19+5,$AQ19+7)))&gt;=1,0,INDIRECT(ADDRESS(($AO19-1)*3+$AP19+5,$AQ19+7)))))</f>
        <v>0</v>
      </c>
      <c r="AS19" s="511">
        <f ca="1">COUNTIF(INDIRECT("H"&amp;(ROW()+12*(($AO19-1)*3+$AP19)-ROW())/12+5):INDIRECT("S"&amp;(ROW()+12*(($AO19-1)*3+$AP19)-ROW())/12+5),AR19)</f>
        <v>0</v>
      </c>
      <c r="AT19" s="515"/>
      <c r="AV19" s="511">
        <f ca="1">IF(AND(AR19&gt;0,AS19&gt;0),COUNTIF(AV$6:AV18,"&gt;0")+1,0)</f>
        <v>0</v>
      </c>
      <c r="BF19" s="511">
        <v>2</v>
      </c>
      <c r="BG19" s="511" t="s">
        <v>389</v>
      </c>
      <c r="BH19" s="517">
        <f t="shared" ref="BH19:BS19" si="31">IF(BH18+BU18&gt;40000,1,0)</f>
        <v>0</v>
      </c>
      <c r="BI19" s="517">
        <f t="shared" si="31"/>
        <v>0</v>
      </c>
      <c r="BJ19" s="517">
        <f t="shared" si="31"/>
        <v>0</v>
      </c>
      <c r="BK19" s="517">
        <f t="shared" si="31"/>
        <v>0</v>
      </c>
      <c r="BL19" s="517">
        <f t="shared" si="31"/>
        <v>0</v>
      </c>
      <c r="BM19" s="517">
        <f t="shared" si="31"/>
        <v>0</v>
      </c>
      <c r="BN19" s="517">
        <f t="shared" si="31"/>
        <v>0</v>
      </c>
      <c r="BO19" s="517">
        <f t="shared" si="31"/>
        <v>0</v>
      </c>
      <c r="BP19" s="517">
        <f t="shared" si="31"/>
        <v>0</v>
      </c>
      <c r="BQ19" s="517">
        <f t="shared" si="31"/>
        <v>0</v>
      </c>
      <c r="BR19" s="517">
        <f t="shared" si="31"/>
        <v>0</v>
      </c>
      <c r="BS19" s="517">
        <f t="shared" si="31"/>
        <v>0</v>
      </c>
      <c r="BT19" s="516"/>
      <c r="BU19" s="517"/>
      <c r="BV19" s="517"/>
      <c r="BW19" s="517"/>
      <c r="BX19" s="517"/>
      <c r="BY19" s="517"/>
      <c r="BZ19" s="517"/>
      <c r="CA19" s="517"/>
      <c r="CB19" s="517"/>
      <c r="CC19" s="517"/>
      <c r="CD19" s="517"/>
      <c r="CE19" s="517"/>
      <c r="CF19" s="517"/>
    </row>
    <row r="20" spans="1:84">
      <c r="A20" s="1301"/>
      <c r="B20" s="1304"/>
      <c r="C20" s="1304"/>
      <c r="D20" s="1304"/>
      <c r="E20" s="1307"/>
      <c r="F20" s="1304"/>
      <c r="G20" s="323" t="s">
        <v>516</v>
      </c>
      <c r="H20" s="137"/>
      <c r="I20" s="137" t="str">
        <f t="shared" ref="I20:S20" si="32">IF(H20="","",H20)</f>
        <v/>
      </c>
      <c r="J20" s="137" t="str">
        <f t="shared" si="32"/>
        <v/>
      </c>
      <c r="K20" s="137" t="str">
        <f t="shared" si="32"/>
        <v/>
      </c>
      <c r="L20" s="137" t="str">
        <f t="shared" si="32"/>
        <v/>
      </c>
      <c r="M20" s="137" t="str">
        <f t="shared" si="32"/>
        <v/>
      </c>
      <c r="N20" s="137" t="str">
        <f t="shared" si="32"/>
        <v/>
      </c>
      <c r="O20" s="137" t="str">
        <f t="shared" si="32"/>
        <v/>
      </c>
      <c r="P20" s="137" t="str">
        <f t="shared" si="32"/>
        <v/>
      </c>
      <c r="Q20" s="137" t="str">
        <f t="shared" si="32"/>
        <v/>
      </c>
      <c r="R20" s="137" t="str">
        <f t="shared" si="32"/>
        <v/>
      </c>
      <c r="S20" s="137" t="str">
        <f t="shared" si="32"/>
        <v/>
      </c>
      <c r="T20" s="322">
        <f t="shared" si="2"/>
        <v>0</v>
      </c>
      <c r="U20" s="1290"/>
      <c r="AH20" s="516"/>
      <c r="AI20" s="516"/>
      <c r="AJ20" s="516"/>
      <c r="AK20" s="516"/>
      <c r="AL20" s="516"/>
      <c r="AM20" s="516"/>
      <c r="AN20" s="516"/>
      <c r="AO20" s="511">
        <v>1</v>
      </c>
      <c r="AP20" s="511">
        <v>2</v>
      </c>
      <c r="AQ20" s="511">
        <v>3</v>
      </c>
      <c r="AR20" s="515">
        <f ca="1">IF($AQ20=1,IF(INDIRECT(ADDRESS(($AO20-1)*3+$AP20+5,$AQ20+7))="",0,INDIRECT(ADDRESS(($AO20-1)*3+$AP20+5,$AQ20+7))),IF(INDIRECT(ADDRESS(($AO20-1)*3+$AP20+5,$AQ20+7))="",0,IF(COUNTIF(INDIRECT(ADDRESS(($AO20-1)*36+($AP20-1)*12+6,COLUMN())):INDIRECT(ADDRESS(($AO20-1)*36+($AP20-1)*12+$AQ20+4,COLUMN())),INDIRECT(ADDRESS(($AO20-1)*3+$AP20+5,$AQ20+7)))&gt;=1,0,INDIRECT(ADDRESS(($AO20-1)*3+$AP20+5,$AQ20+7)))))</f>
        <v>0</v>
      </c>
      <c r="AS20" s="511">
        <f ca="1">COUNTIF(INDIRECT("H"&amp;(ROW()+12*(($AO20-1)*3+$AP20)-ROW())/12+5):INDIRECT("S"&amp;(ROW()+12*(($AO20-1)*3+$AP20)-ROW())/12+5),AR20)</f>
        <v>0</v>
      </c>
      <c r="AT20" s="515"/>
      <c r="AV20" s="511">
        <f ca="1">IF(AND(AR20&gt;0,AS20&gt;0),COUNTIF(AV$6:AV19,"&gt;0")+1,0)</f>
        <v>0</v>
      </c>
      <c r="BF20" s="511">
        <v>3</v>
      </c>
      <c r="BH20" s="517"/>
      <c r="BI20" s="517"/>
      <c r="BJ20" s="517"/>
      <c r="BK20" s="517"/>
      <c r="BL20" s="517"/>
      <c r="BM20" s="517"/>
      <c r="BN20" s="517"/>
      <c r="BO20" s="517"/>
      <c r="BP20" s="517"/>
      <c r="BQ20" s="517"/>
      <c r="BR20" s="517"/>
      <c r="BS20" s="517"/>
      <c r="BT20" s="516"/>
      <c r="BU20" s="517"/>
      <c r="BV20" s="517"/>
      <c r="BW20" s="517"/>
      <c r="BX20" s="517"/>
      <c r="BY20" s="517"/>
      <c r="BZ20" s="517"/>
      <c r="CA20" s="517"/>
      <c r="CB20" s="517"/>
      <c r="CC20" s="517"/>
      <c r="CD20" s="517"/>
      <c r="CE20" s="517"/>
      <c r="CF20" s="517"/>
    </row>
    <row r="21" spans="1:84">
      <c r="A21" s="1300">
        <v>6</v>
      </c>
      <c r="B21" s="1302"/>
      <c r="C21" s="1302"/>
      <c r="D21" s="1302"/>
      <c r="E21" s="1305"/>
      <c r="F21" s="1302"/>
      <c r="G21" s="317" t="s">
        <v>391</v>
      </c>
      <c r="H21" s="141"/>
      <c r="I21" s="141" t="str">
        <f t="shared" ref="I21:S21" si="33">IF(H21="","",H21)</f>
        <v/>
      </c>
      <c r="J21" s="141" t="str">
        <f t="shared" si="33"/>
        <v/>
      </c>
      <c r="K21" s="141" t="str">
        <f t="shared" si="33"/>
        <v/>
      </c>
      <c r="L21" s="141" t="str">
        <f t="shared" si="33"/>
        <v/>
      </c>
      <c r="M21" s="141" t="str">
        <f t="shared" si="33"/>
        <v/>
      </c>
      <c r="N21" s="141" t="str">
        <f t="shared" si="33"/>
        <v/>
      </c>
      <c r="O21" s="141" t="str">
        <f t="shared" si="33"/>
        <v/>
      </c>
      <c r="P21" s="141" t="str">
        <f t="shared" si="33"/>
        <v/>
      </c>
      <c r="Q21" s="141" t="str">
        <f t="shared" si="33"/>
        <v/>
      </c>
      <c r="R21" s="141" t="str">
        <f t="shared" si="33"/>
        <v/>
      </c>
      <c r="S21" s="141" t="str">
        <f t="shared" si="33"/>
        <v/>
      </c>
      <c r="T21" s="318">
        <f t="shared" si="2"/>
        <v>0</v>
      </c>
      <c r="U21" s="1288"/>
      <c r="AH21" s="516"/>
      <c r="AI21" s="516"/>
      <c r="AJ21" s="516"/>
      <c r="AK21" s="516"/>
      <c r="AL21" s="516"/>
      <c r="AM21" s="516"/>
      <c r="AN21" s="516"/>
      <c r="AO21" s="511">
        <v>1</v>
      </c>
      <c r="AP21" s="511">
        <v>2</v>
      </c>
      <c r="AQ21" s="511">
        <v>4</v>
      </c>
      <c r="AR21" s="515">
        <f ca="1">IF($AQ21=1,IF(INDIRECT(ADDRESS(($AO21-1)*3+$AP21+5,$AQ21+7))="",0,INDIRECT(ADDRESS(($AO21-1)*3+$AP21+5,$AQ21+7))),IF(INDIRECT(ADDRESS(($AO21-1)*3+$AP21+5,$AQ21+7))="",0,IF(COUNTIF(INDIRECT(ADDRESS(($AO21-1)*36+($AP21-1)*12+6,COLUMN())):INDIRECT(ADDRESS(($AO21-1)*36+($AP21-1)*12+$AQ21+4,COLUMN())),INDIRECT(ADDRESS(($AO21-1)*3+$AP21+5,$AQ21+7)))&gt;=1,0,INDIRECT(ADDRESS(($AO21-1)*3+$AP21+5,$AQ21+7)))))</f>
        <v>0</v>
      </c>
      <c r="AS21" s="511">
        <f ca="1">COUNTIF(INDIRECT("H"&amp;(ROW()+12*(($AO21-1)*3+$AP21)-ROW())/12+5):INDIRECT("S"&amp;(ROW()+12*(($AO21-1)*3+$AP21)-ROW())/12+5),AR21)</f>
        <v>0</v>
      </c>
      <c r="AT21" s="515"/>
      <c r="AV21" s="511">
        <f ca="1">IF(AND(AR21&gt;0,AS21&gt;0),COUNTIF(AV$6:AV20,"&gt;0")+1,0)</f>
        <v>0</v>
      </c>
      <c r="BF21" s="511">
        <v>1</v>
      </c>
      <c r="BH21" s="517">
        <f t="shared" ref="BH21:BS21" si="34">SUM(H21:H22)</f>
        <v>0</v>
      </c>
      <c r="BI21" s="517">
        <f t="shared" si="34"/>
        <v>0</v>
      </c>
      <c r="BJ21" s="517">
        <f t="shared" si="34"/>
        <v>0</v>
      </c>
      <c r="BK21" s="517">
        <f t="shared" si="34"/>
        <v>0</v>
      </c>
      <c r="BL21" s="517">
        <f t="shared" si="34"/>
        <v>0</v>
      </c>
      <c r="BM21" s="517">
        <f t="shared" si="34"/>
        <v>0</v>
      </c>
      <c r="BN21" s="517">
        <f t="shared" si="34"/>
        <v>0</v>
      </c>
      <c r="BO21" s="517">
        <f t="shared" si="34"/>
        <v>0</v>
      </c>
      <c r="BP21" s="517">
        <f t="shared" si="34"/>
        <v>0</v>
      </c>
      <c r="BQ21" s="517">
        <f t="shared" si="34"/>
        <v>0</v>
      </c>
      <c r="BR21" s="517">
        <f t="shared" si="34"/>
        <v>0</v>
      </c>
      <c r="BS21" s="517">
        <f t="shared" si="34"/>
        <v>0</v>
      </c>
      <c r="BT21" s="516"/>
      <c r="BU21" s="517">
        <f t="shared" ref="BU21:CF21" si="35">SUM(U21:U22)</f>
        <v>0</v>
      </c>
      <c r="BV21" s="517">
        <f t="shared" si="35"/>
        <v>0</v>
      </c>
      <c r="BW21" s="517">
        <f t="shared" si="35"/>
        <v>0</v>
      </c>
      <c r="BX21" s="517">
        <f t="shared" si="35"/>
        <v>0</v>
      </c>
      <c r="BY21" s="517">
        <f t="shared" si="35"/>
        <v>0</v>
      </c>
      <c r="BZ21" s="517">
        <f t="shared" si="35"/>
        <v>0</v>
      </c>
      <c r="CA21" s="517">
        <f t="shared" si="35"/>
        <v>0</v>
      </c>
      <c r="CB21" s="517">
        <f t="shared" si="35"/>
        <v>0</v>
      </c>
      <c r="CC21" s="517">
        <f t="shared" si="35"/>
        <v>0</v>
      </c>
      <c r="CD21" s="517">
        <f t="shared" si="35"/>
        <v>0</v>
      </c>
      <c r="CE21" s="517">
        <f t="shared" si="35"/>
        <v>0</v>
      </c>
      <c r="CF21" s="517">
        <f t="shared" si="35"/>
        <v>0</v>
      </c>
    </row>
    <row r="22" spans="1:84">
      <c r="A22" s="1313"/>
      <c r="B22" s="1303"/>
      <c r="C22" s="1303"/>
      <c r="D22" s="1303"/>
      <c r="E22" s="1306"/>
      <c r="F22" s="1303"/>
      <c r="G22" s="319" t="s">
        <v>390</v>
      </c>
      <c r="H22" s="139"/>
      <c r="I22" s="139" t="str">
        <f t="shared" ref="I22:S22" si="36">IF(H22="","",H22)</f>
        <v/>
      </c>
      <c r="J22" s="139" t="str">
        <f t="shared" si="36"/>
        <v/>
      </c>
      <c r="K22" s="139" t="str">
        <f t="shared" si="36"/>
        <v/>
      </c>
      <c r="L22" s="139" t="str">
        <f t="shared" si="36"/>
        <v/>
      </c>
      <c r="M22" s="139" t="str">
        <f t="shared" si="36"/>
        <v/>
      </c>
      <c r="N22" s="139" t="str">
        <f t="shared" si="36"/>
        <v/>
      </c>
      <c r="O22" s="139" t="str">
        <f t="shared" si="36"/>
        <v/>
      </c>
      <c r="P22" s="139" t="str">
        <f t="shared" si="36"/>
        <v/>
      </c>
      <c r="Q22" s="139" t="str">
        <f t="shared" si="36"/>
        <v/>
      </c>
      <c r="R22" s="139" t="str">
        <f t="shared" si="36"/>
        <v/>
      </c>
      <c r="S22" s="139" t="str">
        <f t="shared" si="36"/>
        <v/>
      </c>
      <c r="T22" s="320">
        <f t="shared" si="2"/>
        <v>0</v>
      </c>
      <c r="U22" s="1289"/>
      <c r="AH22" s="516"/>
      <c r="AI22" s="516"/>
      <c r="AJ22" s="516"/>
      <c r="AK22" s="516"/>
      <c r="AL22" s="516"/>
      <c r="AM22" s="516"/>
      <c r="AN22" s="516"/>
      <c r="AO22" s="511">
        <v>1</v>
      </c>
      <c r="AP22" s="511">
        <v>2</v>
      </c>
      <c r="AQ22" s="511">
        <v>5</v>
      </c>
      <c r="AR22" s="515">
        <f ca="1">IF($AQ22=1,IF(INDIRECT(ADDRESS(($AO22-1)*3+$AP22+5,$AQ22+7))="",0,INDIRECT(ADDRESS(($AO22-1)*3+$AP22+5,$AQ22+7))),IF(INDIRECT(ADDRESS(($AO22-1)*3+$AP22+5,$AQ22+7))="",0,IF(COUNTIF(INDIRECT(ADDRESS(($AO22-1)*36+($AP22-1)*12+6,COLUMN())):INDIRECT(ADDRESS(($AO22-1)*36+($AP22-1)*12+$AQ22+4,COLUMN())),INDIRECT(ADDRESS(($AO22-1)*3+$AP22+5,$AQ22+7)))&gt;=1,0,INDIRECT(ADDRESS(($AO22-1)*3+$AP22+5,$AQ22+7)))))</f>
        <v>0</v>
      </c>
      <c r="AS22" s="511">
        <f ca="1">COUNTIF(INDIRECT("H"&amp;(ROW()+12*(($AO22-1)*3+$AP22)-ROW())/12+5):INDIRECT("S"&amp;(ROW()+12*(($AO22-1)*3+$AP22)-ROW())/12+5),AR22)</f>
        <v>0</v>
      </c>
      <c r="AT22" s="515"/>
      <c r="AV22" s="511">
        <f ca="1">IF(AND(AR22&gt;0,AS22&gt;0),COUNTIF(AV$6:AV21,"&gt;0")+1,0)</f>
        <v>0</v>
      </c>
      <c r="BF22" s="511">
        <v>2</v>
      </c>
      <c r="BG22" s="511" t="s">
        <v>389</v>
      </c>
      <c r="BH22" s="517">
        <f t="shared" ref="BH22:BS22" si="37">IF(BH21+BU21&gt;40000,1,0)</f>
        <v>0</v>
      </c>
      <c r="BI22" s="517">
        <f t="shared" si="37"/>
        <v>0</v>
      </c>
      <c r="BJ22" s="517">
        <f t="shared" si="37"/>
        <v>0</v>
      </c>
      <c r="BK22" s="517">
        <f t="shared" si="37"/>
        <v>0</v>
      </c>
      <c r="BL22" s="517">
        <f t="shared" si="37"/>
        <v>0</v>
      </c>
      <c r="BM22" s="517">
        <f t="shared" si="37"/>
        <v>0</v>
      </c>
      <c r="BN22" s="517">
        <f t="shared" si="37"/>
        <v>0</v>
      </c>
      <c r="BO22" s="517">
        <f t="shared" si="37"/>
        <v>0</v>
      </c>
      <c r="BP22" s="517">
        <f t="shared" si="37"/>
        <v>0</v>
      </c>
      <c r="BQ22" s="517">
        <f t="shared" si="37"/>
        <v>0</v>
      </c>
      <c r="BR22" s="517">
        <f t="shared" si="37"/>
        <v>0</v>
      </c>
      <c r="BS22" s="517">
        <f t="shared" si="37"/>
        <v>0</v>
      </c>
      <c r="BT22" s="516"/>
      <c r="BU22" s="517"/>
      <c r="BV22" s="517"/>
      <c r="BW22" s="517"/>
      <c r="BX22" s="517"/>
      <c r="BY22" s="517"/>
      <c r="BZ22" s="517"/>
      <c r="CA22" s="517"/>
      <c r="CB22" s="517"/>
      <c r="CC22" s="517"/>
      <c r="CD22" s="517"/>
      <c r="CE22" s="517"/>
      <c r="CF22" s="517"/>
    </row>
    <row r="23" spans="1:84">
      <c r="A23" s="1301"/>
      <c r="B23" s="1304"/>
      <c r="C23" s="1304"/>
      <c r="D23" s="1304"/>
      <c r="E23" s="1307"/>
      <c r="F23" s="1304"/>
      <c r="G23" s="323" t="s">
        <v>516</v>
      </c>
      <c r="H23" s="137"/>
      <c r="I23" s="137" t="str">
        <f t="shared" ref="I23:S23" si="38">IF(H23="","",H23)</f>
        <v/>
      </c>
      <c r="J23" s="137" t="str">
        <f t="shared" si="38"/>
        <v/>
      </c>
      <c r="K23" s="137" t="str">
        <f t="shared" si="38"/>
        <v/>
      </c>
      <c r="L23" s="137" t="str">
        <f t="shared" si="38"/>
        <v/>
      </c>
      <c r="M23" s="137" t="str">
        <f t="shared" si="38"/>
        <v/>
      </c>
      <c r="N23" s="137" t="str">
        <f t="shared" si="38"/>
        <v/>
      </c>
      <c r="O23" s="137" t="str">
        <f t="shared" si="38"/>
        <v/>
      </c>
      <c r="P23" s="137" t="str">
        <f t="shared" si="38"/>
        <v/>
      </c>
      <c r="Q23" s="137" t="str">
        <f t="shared" si="38"/>
        <v/>
      </c>
      <c r="R23" s="137" t="str">
        <f t="shared" si="38"/>
        <v/>
      </c>
      <c r="S23" s="137" t="str">
        <f t="shared" si="38"/>
        <v/>
      </c>
      <c r="T23" s="322">
        <f t="shared" si="2"/>
        <v>0</v>
      </c>
      <c r="U23" s="1290"/>
      <c r="AH23" s="516"/>
      <c r="AI23" s="516"/>
      <c r="AJ23" s="516"/>
      <c r="AK23" s="516"/>
      <c r="AL23" s="516"/>
      <c r="AM23" s="516"/>
      <c r="AN23" s="516"/>
      <c r="AO23" s="511">
        <v>1</v>
      </c>
      <c r="AP23" s="511">
        <v>2</v>
      </c>
      <c r="AQ23" s="511">
        <v>6</v>
      </c>
      <c r="AR23" s="515">
        <f ca="1">IF($AQ23=1,IF(INDIRECT(ADDRESS(($AO23-1)*3+$AP23+5,$AQ23+7))="",0,INDIRECT(ADDRESS(($AO23-1)*3+$AP23+5,$AQ23+7))),IF(INDIRECT(ADDRESS(($AO23-1)*3+$AP23+5,$AQ23+7))="",0,IF(COUNTIF(INDIRECT(ADDRESS(($AO23-1)*36+($AP23-1)*12+6,COLUMN())):INDIRECT(ADDRESS(($AO23-1)*36+($AP23-1)*12+$AQ23+4,COLUMN())),INDIRECT(ADDRESS(($AO23-1)*3+$AP23+5,$AQ23+7)))&gt;=1,0,INDIRECT(ADDRESS(($AO23-1)*3+$AP23+5,$AQ23+7)))))</f>
        <v>0</v>
      </c>
      <c r="AS23" s="511">
        <f ca="1">COUNTIF(INDIRECT("H"&amp;(ROW()+12*(($AO23-1)*3+$AP23)-ROW())/12+5):INDIRECT("S"&amp;(ROW()+12*(($AO23-1)*3+$AP23)-ROW())/12+5),AR23)</f>
        <v>0</v>
      </c>
      <c r="AT23" s="515"/>
      <c r="AV23" s="511">
        <f ca="1">IF(AND(AR23&gt;0,AS23&gt;0),COUNTIF(AV$6:AV22,"&gt;0")+1,0)</f>
        <v>0</v>
      </c>
      <c r="BF23" s="511">
        <v>3</v>
      </c>
      <c r="BH23" s="517"/>
      <c r="BI23" s="517"/>
      <c r="BJ23" s="517"/>
      <c r="BK23" s="517"/>
      <c r="BL23" s="517"/>
      <c r="BM23" s="517"/>
      <c r="BN23" s="517"/>
      <c r="BO23" s="517"/>
      <c r="BP23" s="517"/>
      <c r="BQ23" s="517"/>
      <c r="BR23" s="517"/>
      <c r="BS23" s="517"/>
      <c r="BT23" s="516"/>
      <c r="BU23" s="517"/>
      <c r="BV23" s="517"/>
      <c r="BW23" s="517"/>
      <c r="BX23" s="517"/>
      <c r="BY23" s="517"/>
      <c r="BZ23" s="517"/>
      <c r="CA23" s="517"/>
      <c r="CB23" s="517"/>
      <c r="CC23" s="517"/>
      <c r="CD23" s="517"/>
      <c r="CE23" s="517"/>
      <c r="CF23" s="517"/>
    </row>
    <row r="24" spans="1:84">
      <c r="A24" s="1300">
        <v>7</v>
      </c>
      <c r="B24" s="1302"/>
      <c r="C24" s="1302"/>
      <c r="D24" s="1302"/>
      <c r="E24" s="1305"/>
      <c r="F24" s="1302"/>
      <c r="G24" s="317" t="s">
        <v>391</v>
      </c>
      <c r="H24" s="141"/>
      <c r="I24" s="141" t="str">
        <f t="shared" ref="I24:S24" si="39">IF(H24="","",H24)</f>
        <v/>
      </c>
      <c r="J24" s="141" t="str">
        <f t="shared" si="39"/>
        <v/>
      </c>
      <c r="K24" s="141" t="str">
        <f t="shared" si="39"/>
        <v/>
      </c>
      <c r="L24" s="141" t="str">
        <f t="shared" si="39"/>
        <v/>
      </c>
      <c r="M24" s="141" t="str">
        <f t="shared" si="39"/>
        <v/>
      </c>
      <c r="N24" s="141" t="str">
        <f t="shared" si="39"/>
        <v/>
      </c>
      <c r="O24" s="141" t="str">
        <f t="shared" si="39"/>
        <v/>
      </c>
      <c r="P24" s="141" t="str">
        <f t="shared" si="39"/>
        <v/>
      </c>
      <c r="Q24" s="141" t="str">
        <f t="shared" si="39"/>
        <v/>
      </c>
      <c r="R24" s="141" t="str">
        <f t="shared" si="39"/>
        <v/>
      </c>
      <c r="S24" s="141" t="str">
        <f t="shared" si="39"/>
        <v/>
      </c>
      <c r="T24" s="318">
        <f t="shared" si="2"/>
        <v>0</v>
      </c>
      <c r="U24" s="1288"/>
      <c r="AH24" s="516"/>
      <c r="AI24" s="516"/>
      <c r="AJ24" s="516"/>
      <c r="AK24" s="516"/>
      <c r="AL24" s="516"/>
      <c r="AM24" s="516"/>
      <c r="AN24" s="516"/>
      <c r="AO24" s="511">
        <v>1</v>
      </c>
      <c r="AP24" s="511">
        <v>2</v>
      </c>
      <c r="AQ24" s="511">
        <v>7</v>
      </c>
      <c r="AR24" s="515">
        <f ca="1">IF($AQ24=1,IF(INDIRECT(ADDRESS(($AO24-1)*3+$AP24+5,$AQ24+7))="",0,INDIRECT(ADDRESS(($AO24-1)*3+$AP24+5,$AQ24+7))),IF(INDIRECT(ADDRESS(($AO24-1)*3+$AP24+5,$AQ24+7))="",0,IF(COUNTIF(INDIRECT(ADDRESS(($AO24-1)*36+($AP24-1)*12+6,COLUMN())):INDIRECT(ADDRESS(($AO24-1)*36+($AP24-1)*12+$AQ24+4,COLUMN())),INDIRECT(ADDRESS(($AO24-1)*3+$AP24+5,$AQ24+7)))&gt;=1,0,INDIRECT(ADDRESS(($AO24-1)*3+$AP24+5,$AQ24+7)))))</f>
        <v>0</v>
      </c>
      <c r="AS24" s="511">
        <f ca="1">COUNTIF(INDIRECT("H"&amp;(ROW()+12*(($AO24-1)*3+$AP24)-ROW())/12+5):INDIRECT("S"&amp;(ROW()+12*(($AO24-1)*3+$AP24)-ROW())/12+5),AR24)</f>
        <v>0</v>
      </c>
      <c r="AT24" s="515"/>
      <c r="AV24" s="511">
        <f ca="1">IF(AND(AR24&gt;0,AS24&gt;0),COUNTIF(AV$6:AV23,"&gt;0")+1,0)</f>
        <v>0</v>
      </c>
      <c r="BF24" s="511">
        <v>1</v>
      </c>
      <c r="BH24" s="517">
        <f t="shared" ref="BH24:BS24" si="40">SUM(H24:H25)</f>
        <v>0</v>
      </c>
      <c r="BI24" s="517">
        <f t="shared" si="40"/>
        <v>0</v>
      </c>
      <c r="BJ24" s="517">
        <f t="shared" si="40"/>
        <v>0</v>
      </c>
      <c r="BK24" s="517">
        <f t="shared" si="40"/>
        <v>0</v>
      </c>
      <c r="BL24" s="517">
        <f t="shared" si="40"/>
        <v>0</v>
      </c>
      <c r="BM24" s="517">
        <f t="shared" si="40"/>
        <v>0</v>
      </c>
      <c r="BN24" s="517">
        <f t="shared" si="40"/>
        <v>0</v>
      </c>
      <c r="BO24" s="517">
        <f t="shared" si="40"/>
        <v>0</v>
      </c>
      <c r="BP24" s="517">
        <f t="shared" si="40"/>
        <v>0</v>
      </c>
      <c r="BQ24" s="517">
        <f t="shared" si="40"/>
        <v>0</v>
      </c>
      <c r="BR24" s="517">
        <f t="shared" si="40"/>
        <v>0</v>
      </c>
      <c r="BS24" s="517">
        <f t="shared" si="40"/>
        <v>0</v>
      </c>
      <c r="BT24" s="516"/>
      <c r="BU24" s="517">
        <f t="shared" ref="BU24:CF24" si="41">SUM(U24:U25)</f>
        <v>0</v>
      </c>
      <c r="BV24" s="517">
        <f t="shared" si="41"/>
        <v>0</v>
      </c>
      <c r="BW24" s="517">
        <f t="shared" si="41"/>
        <v>0</v>
      </c>
      <c r="BX24" s="517">
        <f t="shared" si="41"/>
        <v>0</v>
      </c>
      <c r="BY24" s="517">
        <f t="shared" si="41"/>
        <v>0</v>
      </c>
      <c r="BZ24" s="517">
        <f t="shared" si="41"/>
        <v>0</v>
      </c>
      <c r="CA24" s="517">
        <f t="shared" si="41"/>
        <v>0</v>
      </c>
      <c r="CB24" s="517">
        <f t="shared" si="41"/>
        <v>0</v>
      </c>
      <c r="CC24" s="517">
        <f t="shared" si="41"/>
        <v>0</v>
      </c>
      <c r="CD24" s="517">
        <f t="shared" si="41"/>
        <v>0</v>
      </c>
      <c r="CE24" s="517">
        <f t="shared" si="41"/>
        <v>0</v>
      </c>
      <c r="CF24" s="517">
        <f t="shared" si="41"/>
        <v>0</v>
      </c>
    </row>
    <row r="25" spans="1:84">
      <c r="A25" s="1313"/>
      <c r="B25" s="1303"/>
      <c r="C25" s="1303"/>
      <c r="D25" s="1303"/>
      <c r="E25" s="1306"/>
      <c r="F25" s="1303"/>
      <c r="G25" s="319" t="s">
        <v>390</v>
      </c>
      <c r="H25" s="139"/>
      <c r="I25" s="139" t="str">
        <f t="shared" ref="I25:S25" si="42">IF(H25="","",H25)</f>
        <v/>
      </c>
      <c r="J25" s="139" t="str">
        <f t="shared" si="42"/>
        <v/>
      </c>
      <c r="K25" s="139" t="str">
        <f t="shared" si="42"/>
        <v/>
      </c>
      <c r="L25" s="139" t="str">
        <f t="shared" si="42"/>
        <v/>
      </c>
      <c r="M25" s="139" t="str">
        <f t="shared" si="42"/>
        <v/>
      </c>
      <c r="N25" s="139" t="str">
        <f t="shared" si="42"/>
        <v/>
      </c>
      <c r="O25" s="139" t="str">
        <f t="shared" si="42"/>
        <v/>
      </c>
      <c r="P25" s="139" t="str">
        <f t="shared" si="42"/>
        <v/>
      </c>
      <c r="Q25" s="139" t="str">
        <f t="shared" si="42"/>
        <v/>
      </c>
      <c r="R25" s="139" t="str">
        <f t="shared" si="42"/>
        <v/>
      </c>
      <c r="S25" s="139" t="str">
        <f t="shared" si="42"/>
        <v/>
      </c>
      <c r="T25" s="320">
        <f t="shared" si="2"/>
        <v>0</v>
      </c>
      <c r="U25" s="1289"/>
      <c r="AH25" s="516"/>
      <c r="AI25" s="516"/>
      <c r="AJ25" s="516"/>
      <c r="AK25" s="516"/>
      <c r="AL25" s="516"/>
      <c r="AM25" s="516"/>
      <c r="AN25" s="516"/>
      <c r="AO25" s="511">
        <v>1</v>
      </c>
      <c r="AP25" s="511">
        <v>2</v>
      </c>
      <c r="AQ25" s="511">
        <v>8</v>
      </c>
      <c r="AR25" s="515">
        <f ca="1">IF($AQ25=1,IF(INDIRECT(ADDRESS(($AO25-1)*3+$AP25+5,$AQ25+7))="",0,INDIRECT(ADDRESS(($AO25-1)*3+$AP25+5,$AQ25+7))),IF(INDIRECT(ADDRESS(($AO25-1)*3+$AP25+5,$AQ25+7))="",0,IF(COUNTIF(INDIRECT(ADDRESS(($AO25-1)*36+($AP25-1)*12+6,COLUMN())):INDIRECT(ADDRESS(($AO25-1)*36+($AP25-1)*12+$AQ25+4,COLUMN())),INDIRECT(ADDRESS(($AO25-1)*3+$AP25+5,$AQ25+7)))&gt;=1,0,INDIRECT(ADDRESS(($AO25-1)*3+$AP25+5,$AQ25+7)))))</f>
        <v>0</v>
      </c>
      <c r="AS25" s="511">
        <f ca="1">COUNTIF(INDIRECT("H"&amp;(ROW()+12*(($AO25-1)*3+$AP25)-ROW())/12+5):INDIRECT("S"&amp;(ROW()+12*(($AO25-1)*3+$AP25)-ROW())/12+5),AR25)</f>
        <v>0</v>
      </c>
      <c r="AT25" s="515"/>
      <c r="AV25" s="511">
        <f ca="1">IF(AND(AR25&gt;0,AS25&gt;0),COUNTIF(AV$6:AV24,"&gt;0")+1,0)</f>
        <v>0</v>
      </c>
      <c r="BF25" s="511">
        <v>2</v>
      </c>
      <c r="BG25" s="511" t="s">
        <v>389</v>
      </c>
      <c r="BH25" s="517">
        <f t="shared" ref="BH25:BS25" si="43">IF(BH24+BU24&gt;40000,1,0)</f>
        <v>0</v>
      </c>
      <c r="BI25" s="517">
        <f t="shared" si="43"/>
        <v>0</v>
      </c>
      <c r="BJ25" s="517">
        <f t="shared" si="43"/>
        <v>0</v>
      </c>
      <c r="BK25" s="517">
        <f t="shared" si="43"/>
        <v>0</v>
      </c>
      <c r="BL25" s="517">
        <f t="shared" si="43"/>
        <v>0</v>
      </c>
      <c r="BM25" s="517">
        <f t="shared" si="43"/>
        <v>0</v>
      </c>
      <c r="BN25" s="517">
        <f t="shared" si="43"/>
        <v>0</v>
      </c>
      <c r="BO25" s="517">
        <f t="shared" si="43"/>
        <v>0</v>
      </c>
      <c r="BP25" s="517">
        <f t="shared" si="43"/>
        <v>0</v>
      </c>
      <c r="BQ25" s="517">
        <f t="shared" si="43"/>
        <v>0</v>
      </c>
      <c r="BR25" s="517">
        <f t="shared" si="43"/>
        <v>0</v>
      </c>
      <c r="BS25" s="517">
        <f t="shared" si="43"/>
        <v>0</v>
      </c>
      <c r="BT25" s="516"/>
      <c r="BU25" s="517"/>
      <c r="BV25" s="517"/>
      <c r="BW25" s="517"/>
      <c r="BX25" s="517"/>
      <c r="BY25" s="517"/>
      <c r="BZ25" s="517"/>
      <c r="CA25" s="517"/>
      <c r="CB25" s="517"/>
      <c r="CC25" s="517"/>
      <c r="CD25" s="517"/>
      <c r="CE25" s="517"/>
      <c r="CF25" s="517"/>
    </row>
    <row r="26" spans="1:84">
      <c r="A26" s="1301"/>
      <c r="B26" s="1304"/>
      <c r="C26" s="1304"/>
      <c r="D26" s="1304"/>
      <c r="E26" s="1307"/>
      <c r="F26" s="1304"/>
      <c r="G26" s="323" t="s">
        <v>516</v>
      </c>
      <c r="H26" s="137"/>
      <c r="I26" s="137" t="str">
        <f t="shared" ref="I26:S26" si="44">IF(H26="","",H26)</f>
        <v/>
      </c>
      <c r="J26" s="137" t="str">
        <f t="shared" si="44"/>
        <v/>
      </c>
      <c r="K26" s="137" t="str">
        <f t="shared" si="44"/>
        <v/>
      </c>
      <c r="L26" s="137" t="str">
        <f t="shared" si="44"/>
        <v/>
      </c>
      <c r="M26" s="137" t="str">
        <f t="shared" si="44"/>
        <v/>
      </c>
      <c r="N26" s="137" t="str">
        <f t="shared" si="44"/>
        <v/>
      </c>
      <c r="O26" s="137" t="str">
        <f t="shared" si="44"/>
        <v/>
      </c>
      <c r="P26" s="137" t="str">
        <f t="shared" si="44"/>
        <v/>
      </c>
      <c r="Q26" s="137" t="str">
        <f t="shared" si="44"/>
        <v/>
      </c>
      <c r="R26" s="137" t="str">
        <f t="shared" si="44"/>
        <v/>
      </c>
      <c r="S26" s="137" t="str">
        <f t="shared" si="44"/>
        <v/>
      </c>
      <c r="T26" s="322">
        <f t="shared" si="2"/>
        <v>0</v>
      </c>
      <c r="U26" s="1290"/>
      <c r="AH26" s="516"/>
      <c r="AI26" s="516"/>
      <c r="AJ26" s="516"/>
      <c r="AK26" s="516"/>
      <c r="AL26" s="516"/>
      <c r="AM26" s="516"/>
      <c r="AN26" s="516"/>
      <c r="AO26" s="511">
        <v>1</v>
      </c>
      <c r="AP26" s="511">
        <v>2</v>
      </c>
      <c r="AQ26" s="511">
        <v>9</v>
      </c>
      <c r="AR26" s="515">
        <f ca="1">IF($AQ26=1,IF(INDIRECT(ADDRESS(($AO26-1)*3+$AP26+5,$AQ26+7))="",0,INDIRECT(ADDRESS(($AO26-1)*3+$AP26+5,$AQ26+7))),IF(INDIRECT(ADDRESS(($AO26-1)*3+$AP26+5,$AQ26+7))="",0,IF(COUNTIF(INDIRECT(ADDRESS(($AO26-1)*36+($AP26-1)*12+6,COLUMN())):INDIRECT(ADDRESS(($AO26-1)*36+($AP26-1)*12+$AQ26+4,COLUMN())),INDIRECT(ADDRESS(($AO26-1)*3+$AP26+5,$AQ26+7)))&gt;=1,0,INDIRECT(ADDRESS(($AO26-1)*3+$AP26+5,$AQ26+7)))))</f>
        <v>0</v>
      </c>
      <c r="AS26" s="511">
        <f ca="1">COUNTIF(INDIRECT("H"&amp;(ROW()+12*(($AO26-1)*3+$AP26)-ROW())/12+5):INDIRECT("S"&amp;(ROW()+12*(($AO26-1)*3+$AP26)-ROW())/12+5),AR26)</f>
        <v>0</v>
      </c>
      <c r="AT26" s="515"/>
      <c r="AV26" s="511">
        <f ca="1">IF(AND(AR26&gt;0,AS26&gt;0),COUNTIF(AV$6:AV25,"&gt;0")+1,0)</f>
        <v>0</v>
      </c>
      <c r="BF26" s="511">
        <v>3</v>
      </c>
      <c r="BH26" s="517"/>
      <c r="BI26" s="517"/>
      <c r="BJ26" s="517"/>
      <c r="BK26" s="517"/>
      <c r="BL26" s="517"/>
      <c r="BM26" s="517"/>
      <c r="BN26" s="517"/>
      <c r="BO26" s="517"/>
      <c r="BP26" s="517"/>
      <c r="BQ26" s="517"/>
      <c r="BR26" s="517"/>
      <c r="BS26" s="517"/>
      <c r="BT26" s="516"/>
      <c r="BU26" s="517"/>
      <c r="BV26" s="517"/>
      <c r="BW26" s="517"/>
      <c r="BX26" s="517"/>
      <c r="BY26" s="517"/>
      <c r="BZ26" s="517"/>
      <c r="CA26" s="517"/>
      <c r="CB26" s="517"/>
      <c r="CC26" s="517"/>
      <c r="CD26" s="517"/>
      <c r="CE26" s="517"/>
      <c r="CF26" s="517"/>
    </row>
    <row r="27" spans="1:84">
      <c r="A27" s="1300">
        <v>8</v>
      </c>
      <c r="B27" s="1302"/>
      <c r="C27" s="1302"/>
      <c r="D27" s="1302"/>
      <c r="E27" s="1305"/>
      <c r="F27" s="1302"/>
      <c r="G27" s="317" t="s">
        <v>391</v>
      </c>
      <c r="H27" s="141"/>
      <c r="I27" s="141" t="str">
        <f t="shared" ref="I27:S27" si="45">IF(H27="","",H27)</f>
        <v/>
      </c>
      <c r="J27" s="141" t="str">
        <f t="shared" si="45"/>
        <v/>
      </c>
      <c r="K27" s="141" t="str">
        <f t="shared" si="45"/>
        <v/>
      </c>
      <c r="L27" s="141" t="str">
        <f t="shared" si="45"/>
        <v/>
      </c>
      <c r="M27" s="141" t="str">
        <f t="shared" si="45"/>
        <v/>
      </c>
      <c r="N27" s="141" t="str">
        <f t="shared" si="45"/>
        <v/>
      </c>
      <c r="O27" s="141" t="str">
        <f t="shared" si="45"/>
        <v/>
      </c>
      <c r="P27" s="141" t="str">
        <f t="shared" si="45"/>
        <v/>
      </c>
      <c r="Q27" s="141" t="str">
        <f t="shared" si="45"/>
        <v/>
      </c>
      <c r="R27" s="141" t="str">
        <f t="shared" si="45"/>
        <v/>
      </c>
      <c r="S27" s="141" t="str">
        <f t="shared" si="45"/>
        <v/>
      </c>
      <c r="T27" s="318">
        <f t="shared" si="2"/>
        <v>0</v>
      </c>
      <c r="U27" s="1288"/>
      <c r="AH27" s="516"/>
      <c r="AI27" s="516"/>
      <c r="AJ27" s="516"/>
      <c r="AK27" s="516"/>
      <c r="AL27" s="516"/>
      <c r="AM27" s="516"/>
      <c r="AN27" s="516"/>
      <c r="AO27" s="511">
        <v>1</v>
      </c>
      <c r="AP27" s="511">
        <v>2</v>
      </c>
      <c r="AQ27" s="511">
        <v>10</v>
      </c>
      <c r="AR27" s="515">
        <f ca="1">IF($AQ27=1,IF(INDIRECT(ADDRESS(($AO27-1)*3+$AP27+5,$AQ27+7))="",0,INDIRECT(ADDRESS(($AO27-1)*3+$AP27+5,$AQ27+7))),IF(INDIRECT(ADDRESS(($AO27-1)*3+$AP27+5,$AQ27+7))="",0,IF(COUNTIF(INDIRECT(ADDRESS(($AO27-1)*36+($AP27-1)*12+6,COLUMN())):INDIRECT(ADDRESS(($AO27-1)*36+($AP27-1)*12+$AQ27+4,COLUMN())),INDIRECT(ADDRESS(($AO27-1)*3+$AP27+5,$AQ27+7)))&gt;=1,0,INDIRECT(ADDRESS(($AO27-1)*3+$AP27+5,$AQ27+7)))))</f>
        <v>0</v>
      </c>
      <c r="AS27" s="511">
        <f ca="1">COUNTIF(INDIRECT("H"&amp;(ROW()+12*(($AO27-1)*3+$AP27)-ROW())/12+5):INDIRECT("S"&amp;(ROW()+12*(($AO27-1)*3+$AP27)-ROW())/12+5),AR27)</f>
        <v>0</v>
      </c>
      <c r="AT27" s="515"/>
      <c r="AV27" s="511">
        <f ca="1">IF(AND(AR27&gt;0,AS27&gt;0),COUNTIF(AV$6:AV26,"&gt;0")+1,0)</f>
        <v>0</v>
      </c>
      <c r="BF27" s="511">
        <v>1</v>
      </c>
      <c r="BH27" s="517">
        <f t="shared" ref="BH27:BS27" si="46">SUM(H27:H28)</f>
        <v>0</v>
      </c>
      <c r="BI27" s="517">
        <f t="shared" si="46"/>
        <v>0</v>
      </c>
      <c r="BJ27" s="517">
        <f t="shared" si="46"/>
        <v>0</v>
      </c>
      <c r="BK27" s="517">
        <f t="shared" si="46"/>
        <v>0</v>
      </c>
      <c r="BL27" s="517">
        <f t="shared" si="46"/>
        <v>0</v>
      </c>
      <c r="BM27" s="517">
        <f t="shared" si="46"/>
        <v>0</v>
      </c>
      <c r="BN27" s="517">
        <f t="shared" si="46"/>
        <v>0</v>
      </c>
      <c r="BO27" s="517">
        <f t="shared" si="46"/>
        <v>0</v>
      </c>
      <c r="BP27" s="517">
        <f t="shared" si="46"/>
        <v>0</v>
      </c>
      <c r="BQ27" s="517">
        <f t="shared" si="46"/>
        <v>0</v>
      </c>
      <c r="BR27" s="517">
        <f t="shared" si="46"/>
        <v>0</v>
      </c>
      <c r="BS27" s="517">
        <f t="shared" si="46"/>
        <v>0</v>
      </c>
      <c r="BT27" s="516"/>
      <c r="BU27" s="517">
        <f t="shared" ref="BU27:CF27" si="47">SUM(U27:U28)</f>
        <v>0</v>
      </c>
      <c r="BV27" s="517">
        <f t="shared" si="47"/>
        <v>0</v>
      </c>
      <c r="BW27" s="517">
        <f t="shared" si="47"/>
        <v>0</v>
      </c>
      <c r="BX27" s="517">
        <f t="shared" si="47"/>
        <v>0</v>
      </c>
      <c r="BY27" s="517">
        <f t="shared" si="47"/>
        <v>0</v>
      </c>
      <c r="BZ27" s="517">
        <f t="shared" si="47"/>
        <v>0</v>
      </c>
      <c r="CA27" s="517">
        <f t="shared" si="47"/>
        <v>0</v>
      </c>
      <c r="CB27" s="517">
        <f t="shared" si="47"/>
        <v>0</v>
      </c>
      <c r="CC27" s="517">
        <f t="shared" si="47"/>
        <v>0</v>
      </c>
      <c r="CD27" s="517">
        <f t="shared" si="47"/>
        <v>0</v>
      </c>
      <c r="CE27" s="517">
        <f t="shared" si="47"/>
        <v>0</v>
      </c>
      <c r="CF27" s="517">
        <f t="shared" si="47"/>
        <v>0</v>
      </c>
    </row>
    <row r="28" spans="1:84">
      <c r="A28" s="1313"/>
      <c r="B28" s="1303"/>
      <c r="C28" s="1303"/>
      <c r="D28" s="1303"/>
      <c r="E28" s="1306"/>
      <c r="F28" s="1303"/>
      <c r="G28" s="319" t="s">
        <v>390</v>
      </c>
      <c r="H28" s="139"/>
      <c r="I28" s="139" t="str">
        <f t="shared" ref="I28:S28" si="48">IF(H28="","",H28)</f>
        <v/>
      </c>
      <c r="J28" s="139" t="str">
        <f t="shared" si="48"/>
        <v/>
      </c>
      <c r="K28" s="139" t="str">
        <f t="shared" si="48"/>
        <v/>
      </c>
      <c r="L28" s="139" t="str">
        <f t="shared" si="48"/>
        <v/>
      </c>
      <c r="M28" s="139" t="str">
        <f t="shared" si="48"/>
        <v/>
      </c>
      <c r="N28" s="139" t="str">
        <f t="shared" si="48"/>
        <v/>
      </c>
      <c r="O28" s="139" t="str">
        <f t="shared" si="48"/>
        <v/>
      </c>
      <c r="P28" s="139" t="str">
        <f t="shared" si="48"/>
        <v/>
      </c>
      <c r="Q28" s="139" t="str">
        <f t="shared" si="48"/>
        <v/>
      </c>
      <c r="R28" s="139" t="str">
        <f t="shared" si="48"/>
        <v/>
      </c>
      <c r="S28" s="139" t="str">
        <f t="shared" si="48"/>
        <v/>
      </c>
      <c r="T28" s="320">
        <f t="shared" si="2"/>
        <v>0</v>
      </c>
      <c r="U28" s="1289"/>
      <c r="AH28" s="516"/>
      <c r="AI28" s="516"/>
      <c r="AJ28" s="516"/>
      <c r="AK28" s="516"/>
      <c r="AL28" s="516"/>
      <c r="AM28" s="516"/>
      <c r="AN28" s="516"/>
      <c r="AO28" s="511">
        <v>1</v>
      </c>
      <c r="AP28" s="511">
        <v>2</v>
      </c>
      <c r="AQ28" s="511">
        <v>11</v>
      </c>
      <c r="AR28" s="515">
        <f ca="1">IF($AQ28=1,IF(INDIRECT(ADDRESS(($AO28-1)*3+$AP28+5,$AQ28+7))="",0,INDIRECT(ADDRESS(($AO28-1)*3+$AP28+5,$AQ28+7))),IF(INDIRECT(ADDRESS(($AO28-1)*3+$AP28+5,$AQ28+7))="",0,IF(COUNTIF(INDIRECT(ADDRESS(($AO28-1)*36+($AP28-1)*12+6,COLUMN())):INDIRECT(ADDRESS(($AO28-1)*36+($AP28-1)*12+$AQ28+4,COLUMN())),INDIRECT(ADDRESS(($AO28-1)*3+$AP28+5,$AQ28+7)))&gt;=1,0,INDIRECT(ADDRESS(($AO28-1)*3+$AP28+5,$AQ28+7)))))</f>
        <v>0</v>
      </c>
      <c r="AS28" s="511">
        <f ca="1">COUNTIF(INDIRECT("H"&amp;(ROW()+12*(($AO28-1)*3+$AP28)-ROW())/12+5):INDIRECT("S"&amp;(ROW()+12*(($AO28-1)*3+$AP28)-ROW())/12+5),AR28)</f>
        <v>0</v>
      </c>
      <c r="AT28" s="515"/>
      <c r="AV28" s="511">
        <f ca="1">IF(AND(AR28&gt;0,AS28&gt;0),COUNTIF(AV$6:AV27,"&gt;0")+1,0)</f>
        <v>0</v>
      </c>
      <c r="BF28" s="511">
        <v>2</v>
      </c>
      <c r="BG28" s="511" t="s">
        <v>389</v>
      </c>
      <c r="BH28" s="517">
        <f t="shared" ref="BH28:BS28" si="49">IF(BH27+BU27&gt;40000,1,0)</f>
        <v>0</v>
      </c>
      <c r="BI28" s="517">
        <f t="shared" si="49"/>
        <v>0</v>
      </c>
      <c r="BJ28" s="517">
        <f t="shared" si="49"/>
        <v>0</v>
      </c>
      <c r="BK28" s="517">
        <f t="shared" si="49"/>
        <v>0</v>
      </c>
      <c r="BL28" s="517">
        <f t="shared" si="49"/>
        <v>0</v>
      </c>
      <c r="BM28" s="517">
        <f t="shared" si="49"/>
        <v>0</v>
      </c>
      <c r="BN28" s="517">
        <f t="shared" si="49"/>
        <v>0</v>
      </c>
      <c r="BO28" s="517">
        <f t="shared" si="49"/>
        <v>0</v>
      </c>
      <c r="BP28" s="517">
        <f t="shared" si="49"/>
        <v>0</v>
      </c>
      <c r="BQ28" s="517">
        <f t="shared" si="49"/>
        <v>0</v>
      </c>
      <c r="BR28" s="517">
        <f t="shared" si="49"/>
        <v>0</v>
      </c>
      <c r="BS28" s="517">
        <f t="shared" si="49"/>
        <v>0</v>
      </c>
      <c r="BT28" s="516"/>
      <c r="BU28" s="517"/>
      <c r="BV28" s="517"/>
      <c r="BW28" s="517"/>
      <c r="BX28" s="517"/>
      <c r="BY28" s="517"/>
      <c r="BZ28" s="517"/>
      <c r="CA28" s="517"/>
      <c r="CB28" s="517"/>
      <c r="CC28" s="517"/>
      <c r="CD28" s="517"/>
      <c r="CE28" s="517"/>
      <c r="CF28" s="517"/>
    </row>
    <row r="29" spans="1:84">
      <c r="A29" s="1301"/>
      <c r="B29" s="1304"/>
      <c r="C29" s="1304"/>
      <c r="D29" s="1304"/>
      <c r="E29" s="1307"/>
      <c r="F29" s="1304"/>
      <c r="G29" s="323" t="s">
        <v>516</v>
      </c>
      <c r="H29" s="137"/>
      <c r="I29" s="137" t="str">
        <f t="shared" ref="I29:S29" si="50">IF(H29="","",H29)</f>
        <v/>
      </c>
      <c r="J29" s="137" t="str">
        <f t="shared" si="50"/>
        <v/>
      </c>
      <c r="K29" s="137" t="str">
        <f t="shared" si="50"/>
        <v/>
      </c>
      <c r="L29" s="137" t="str">
        <f t="shared" si="50"/>
        <v/>
      </c>
      <c r="M29" s="137" t="str">
        <f t="shared" si="50"/>
        <v/>
      </c>
      <c r="N29" s="137" t="str">
        <f t="shared" si="50"/>
        <v/>
      </c>
      <c r="O29" s="137" t="str">
        <f t="shared" si="50"/>
        <v/>
      </c>
      <c r="P29" s="137" t="str">
        <f t="shared" si="50"/>
        <v/>
      </c>
      <c r="Q29" s="137" t="str">
        <f t="shared" si="50"/>
        <v/>
      </c>
      <c r="R29" s="137" t="str">
        <f t="shared" si="50"/>
        <v/>
      </c>
      <c r="S29" s="137" t="str">
        <f t="shared" si="50"/>
        <v/>
      </c>
      <c r="T29" s="322">
        <f t="shared" si="2"/>
        <v>0</v>
      </c>
      <c r="U29" s="1290"/>
      <c r="AH29" s="516"/>
      <c r="AI29" s="516"/>
      <c r="AJ29" s="516"/>
      <c r="AK29" s="516"/>
      <c r="AL29" s="516"/>
      <c r="AM29" s="516"/>
      <c r="AN29" s="516"/>
      <c r="AO29" s="511">
        <v>1</v>
      </c>
      <c r="AP29" s="511">
        <v>2</v>
      </c>
      <c r="AQ29" s="511">
        <v>12</v>
      </c>
      <c r="AR29" s="515">
        <f ca="1">IF($AQ29=1,IF(INDIRECT(ADDRESS(($AO29-1)*3+$AP29+5,$AQ29+7))="",0,INDIRECT(ADDRESS(($AO29-1)*3+$AP29+5,$AQ29+7))),IF(INDIRECT(ADDRESS(($AO29-1)*3+$AP29+5,$AQ29+7))="",0,IF(COUNTIF(INDIRECT(ADDRESS(($AO29-1)*36+($AP29-1)*12+6,COLUMN())):INDIRECT(ADDRESS(($AO29-1)*36+($AP29-1)*12+$AQ29+4,COLUMN())),INDIRECT(ADDRESS(($AO29-1)*3+$AP29+5,$AQ29+7)))&gt;=1,0,INDIRECT(ADDRESS(($AO29-1)*3+$AP29+5,$AQ29+7)))))</f>
        <v>0</v>
      </c>
      <c r="AS29" s="511">
        <f ca="1">COUNTIF(INDIRECT("H"&amp;(ROW()+12*(($AO29-1)*3+$AP29)-ROW())/12+5):INDIRECT("S"&amp;(ROW()+12*(($AO29-1)*3+$AP29)-ROW())/12+5),AR29)</f>
        <v>0</v>
      </c>
      <c r="AT29" s="515"/>
      <c r="AV29" s="511">
        <f ca="1">IF(AND(AR29&gt;0,AS29&gt;0),COUNTIF(AV$6:AV28,"&gt;0")+1,0)</f>
        <v>0</v>
      </c>
      <c r="BF29" s="511">
        <v>3</v>
      </c>
      <c r="BH29" s="517"/>
      <c r="BI29" s="517"/>
      <c r="BJ29" s="517"/>
      <c r="BK29" s="517"/>
      <c r="BL29" s="517"/>
      <c r="BM29" s="517"/>
      <c r="BN29" s="517"/>
      <c r="BO29" s="517"/>
      <c r="BP29" s="517"/>
      <c r="BQ29" s="517"/>
      <c r="BR29" s="517"/>
      <c r="BS29" s="517"/>
    </row>
    <row r="30" spans="1:84">
      <c r="A30" s="1300">
        <v>9</v>
      </c>
      <c r="B30" s="1302"/>
      <c r="C30" s="1302"/>
      <c r="D30" s="1302"/>
      <c r="E30" s="1305"/>
      <c r="F30" s="1302"/>
      <c r="G30" s="317" t="s">
        <v>391</v>
      </c>
      <c r="H30" s="141"/>
      <c r="I30" s="141" t="str">
        <f t="shared" ref="I30:S30" si="51">IF(H30="","",H30)</f>
        <v/>
      </c>
      <c r="J30" s="141" t="str">
        <f t="shared" si="51"/>
        <v/>
      </c>
      <c r="K30" s="141" t="str">
        <f t="shared" si="51"/>
        <v/>
      </c>
      <c r="L30" s="141" t="str">
        <f t="shared" si="51"/>
        <v/>
      </c>
      <c r="M30" s="141" t="str">
        <f t="shared" si="51"/>
        <v/>
      </c>
      <c r="N30" s="141" t="str">
        <f t="shared" si="51"/>
        <v/>
      </c>
      <c r="O30" s="141" t="str">
        <f t="shared" si="51"/>
        <v/>
      </c>
      <c r="P30" s="141" t="str">
        <f t="shared" si="51"/>
        <v/>
      </c>
      <c r="Q30" s="141" t="str">
        <f t="shared" si="51"/>
        <v/>
      </c>
      <c r="R30" s="141" t="str">
        <f t="shared" si="51"/>
        <v/>
      </c>
      <c r="S30" s="141" t="str">
        <f t="shared" si="51"/>
        <v/>
      </c>
      <c r="T30" s="318">
        <f t="shared" si="2"/>
        <v>0</v>
      </c>
      <c r="U30" s="1288"/>
      <c r="AH30" s="516"/>
      <c r="AI30" s="516"/>
      <c r="AJ30" s="516"/>
      <c r="AK30" s="516"/>
      <c r="AL30" s="516"/>
      <c r="AM30" s="516"/>
      <c r="AN30" s="516"/>
      <c r="AO30" s="511">
        <v>1</v>
      </c>
      <c r="AP30" s="511">
        <v>3</v>
      </c>
      <c r="AQ30" s="511">
        <v>1</v>
      </c>
      <c r="AR30" s="515">
        <f ca="1">IF($AQ30=1,IF(INDIRECT(ADDRESS(($AO30-1)*3+$AP30+5,$AQ30+7))="",0,INDIRECT(ADDRESS(($AO30-1)*3+$AP30+5,$AQ30+7))),IF(INDIRECT(ADDRESS(($AO30-1)*3+$AP30+5,$AQ30+7))="",0,IF(COUNTIF(INDIRECT(ADDRESS(($AO30-1)*36+($AP30-1)*12+6,COLUMN())):INDIRECT(ADDRESS(($AO30-1)*36+($AP30-1)*12+$AQ30+4,COLUMN())),INDIRECT(ADDRESS(($AO30-1)*3+$AP30+5,$AQ30+7)))&gt;=1,0,INDIRECT(ADDRESS(($AO30-1)*3+$AP30+5,$AQ30+7)))))</f>
        <v>0</v>
      </c>
      <c r="AS30" s="511">
        <f ca="1">COUNTIF(INDIRECT("H"&amp;(ROW()+12*(($AO30-1)*3+$AP30)-ROW())/12+5):INDIRECT("S"&amp;(ROW()+12*(($AO30-1)*3+$AP30)-ROW())/12+5),AR30)</f>
        <v>0</v>
      </c>
      <c r="AT30" s="515"/>
      <c r="AV30" s="511">
        <f ca="1">IF(AND(AR30&gt;0,AS30&gt;0),COUNTIF(AV$6:AV29,"&gt;0")+1,0)</f>
        <v>0</v>
      </c>
      <c r="BF30" s="511">
        <v>1</v>
      </c>
      <c r="BH30" s="517">
        <f t="shared" ref="BH30:BS30" si="52">SUM(H30:H31)</f>
        <v>0</v>
      </c>
      <c r="BI30" s="517">
        <f t="shared" si="52"/>
        <v>0</v>
      </c>
      <c r="BJ30" s="517">
        <f t="shared" si="52"/>
        <v>0</v>
      </c>
      <c r="BK30" s="517">
        <f t="shared" si="52"/>
        <v>0</v>
      </c>
      <c r="BL30" s="517">
        <f t="shared" si="52"/>
        <v>0</v>
      </c>
      <c r="BM30" s="517">
        <f t="shared" si="52"/>
        <v>0</v>
      </c>
      <c r="BN30" s="517">
        <f t="shared" si="52"/>
        <v>0</v>
      </c>
      <c r="BO30" s="517">
        <f t="shared" si="52"/>
        <v>0</v>
      </c>
      <c r="BP30" s="517">
        <f t="shared" si="52"/>
        <v>0</v>
      </c>
      <c r="BQ30" s="517">
        <f t="shared" si="52"/>
        <v>0</v>
      </c>
      <c r="BR30" s="517">
        <f t="shared" si="52"/>
        <v>0</v>
      </c>
      <c r="BS30" s="517">
        <f t="shared" si="52"/>
        <v>0</v>
      </c>
      <c r="BT30" s="516"/>
      <c r="BU30" s="517">
        <f t="shared" ref="BU30:CF30" si="53">SUM(U30:U31)</f>
        <v>0</v>
      </c>
      <c r="BV30" s="517">
        <f t="shared" si="53"/>
        <v>0</v>
      </c>
      <c r="BW30" s="517">
        <f t="shared" si="53"/>
        <v>0</v>
      </c>
      <c r="BX30" s="517">
        <f t="shared" si="53"/>
        <v>0</v>
      </c>
      <c r="BY30" s="517">
        <f t="shared" si="53"/>
        <v>0</v>
      </c>
      <c r="BZ30" s="517">
        <f t="shared" si="53"/>
        <v>0</v>
      </c>
      <c r="CA30" s="517">
        <f t="shared" si="53"/>
        <v>0</v>
      </c>
      <c r="CB30" s="517">
        <f t="shared" si="53"/>
        <v>0</v>
      </c>
      <c r="CC30" s="517">
        <f t="shared" si="53"/>
        <v>0</v>
      </c>
      <c r="CD30" s="517">
        <f t="shared" si="53"/>
        <v>0</v>
      </c>
      <c r="CE30" s="517">
        <f t="shared" si="53"/>
        <v>0</v>
      </c>
      <c r="CF30" s="517">
        <f t="shared" si="53"/>
        <v>0</v>
      </c>
    </row>
    <row r="31" spans="1:84">
      <c r="A31" s="1313"/>
      <c r="B31" s="1303"/>
      <c r="C31" s="1303"/>
      <c r="D31" s="1303"/>
      <c r="E31" s="1306"/>
      <c r="F31" s="1303"/>
      <c r="G31" s="319" t="s">
        <v>390</v>
      </c>
      <c r="H31" s="139"/>
      <c r="I31" s="139" t="str">
        <f t="shared" ref="I31:S31" si="54">IF(H31="","",H31)</f>
        <v/>
      </c>
      <c r="J31" s="139" t="str">
        <f t="shared" si="54"/>
        <v/>
      </c>
      <c r="K31" s="139" t="str">
        <f t="shared" si="54"/>
        <v/>
      </c>
      <c r="L31" s="139" t="str">
        <f t="shared" si="54"/>
        <v/>
      </c>
      <c r="M31" s="139" t="str">
        <f t="shared" si="54"/>
        <v/>
      </c>
      <c r="N31" s="139" t="str">
        <f t="shared" si="54"/>
        <v/>
      </c>
      <c r="O31" s="139" t="str">
        <f t="shared" si="54"/>
        <v/>
      </c>
      <c r="P31" s="139" t="str">
        <f t="shared" si="54"/>
        <v/>
      </c>
      <c r="Q31" s="139" t="str">
        <f t="shared" si="54"/>
        <v/>
      </c>
      <c r="R31" s="139" t="str">
        <f t="shared" si="54"/>
        <v/>
      </c>
      <c r="S31" s="139" t="str">
        <f t="shared" si="54"/>
        <v/>
      </c>
      <c r="T31" s="320">
        <f t="shared" si="2"/>
        <v>0</v>
      </c>
      <c r="U31" s="1289"/>
      <c r="AH31" s="516"/>
      <c r="AI31" s="516"/>
      <c r="AJ31" s="516"/>
      <c r="AK31" s="516"/>
      <c r="AL31" s="516"/>
      <c r="AM31" s="516"/>
      <c r="AN31" s="516"/>
      <c r="AO31" s="511">
        <v>1</v>
      </c>
      <c r="AP31" s="511">
        <v>3</v>
      </c>
      <c r="AQ31" s="511">
        <v>2</v>
      </c>
      <c r="AR31" s="515">
        <f ca="1">IF($AQ31=1,IF(INDIRECT(ADDRESS(($AO31-1)*3+$AP31+5,$AQ31+7))="",0,INDIRECT(ADDRESS(($AO31-1)*3+$AP31+5,$AQ31+7))),IF(INDIRECT(ADDRESS(($AO31-1)*3+$AP31+5,$AQ31+7))="",0,IF(COUNTIF(INDIRECT(ADDRESS(($AO31-1)*36+($AP31-1)*12+6,COLUMN())):INDIRECT(ADDRESS(($AO31-1)*36+($AP31-1)*12+$AQ31+4,COLUMN())),INDIRECT(ADDRESS(($AO31-1)*3+$AP31+5,$AQ31+7)))&gt;=1,0,INDIRECT(ADDRESS(($AO31-1)*3+$AP31+5,$AQ31+7)))))</f>
        <v>0</v>
      </c>
      <c r="AS31" s="511">
        <f ca="1">COUNTIF(INDIRECT("H"&amp;(ROW()+12*(($AO31-1)*3+$AP31)-ROW())/12+5):INDIRECT("S"&amp;(ROW()+12*(($AO31-1)*3+$AP31)-ROW())/12+5),AR31)</f>
        <v>0</v>
      </c>
      <c r="AT31" s="515"/>
      <c r="AV31" s="511">
        <f ca="1">IF(AND(AR31&gt;0,AS31&gt;0),COUNTIF(AV$6:AV30,"&gt;0")+1,0)</f>
        <v>0</v>
      </c>
      <c r="BF31" s="511">
        <v>2</v>
      </c>
      <c r="BG31" s="511" t="s">
        <v>389</v>
      </c>
      <c r="BH31" s="517">
        <f t="shared" ref="BH31:BS31" si="55">IF(BH30+BU30&gt;40000,1,0)</f>
        <v>0</v>
      </c>
      <c r="BI31" s="517">
        <f t="shared" si="55"/>
        <v>0</v>
      </c>
      <c r="BJ31" s="517">
        <f t="shared" si="55"/>
        <v>0</v>
      </c>
      <c r="BK31" s="517">
        <f t="shared" si="55"/>
        <v>0</v>
      </c>
      <c r="BL31" s="517">
        <f t="shared" si="55"/>
        <v>0</v>
      </c>
      <c r="BM31" s="517">
        <f t="shared" si="55"/>
        <v>0</v>
      </c>
      <c r="BN31" s="517">
        <f t="shared" si="55"/>
        <v>0</v>
      </c>
      <c r="BO31" s="517">
        <f t="shared" si="55"/>
        <v>0</v>
      </c>
      <c r="BP31" s="517">
        <f t="shared" si="55"/>
        <v>0</v>
      </c>
      <c r="BQ31" s="517">
        <f t="shared" si="55"/>
        <v>0</v>
      </c>
      <c r="BR31" s="517">
        <f t="shared" si="55"/>
        <v>0</v>
      </c>
      <c r="BS31" s="517">
        <f t="shared" si="55"/>
        <v>0</v>
      </c>
      <c r="BT31" s="516"/>
      <c r="BU31" s="517"/>
      <c r="BV31" s="517"/>
      <c r="BW31" s="517"/>
      <c r="BX31" s="517"/>
      <c r="BY31" s="517"/>
      <c r="BZ31" s="517"/>
      <c r="CA31" s="517"/>
      <c r="CB31" s="517"/>
      <c r="CC31" s="517"/>
      <c r="CD31" s="517"/>
      <c r="CE31" s="517"/>
      <c r="CF31" s="517"/>
    </row>
    <row r="32" spans="1:84">
      <c r="A32" s="1301"/>
      <c r="B32" s="1304"/>
      <c r="C32" s="1304"/>
      <c r="D32" s="1304"/>
      <c r="E32" s="1307"/>
      <c r="F32" s="1304"/>
      <c r="G32" s="323" t="s">
        <v>516</v>
      </c>
      <c r="H32" s="137"/>
      <c r="I32" s="137" t="str">
        <f t="shared" ref="I32:S32" si="56">IF(H32="","",H32)</f>
        <v/>
      </c>
      <c r="J32" s="137" t="str">
        <f t="shared" si="56"/>
        <v/>
      </c>
      <c r="K32" s="137" t="str">
        <f t="shared" si="56"/>
        <v/>
      </c>
      <c r="L32" s="137" t="str">
        <f t="shared" si="56"/>
        <v/>
      </c>
      <c r="M32" s="137" t="str">
        <f t="shared" si="56"/>
        <v/>
      </c>
      <c r="N32" s="137" t="str">
        <f t="shared" si="56"/>
        <v/>
      </c>
      <c r="O32" s="137" t="str">
        <f t="shared" si="56"/>
        <v/>
      </c>
      <c r="P32" s="137" t="str">
        <f t="shared" si="56"/>
        <v/>
      </c>
      <c r="Q32" s="137" t="str">
        <f t="shared" si="56"/>
        <v/>
      </c>
      <c r="R32" s="137" t="str">
        <f t="shared" si="56"/>
        <v/>
      </c>
      <c r="S32" s="137" t="str">
        <f t="shared" si="56"/>
        <v/>
      </c>
      <c r="T32" s="322">
        <f t="shared" si="2"/>
        <v>0</v>
      </c>
      <c r="U32" s="1290"/>
      <c r="AH32" s="516"/>
      <c r="AI32" s="516"/>
      <c r="AJ32" s="516"/>
      <c r="AK32" s="516"/>
      <c r="AL32" s="516"/>
      <c r="AM32" s="516"/>
      <c r="AN32" s="516"/>
      <c r="AO32" s="511">
        <v>1</v>
      </c>
      <c r="AP32" s="511">
        <v>3</v>
      </c>
      <c r="AQ32" s="511">
        <v>3</v>
      </c>
      <c r="AR32" s="515">
        <f ca="1">IF($AQ32=1,IF(INDIRECT(ADDRESS(($AO32-1)*3+$AP32+5,$AQ32+7))="",0,INDIRECT(ADDRESS(($AO32-1)*3+$AP32+5,$AQ32+7))),IF(INDIRECT(ADDRESS(($AO32-1)*3+$AP32+5,$AQ32+7))="",0,IF(COUNTIF(INDIRECT(ADDRESS(($AO32-1)*36+($AP32-1)*12+6,COLUMN())):INDIRECT(ADDRESS(($AO32-1)*36+($AP32-1)*12+$AQ32+4,COLUMN())),INDIRECT(ADDRESS(($AO32-1)*3+$AP32+5,$AQ32+7)))&gt;=1,0,INDIRECT(ADDRESS(($AO32-1)*3+$AP32+5,$AQ32+7)))))</f>
        <v>0</v>
      </c>
      <c r="AS32" s="511">
        <f ca="1">COUNTIF(INDIRECT("H"&amp;(ROW()+12*(($AO32-1)*3+$AP32)-ROW())/12+5):INDIRECT("S"&amp;(ROW()+12*(($AO32-1)*3+$AP32)-ROW())/12+5),AR32)</f>
        <v>0</v>
      </c>
      <c r="AT32" s="515"/>
      <c r="AV32" s="511">
        <f ca="1">IF(AND(AR32&gt;0,AS32&gt;0),COUNTIF(AV$6:AV31,"&gt;0")+1,0)</f>
        <v>0</v>
      </c>
      <c r="BF32" s="511">
        <v>3</v>
      </c>
      <c r="BH32" s="517"/>
      <c r="BI32" s="517"/>
      <c r="BJ32" s="517"/>
      <c r="BK32" s="517"/>
      <c r="BL32" s="517"/>
      <c r="BM32" s="517"/>
      <c r="BN32" s="517"/>
      <c r="BO32" s="517"/>
      <c r="BP32" s="517"/>
      <c r="BQ32" s="517"/>
      <c r="BR32" s="517"/>
      <c r="BS32" s="517"/>
      <c r="BT32" s="516"/>
      <c r="BU32" s="517"/>
      <c r="BV32" s="517"/>
      <c r="BW32" s="517"/>
      <c r="BX32" s="517"/>
      <c r="BY32" s="517"/>
      <c r="BZ32" s="517"/>
      <c r="CA32" s="517"/>
      <c r="CB32" s="517"/>
      <c r="CC32" s="517"/>
      <c r="CD32" s="517"/>
      <c r="CE32" s="517"/>
      <c r="CF32" s="517"/>
    </row>
    <row r="33" spans="1:84">
      <c r="A33" s="1300">
        <v>10</v>
      </c>
      <c r="B33" s="1302"/>
      <c r="C33" s="1302"/>
      <c r="D33" s="1302"/>
      <c r="E33" s="1305"/>
      <c r="F33" s="1302"/>
      <c r="G33" s="317" t="s">
        <v>391</v>
      </c>
      <c r="H33" s="141"/>
      <c r="I33" s="141" t="str">
        <f t="shared" ref="I33:S33" si="57">IF(H33="","",H33)</f>
        <v/>
      </c>
      <c r="J33" s="141" t="str">
        <f t="shared" si="57"/>
        <v/>
      </c>
      <c r="K33" s="141" t="str">
        <f t="shared" si="57"/>
        <v/>
      </c>
      <c r="L33" s="141" t="str">
        <f t="shared" si="57"/>
        <v/>
      </c>
      <c r="M33" s="141" t="str">
        <f t="shared" si="57"/>
        <v/>
      </c>
      <c r="N33" s="141" t="str">
        <f t="shared" si="57"/>
        <v/>
      </c>
      <c r="O33" s="141" t="str">
        <f t="shared" si="57"/>
        <v/>
      </c>
      <c r="P33" s="141" t="str">
        <f t="shared" si="57"/>
        <v/>
      </c>
      <c r="Q33" s="141" t="str">
        <f t="shared" si="57"/>
        <v/>
      </c>
      <c r="R33" s="141" t="str">
        <f t="shared" si="57"/>
        <v/>
      </c>
      <c r="S33" s="141" t="str">
        <f t="shared" si="57"/>
        <v/>
      </c>
      <c r="T33" s="318">
        <f t="shared" si="2"/>
        <v>0</v>
      </c>
      <c r="U33" s="1288"/>
      <c r="AH33" s="516"/>
      <c r="AI33" s="516"/>
      <c r="AJ33" s="516"/>
      <c r="AK33" s="516"/>
      <c r="AL33" s="516"/>
      <c r="AM33" s="516"/>
      <c r="AN33" s="516"/>
      <c r="AO33" s="511">
        <v>1</v>
      </c>
      <c r="AP33" s="511">
        <v>3</v>
      </c>
      <c r="AQ33" s="511">
        <v>4</v>
      </c>
      <c r="AR33" s="515">
        <f ca="1">IF($AQ33=1,IF(INDIRECT(ADDRESS(($AO33-1)*3+$AP33+5,$AQ33+7))="",0,INDIRECT(ADDRESS(($AO33-1)*3+$AP33+5,$AQ33+7))),IF(INDIRECT(ADDRESS(($AO33-1)*3+$AP33+5,$AQ33+7))="",0,IF(COUNTIF(INDIRECT(ADDRESS(($AO33-1)*36+($AP33-1)*12+6,COLUMN())):INDIRECT(ADDRESS(($AO33-1)*36+($AP33-1)*12+$AQ33+4,COLUMN())),INDIRECT(ADDRESS(($AO33-1)*3+$AP33+5,$AQ33+7)))&gt;=1,0,INDIRECT(ADDRESS(($AO33-1)*3+$AP33+5,$AQ33+7)))))</f>
        <v>0</v>
      </c>
      <c r="AS33" s="511">
        <f ca="1">COUNTIF(INDIRECT("H"&amp;(ROW()+12*(($AO33-1)*3+$AP33)-ROW())/12+5):INDIRECT("S"&amp;(ROW()+12*(($AO33-1)*3+$AP33)-ROW())/12+5),AR33)</f>
        <v>0</v>
      </c>
      <c r="AT33" s="515"/>
      <c r="AV33" s="511">
        <f ca="1">IF(AND(AR33&gt;0,AS33&gt;0),COUNTIF(AV$6:AV32,"&gt;0")+1,0)</f>
        <v>0</v>
      </c>
      <c r="BF33" s="511">
        <v>1</v>
      </c>
      <c r="BH33" s="517">
        <f t="shared" ref="BH33:BS33" si="58">SUM(H33:H34)</f>
        <v>0</v>
      </c>
      <c r="BI33" s="517">
        <f t="shared" si="58"/>
        <v>0</v>
      </c>
      <c r="BJ33" s="517">
        <f t="shared" si="58"/>
        <v>0</v>
      </c>
      <c r="BK33" s="517">
        <f t="shared" si="58"/>
        <v>0</v>
      </c>
      <c r="BL33" s="517">
        <f t="shared" si="58"/>
        <v>0</v>
      </c>
      <c r="BM33" s="517">
        <f t="shared" si="58"/>
        <v>0</v>
      </c>
      <c r="BN33" s="517">
        <f t="shared" si="58"/>
        <v>0</v>
      </c>
      <c r="BO33" s="517">
        <f t="shared" si="58"/>
        <v>0</v>
      </c>
      <c r="BP33" s="517">
        <f t="shared" si="58"/>
        <v>0</v>
      </c>
      <c r="BQ33" s="517">
        <f t="shared" si="58"/>
        <v>0</v>
      </c>
      <c r="BR33" s="517">
        <f t="shared" si="58"/>
        <v>0</v>
      </c>
      <c r="BS33" s="517">
        <f t="shared" si="58"/>
        <v>0</v>
      </c>
      <c r="BT33" s="516"/>
      <c r="BU33" s="517">
        <f t="shared" ref="BU33:CF33" si="59">SUM(U33:U34)</f>
        <v>0</v>
      </c>
      <c r="BV33" s="517">
        <f t="shared" si="59"/>
        <v>0</v>
      </c>
      <c r="BW33" s="517">
        <f t="shared" si="59"/>
        <v>0</v>
      </c>
      <c r="BX33" s="517">
        <f t="shared" si="59"/>
        <v>0</v>
      </c>
      <c r="BY33" s="517">
        <f t="shared" si="59"/>
        <v>0</v>
      </c>
      <c r="BZ33" s="517">
        <f t="shared" si="59"/>
        <v>0</v>
      </c>
      <c r="CA33" s="517">
        <f t="shared" si="59"/>
        <v>0</v>
      </c>
      <c r="CB33" s="517">
        <f t="shared" si="59"/>
        <v>0</v>
      </c>
      <c r="CC33" s="517">
        <f t="shared" si="59"/>
        <v>0</v>
      </c>
      <c r="CD33" s="517">
        <f t="shared" si="59"/>
        <v>0</v>
      </c>
      <c r="CE33" s="517">
        <f t="shared" si="59"/>
        <v>0</v>
      </c>
      <c r="CF33" s="517">
        <f t="shared" si="59"/>
        <v>0</v>
      </c>
    </row>
    <row r="34" spans="1:84">
      <c r="A34" s="1313"/>
      <c r="B34" s="1303"/>
      <c r="C34" s="1303"/>
      <c r="D34" s="1303"/>
      <c r="E34" s="1306"/>
      <c r="F34" s="1303"/>
      <c r="G34" s="319" t="s">
        <v>390</v>
      </c>
      <c r="H34" s="139"/>
      <c r="I34" s="139" t="str">
        <f t="shared" ref="I34:S34" si="60">IF(H34="","",H34)</f>
        <v/>
      </c>
      <c r="J34" s="139" t="str">
        <f t="shared" si="60"/>
        <v/>
      </c>
      <c r="K34" s="139" t="str">
        <f t="shared" si="60"/>
        <v/>
      </c>
      <c r="L34" s="139" t="str">
        <f t="shared" si="60"/>
        <v/>
      </c>
      <c r="M34" s="139" t="str">
        <f t="shared" si="60"/>
        <v/>
      </c>
      <c r="N34" s="139" t="str">
        <f t="shared" si="60"/>
        <v/>
      </c>
      <c r="O34" s="139" t="str">
        <f t="shared" si="60"/>
        <v/>
      </c>
      <c r="P34" s="139" t="str">
        <f t="shared" si="60"/>
        <v/>
      </c>
      <c r="Q34" s="139" t="str">
        <f t="shared" si="60"/>
        <v/>
      </c>
      <c r="R34" s="139" t="str">
        <f t="shared" si="60"/>
        <v/>
      </c>
      <c r="S34" s="139" t="str">
        <f t="shared" si="60"/>
        <v/>
      </c>
      <c r="T34" s="320">
        <f t="shared" si="2"/>
        <v>0</v>
      </c>
      <c r="U34" s="1289"/>
      <c r="Z34" s="519"/>
      <c r="AH34" s="516"/>
      <c r="AI34" s="516"/>
      <c r="AJ34" s="516"/>
      <c r="AK34" s="516"/>
      <c r="AL34" s="516"/>
      <c r="AM34" s="516"/>
      <c r="AN34" s="516"/>
      <c r="AO34" s="511">
        <v>1</v>
      </c>
      <c r="AP34" s="511">
        <v>3</v>
      </c>
      <c r="AQ34" s="511">
        <v>5</v>
      </c>
      <c r="AR34" s="515">
        <f ca="1">IF($AQ34=1,IF(INDIRECT(ADDRESS(($AO34-1)*3+$AP34+5,$AQ34+7))="",0,INDIRECT(ADDRESS(($AO34-1)*3+$AP34+5,$AQ34+7))),IF(INDIRECT(ADDRESS(($AO34-1)*3+$AP34+5,$AQ34+7))="",0,IF(COUNTIF(INDIRECT(ADDRESS(($AO34-1)*36+($AP34-1)*12+6,COLUMN())):INDIRECT(ADDRESS(($AO34-1)*36+($AP34-1)*12+$AQ34+4,COLUMN())),INDIRECT(ADDRESS(($AO34-1)*3+$AP34+5,$AQ34+7)))&gt;=1,0,INDIRECT(ADDRESS(($AO34-1)*3+$AP34+5,$AQ34+7)))))</f>
        <v>0</v>
      </c>
      <c r="AS34" s="511">
        <f ca="1">COUNTIF(INDIRECT("H"&amp;(ROW()+12*(($AO34-1)*3+$AP34)-ROW())/12+5):INDIRECT("S"&amp;(ROW()+12*(($AO34-1)*3+$AP34)-ROW())/12+5),AR34)</f>
        <v>0</v>
      </c>
      <c r="AT34" s="515"/>
      <c r="AV34" s="511">
        <f ca="1">IF(AND(AR34&gt;0,AS34&gt;0),COUNTIF(AV$6:AV33,"&gt;0")+1,0)</f>
        <v>0</v>
      </c>
      <c r="BF34" s="511">
        <v>2</v>
      </c>
      <c r="BG34" s="511" t="s">
        <v>389</v>
      </c>
      <c r="BH34" s="517">
        <f t="shared" ref="BH34:BS34" si="61">IF(BH33+BU33&gt;40000,1,0)</f>
        <v>0</v>
      </c>
      <c r="BI34" s="517">
        <f t="shared" si="61"/>
        <v>0</v>
      </c>
      <c r="BJ34" s="517">
        <f t="shared" si="61"/>
        <v>0</v>
      </c>
      <c r="BK34" s="517">
        <f t="shared" si="61"/>
        <v>0</v>
      </c>
      <c r="BL34" s="517">
        <f t="shared" si="61"/>
        <v>0</v>
      </c>
      <c r="BM34" s="517">
        <f t="shared" si="61"/>
        <v>0</v>
      </c>
      <c r="BN34" s="517">
        <f t="shared" si="61"/>
        <v>0</v>
      </c>
      <c r="BO34" s="517">
        <f t="shared" si="61"/>
        <v>0</v>
      </c>
      <c r="BP34" s="517">
        <f t="shared" si="61"/>
        <v>0</v>
      </c>
      <c r="BQ34" s="517">
        <f t="shared" si="61"/>
        <v>0</v>
      </c>
      <c r="BR34" s="517">
        <f t="shared" si="61"/>
        <v>0</v>
      </c>
      <c r="BS34" s="517">
        <f t="shared" si="61"/>
        <v>0</v>
      </c>
      <c r="BT34" s="516"/>
      <c r="BU34" s="517"/>
      <c r="BV34" s="517"/>
      <c r="BW34" s="517"/>
      <c r="BX34" s="517"/>
      <c r="BY34" s="517"/>
      <c r="BZ34" s="517"/>
      <c r="CA34" s="517"/>
      <c r="CB34" s="517"/>
      <c r="CC34" s="517"/>
      <c r="CD34" s="517"/>
      <c r="CE34" s="517"/>
      <c r="CF34" s="517"/>
    </row>
    <row r="35" spans="1:84">
      <c r="A35" s="1301"/>
      <c r="B35" s="1304"/>
      <c r="C35" s="1304"/>
      <c r="D35" s="1304"/>
      <c r="E35" s="1307"/>
      <c r="F35" s="1304"/>
      <c r="G35" s="323" t="s">
        <v>516</v>
      </c>
      <c r="H35" s="137"/>
      <c r="I35" s="137" t="str">
        <f t="shared" ref="I35:S35" si="62">IF(H35="","",H35)</f>
        <v/>
      </c>
      <c r="J35" s="137" t="str">
        <f t="shared" si="62"/>
        <v/>
      </c>
      <c r="K35" s="137" t="str">
        <f t="shared" si="62"/>
        <v/>
      </c>
      <c r="L35" s="137" t="str">
        <f t="shared" si="62"/>
        <v/>
      </c>
      <c r="M35" s="137" t="str">
        <f t="shared" si="62"/>
        <v/>
      </c>
      <c r="N35" s="137" t="str">
        <f t="shared" si="62"/>
        <v/>
      </c>
      <c r="O35" s="137" t="str">
        <f t="shared" si="62"/>
        <v/>
      </c>
      <c r="P35" s="137" t="str">
        <f t="shared" si="62"/>
        <v/>
      </c>
      <c r="Q35" s="137" t="str">
        <f t="shared" si="62"/>
        <v/>
      </c>
      <c r="R35" s="137" t="str">
        <f t="shared" si="62"/>
        <v/>
      </c>
      <c r="S35" s="137" t="str">
        <f t="shared" si="62"/>
        <v/>
      </c>
      <c r="T35" s="322">
        <f t="shared" si="2"/>
        <v>0</v>
      </c>
      <c r="U35" s="1290"/>
      <c r="AH35" s="516"/>
      <c r="AI35" s="516"/>
      <c r="AJ35" s="516"/>
      <c r="AK35" s="516"/>
      <c r="AL35" s="516"/>
      <c r="AM35" s="516"/>
      <c r="AN35" s="516"/>
      <c r="AO35" s="511">
        <v>1</v>
      </c>
      <c r="AP35" s="511">
        <v>3</v>
      </c>
      <c r="AQ35" s="511">
        <v>6</v>
      </c>
      <c r="AR35" s="515">
        <f ca="1">IF($AQ35=1,IF(INDIRECT(ADDRESS(($AO35-1)*3+$AP35+5,$AQ35+7))="",0,INDIRECT(ADDRESS(($AO35-1)*3+$AP35+5,$AQ35+7))),IF(INDIRECT(ADDRESS(($AO35-1)*3+$AP35+5,$AQ35+7))="",0,IF(COUNTIF(INDIRECT(ADDRESS(($AO35-1)*36+($AP35-1)*12+6,COLUMN())):INDIRECT(ADDRESS(($AO35-1)*36+($AP35-1)*12+$AQ35+4,COLUMN())),INDIRECT(ADDRESS(($AO35-1)*3+$AP35+5,$AQ35+7)))&gt;=1,0,INDIRECT(ADDRESS(($AO35-1)*3+$AP35+5,$AQ35+7)))))</f>
        <v>0</v>
      </c>
      <c r="AS35" s="511">
        <f ca="1">COUNTIF(INDIRECT("H"&amp;(ROW()+12*(($AO35-1)*3+$AP35)-ROW())/12+5):INDIRECT("S"&amp;(ROW()+12*(($AO35-1)*3+$AP35)-ROW())/12+5),AR35)</f>
        <v>0</v>
      </c>
      <c r="AT35" s="515"/>
      <c r="AV35" s="511">
        <f ca="1">IF(AND(AR35&gt;0,AS35&gt;0),COUNTIF(AV$6:AV34,"&gt;0")+1,0)</f>
        <v>0</v>
      </c>
      <c r="BF35" s="511">
        <v>3</v>
      </c>
      <c r="BH35" s="517"/>
      <c r="BI35" s="517"/>
      <c r="BJ35" s="517"/>
      <c r="BK35" s="517"/>
      <c r="BL35" s="517"/>
      <c r="BM35" s="517"/>
      <c r="BN35" s="517"/>
      <c r="BO35" s="517"/>
      <c r="BP35" s="517"/>
      <c r="BQ35" s="517"/>
      <c r="BR35" s="517"/>
      <c r="BS35" s="517"/>
    </row>
    <row r="36" spans="1:84">
      <c r="A36" s="1300">
        <v>11</v>
      </c>
      <c r="B36" s="1302"/>
      <c r="C36" s="1302"/>
      <c r="D36" s="1302"/>
      <c r="E36" s="1305"/>
      <c r="F36" s="1302"/>
      <c r="G36" s="317" t="s">
        <v>391</v>
      </c>
      <c r="H36" s="141"/>
      <c r="I36" s="141" t="str">
        <f t="shared" ref="I36:S36" si="63">IF(H36="","",H36)</f>
        <v/>
      </c>
      <c r="J36" s="141" t="str">
        <f t="shared" si="63"/>
        <v/>
      </c>
      <c r="K36" s="141" t="str">
        <f t="shared" si="63"/>
        <v/>
      </c>
      <c r="L36" s="141" t="str">
        <f t="shared" si="63"/>
        <v/>
      </c>
      <c r="M36" s="141" t="str">
        <f t="shared" si="63"/>
        <v/>
      </c>
      <c r="N36" s="141" t="str">
        <f t="shared" si="63"/>
        <v/>
      </c>
      <c r="O36" s="141" t="str">
        <f t="shared" si="63"/>
        <v/>
      </c>
      <c r="P36" s="141" t="str">
        <f t="shared" si="63"/>
        <v/>
      </c>
      <c r="Q36" s="141" t="str">
        <f t="shared" si="63"/>
        <v/>
      </c>
      <c r="R36" s="141" t="str">
        <f t="shared" si="63"/>
        <v/>
      </c>
      <c r="S36" s="141" t="str">
        <f t="shared" si="63"/>
        <v/>
      </c>
      <c r="T36" s="318">
        <f t="shared" si="2"/>
        <v>0</v>
      </c>
      <c r="U36" s="1288"/>
      <c r="AH36" s="516"/>
      <c r="AI36" s="516"/>
      <c r="AJ36" s="516"/>
      <c r="AO36" s="511">
        <v>1</v>
      </c>
      <c r="AP36" s="511">
        <v>3</v>
      </c>
      <c r="AQ36" s="511">
        <v>7</v>
      </c>
      <c r="AR36" s="515">
        <f ca="1">IF($AQ36=1,IF(INDIRECT(ADDRESS(($AO36-1)*3+$AP36+5,$AQ36+7))="",0,INDIRECT(ADDRESS(($AO36-1)*3+$AP36+5,$AQ36+7))),IF(INDIRECT(ADDRESS(($AO36-1)*3+$AP36+5,$AQ36+7))="",0,IF(COUNTIF(INDIRECT(ADDRESS(($AO36-1)*36+($AP36-1)*12+6,COLUMN())):INDIRECT(ADDRESS(($AO36-1)*36+($AP36-1)*12+$AQ36+4,COLUMN())),INDIRECT(ADDRESS(($AO36-1)*3+$AP36+5,$AQ36+7)))&gt;=1,0,INDIRECT(ADDRESS(($AO36-1)*3+$AP36+5,$AQ36+7)))))</f>
        <v>0</v>
      </c>
      <c r="AS36" s="511">
        <f ca="1">COUNTIF(INDIRECT("H"&amp;(ROW()+12*(($AO36-1)*3+$AP36)-ROW())/12+5):INDIRECT("S"&amp;(ROW()+12*(($AO36-1)*3+$AP36)-ROW())/12+5),AR36)</f>
        <v>0</v>
      </c>
      <c r="AT36" s="515"/>
      <c r="AV36" s="511">
        <f ca="1">IF(AND(AR36&gt;0,AS36&gt;0),COUNTIF(AV$6:AV35,"&gt;0")+1,0)</f>
        <v>0</v>
      </c>
      <c r="BF36" s="511">
        <v>1</v>
      </c>
      <c r="BH36" s="517">
        <f t="shared" ref="BH36:BS36" si="64">SUM(H36:H37)</f>
        <v>0</v>
      </c>
      <c r="BI36" s="517">
        <f t="shared" si="64"/>
        <v>0</v>
      </c>
      <c r="BJ36" s="517">
        <f t="shared" si="64"/>
        <v>0</v>
      </c>
      <c r="BK36" s="517">
        <f t="shared" si="64"/>
        <v>0</v>
      </c>
      <c r="BL36" s="517">
        <f t="shared" si="64"/>
        <v>0</v>
      </c>
      <c r="BM36" s="517">
        <f t="shared" si="64"/>
        <v>0</v>
      </c>
      <c r="BN36" s="517">
        <f t="shared" si="64"/>
        <v>0</v>
      </c>
      <c r="BO36" s="517">
        <f t="shared" si="64"/>
        <v>0</v>
      </c>
      <c r="BP36" s="517">
        <f t="shared" si="64"/>
        <v>0</v>
      </c>
      <c r="BQ36" s="517">
        <f t="shared" si="64"/>
        <v>0</v>
      </c>
      <c r="BR36" s="517">
        <f t="shared" si="64"/>
        <v>0</v>
      </c>
      <c r="BS36" s="517">
        <f t="shared" si="64"/>
        <v>0</v>
      </c>
      <c r="BU36" s="517">
        <f t="shared" ref="BU36:CF36" si="65">SUM(U36:U37)</f>
        <v>0</v>
      </c>
      <c r="BV36" s="517">
        <f t="shared" si="65"/>
        <v>0</v>
      </c>
      <c r="BW36" s="517">
        <f t="shared" si="65"/>
        <v>0</v>
      </c>
      <c r="BX36" s="517">
        <f t="shared" si="65"/>
        <v>0</v>
      </c>
      <c r="BY36" s="517">
        <f t="shared" si="65"/>
        <v>0</v>
      </c>
      <c r="BZ36" s="517">
        <f t="shared" si="65"/>
        <v>0</v>
      </c>
      <c r="CA36" s="517">
        <f t="shared" si="65"/>
        <v>0</v>
      </c>
      <c r="CB36" s="517">
        <f t="shared" si="65"/>
        <v>0</v>
      </c>
      <c r="CC36" s="517">
        <f t="shared" si="65"/>
        <v>0</v>
      </c>
      <c r="CD36" s="517">
        <f t="shared" si="65"/>
        <v>0</v>
      </c>
      <c r="CE36" s="517">
        <f t="shared" si="65"/>
        <v>0</v>
      </c>
      <c r="CF36" s="517">
        <f t="shared" si="65"/>
        <v>0</v>
      </c>
    </row>
    <row r="37" spans="1:84">
      <c r="A37" s="1313"/>
      <c r="B37" s="1303"/>
      <c r="C37" s="1303"/>
      <c r="D37" s="1303"/>
      <c r="E37" s="1306"/>
      <c r="F37" s="1303"/>
      <c r="G37" s="319" t="s">
        <v>390</v>
      </c>
      <c r="H37" s="139"/>
      <c r="I37" s="139" t="str">
        <f t="shared" ref="I37:S37" si="66">IF(H37="","",H37)</f>
        <v/>
      </c>
      <c r="J37" s="139" t="str">
        <f t="shared" si="66"/>
        <v/>
      </c>
      <c r="K37" s="139" t="str">
        <f t="shared" si="66"/>
        <v/>
      </c>
      <c r="L37" s="139" t="str">
        <f t="shared" si="66"/>
        <v/>
      </c>
      <c r="M37" s="139" t="str">
        <f t="shared" si="66"/>
        <v/>
      </c>
      <c r="N37" s="139" t="str">
        <f t="shared" si="66"/>
        <v/>
      </c>
      <c r="O37" s="139" t="str">
        <f t="shared" si="66"/>
        <v/>
      </c>
      <c r="P37" s="139" t="str">
        <f t="shared" si="66"/>
        <v/>
      </c>
      <c r="Q37" s="139" t="str">
        <f t="shared" si="66"/>
        <v/>
      </c>
      <c r="R37" s="139" t="str">
        <f t="shared" si="66"/>
        <v/>
      </c>
      <c r="S37" s="139" t="str">
        <f t="shared" si="66"/>
        <v/>
      </c>
      <c r="T37" s="320">
        <f t="shared" si="2"/>
        <v>0</v>
      </c>
      <c r="U37" s="1289"/>
      <c r="AH37" s="516"/>
      <c r="AI37" s="516"/>
      <c r="AJ37" s="516"/>
      <c r="AO37" s="511">
        <v>1</v>
      </c>
      <c r="AP37" s="511">
        <v>3</v>
      </c>
      <c r="AQ37" s="511">
        <v>8</v>
      </c>
      <c r="AR37" s="515">
        <f ca="1">IF($AQ37=1,IF(INDIRECT(ADDRESS(($AO37-1)*3+$AP37+5,$AQ37+7))="",0,INDIRECT(ADDRESS(($AO37-1)*3+$AP37+5,$AQ37+7))),IF(INDIRECT(ADDRESS(($AO37-1)*3+$AP37+5,$AQ37+7))="",0,IF(COUNTIF(INDIRECT(ADDRESS(($AO37-1)*36+($AP37-1)*12+6,COLUMN())):INDIRECT(ADDRESS(($AO37-1)*36+($AP37-1)*12+$AQ37+4,COLUMN())),INDIRECT(ADDRESS(($AO37-1)*3+$AP37+5,$AQ37+7)))&gt;=1,0,INDIRECT(ADDRESS(($AO37-1)*3+$AP37+5,$AQ37+7)))))</f>
        <v>0</v>
      </c>
      <c r="AS37" s="511">
        <f ca="1">COUNTIF(INDIRECT("H"&amp;(ROW()+12*(($AO37-1)*3+$AP37)-ROW())/12+5):INDIRECT("S"&amp;(ROW()+12*(($AO37-1)*3+$AP37)-ROW())/12+5),AR37)</f>
        <v>0</v>
      </c>
      <c r="AT37" s="515"/>
      <c r="AV37" s="511">
        <f ca="1">IF(AND(AR37&gt;0,AS37&gt;0),COUNTIF(AV$6:AV36,"&gt;0")+1,0)</f>
        <v>0</v>
      </c>
      <c r="BF37" s="511">
        <v>2</v>
      </c>
      <c r="BG37" s="511" t="s">
        <v>389</v>
      </c>
      <c r="BH37" s="517">
        <f t="shared" ref="BH37:BS37" si="67">IF(BH36+BU36&gt;40000,1,0)</f>
        <v>0</v>
      </c>
      <c r="BI37" s="517">
        <f t="shared" si="67"/>
        <v>0</v>
      </c>
      <c r="BJ37" s="517">
        <f t="shared" si="67"/>
        <v>0</v>
      </c>
      <c r="BK37" s="517">
        <f t="shared" si="67"/>
        <v>0</v>
      </c>
      <c r="BL37" s="517">
        <f t="shared" si="67"/>
        <v>0</v>
      </c>
      <c r="BM37" s="517">
        <f t="shared" si="67"/>
        <v>0</v>
      </c>
      <c r="BN37" s="517">
        <f t="shared" si="67"/>
        <v>0</v>
      </c>
      <c r="BO37" s="517">
        <f t="shared" si="67"/>
        <v>0</v>
      </c>
      <c r="BP37" s="517">
        <f t="shared" si="67"/>
        <v>0</v>
      </c>
      <c r="BQ37" s="517">
        <f t="shared" si="67"/>
        <v>0</v>
      </c>
      <c r="BR37" s="517">
        <f t="shared" si="67"/>
        <v>0</v>
      </c>
      <c r="BS37" s="517">
        <f t="shared" si="67"/>
        <v>0</v>
      </c>
    </row>
    <row r="38" spans="1:84">
      <c r="A38" s="1301"/>
      <c r="B38" s="1304"/>
      <c r="C38" s="1304"/>
      <c r="D38" s="1304"/>
      <c r="E38" s="1307"/>
      <c r="F38" s="1304"/>
      <c r="G38" s="323" t="s">
        <v>516</v>
      </c>
      <c r="H38" s="137"/>
      <c r="I38" s="137" t="str">
        <f t="shared" ref="I38:S38" si="68">IF(H38="","",H38)</f>
        <v/>
      </c>
      <c r="J38" s="137" t="str">
        <f t="shared" si="68"/>
        <v/>
      </c>
      <c r="K38" s="137" t="str">
        <f t="shared" si="68"/>
        <v/>
      </c>
      <c r="L38" s="137" t="str">
        <f t="shared" si="68"/>
        <v/>
      </c>
      <c r="M38" s="137" t="str">
        <f t="shared" si="68"/>
        <v/>
      </c>
      <c r="N38" s="137" t="str">
        <f t="shared" si="68"/>
        <v/>
      </c>
      <c r="O38" s="137" t="str">
        <f t="shared" si="68"/>
        <v/>
      </c>
      <c r="P38" s="137" t="str">
        <f t="shared" si="68"/>
        <v/>
      </c>
      <c r="Q38" s="137" t="str">
        <f t="shared" si="68"/>
        <v/>
      </c>
      <c r="R38" s="137" t="str">
        <f t="shared" si="68"/>
        <v/>
      </c>
      <c r="S38" s="137" t="str">
        <f t="shared" si="68"/>
        <v/>
      </c>
      <c r="T38" s="322">
        <f t="shared" ref="T38:T95" si="69">SUM(H38:S38)</f>
        <v>0</v>
      </c>
      <c r="U38" s="1290"/>
      <c r="AH38" s="516"/>
      <c r="AI38" s="516"/>
      <c r="AJ38" s="516"/>
      <c r="AO38" s="511">
        <v>1</v>
      </c>
      <c r="AP38" s="511">
        <v>3</v>
      </c>
      <c r="AQ38" s="511">
        <v>9</v>
      </c>
      <c r="AR38" s="515">
        <f ca="1">IF($AQ38=1,IF(INDIRECT(ADDRESS(($AO38-1)*3+$AP38+5,$AQ38+7))="",0,INDIRECT(ADDRESS(($AO38-1)*3+$AP38+5,$AQ38+7))),IF(INDIRECT(ADDRESS(($AO38-1)*3+$AP38+5,$AQ38+7))="",0,IF(COUNTIF(INDIRECT(ADDRESS(($AO38-1)*36+($AP38-1)*12+6,COLUMN())):INDIRECT(ADDRESS(($AO38-1)*36+($AP38-1)*12+$AQ38+4,COLUMN())),INDIRECT(ADDRESS(($AO38-1)*3+$AP38+5,$AQ38+7)))&gt;=1,0,INDIRECT(ADDRESS(($AO38-1)*3+$AP38+5,$AQ38+7)))))</f>
        <v>0</v>
      </c>
      <c r="AS38" s="511">
        <f ca="1">COUNTIF(INDIRECT("H"&amp;(ROW()+12*(($AO38-1)*3+$AP38)-ROW())/12+5):INDIRECT("S"&amp;(ROW()+12*(($AO38-1)*3+$AP38)-ROW())/12+5),AR38)</f>
        <v>0</v>
      </c>
      <c r="AT38" s="515"/>
      <c r="AV38" s="511">
        <f ca="1">IF(AND(AR38&gt;0,AS38&gt;0),COUNTIF(AV$6:AV37,"&gt;0")+1,0)</f>
        <v>0</v>
      </c>
      <c r="BF38" s="511">
        <v>3</v>
      </c>
      <c r="BH38" s="517"/>
      <c r="BI38" s="517"/>
      <c r="BJ38" s="517"/>
      <c r="BK38" s="517"/>
      <c r="BL38" s="517"/>
      <c r="BM38" s="517"/>
      <c r="BN38" s="517"/>
      <c r="BO38" s="517"/>
      <c r="BP38" s="517"/>
      <c r="BQ38" s="517"/>
      <c r="BR38" s="517"/>
      <c r="BS38" s="517"/>
    </row>
    <row r="39" spans="1:84">
      <c r="A39" s="1300">
        <v>12</v>
      </c>
      <c r="B39" s="1302"/>
      <c r="C39" s="1302"/>
      <c r="D39" s="1302"/>
      <c r="E39" s="1305"/>
      <c r="F39" s="1302"/>
      <c r="G39" s="317" t="s">
        <v>391</v>
      </c>
      <c r="H39" s="141"/>
      <c r="I39" s="141" t="str">
        <f t="shared" ref="I39:S39" si="70">IF(H39="","",H39)</f>
        <v/>
      </c>
      <c r="J39" s="141" t="str">
        <f t="shared" si="70"/>
        <v/>
      </c>
      <c r="K39" s="141" t="str">
        <f t="shared" si="70"/>
        <v/>
      </c>
      <c r="L39" s="141" t="str">
        <f t="shared" si="70"/>
        <v/>
      </c>
      <c r="M39" s="141" t="str">
        <f t="shared" si="70"/>
        <v/>
      </c>
      <c r="N39" s="141" t="str">
        <f t="shared" si="70"/>
        <v/>
      </c>
      <c r="O39" s="141" t="str">
        <f t="shared" si="70"/>
        <v/>
      </c>
      <c r="P39" s="141" t="str">
        <f t="shared" si="70"/>
        <v/>
      </c>
      <c r="Q39" s="141" t="str">
        <f t="shared" si="70"/>
        <v/>
      </c>
      <c r="R39" s="141" t="str">
        <f t="shared" si="70"/>
        <v/>
      </c>
      <c r="S39" s="141" t="str">
        <f t="shared" si="70"/>
        <v/>
      </c>
      <c r="T39" s="318">
        <f t="shared" si="69"/>
        <v>0</v>
      </c>
      <c r="U39" s="1288"/>
      <c r="AH39" s="516"/>
      <c r="AI39" s="516"/>
      <c r="AJ39" s="516"/>
      <c r="AO39" s="511">
        <v>1</v>
      </c>
      <c r="AP39" s="511">
        <v>3</v>
      </c>
      <c r="AQ39" s="511">
        <v>10</v>
      </c>
      <c r="AR39" s="515">
        <f ca="1">IF($AQ39=1,IF(INDIRECT(ADDRESS(($AO39-1)*3+$AP39+5,$AQ39+7))="",0,INDIRECT(ADDRESS(($AO39-1)*3+$AP39+5,$AQ39+7))),IF(INDIRECT(ADDRESS(($AO39-1)*3+$AP39+5,$AQ39+7))="",0,IF(COUNTIF(INDIRECT(ADDRESS(($AO39-1)*36+($AP39-1)*12+6,COLUMN())):INDIRECT(ADDRESS(($AO39-1)*36+($AP39-1)*12+$AQ39+4,COLUMN())),INDIRECT(ADDRESS(($AO39-1)*3+$AP39+5,$AQ39+7)))&gt;=1,0,INDIRECT(ADDRESS(($AO39-1)*3+$AP39+5,$AQ39+7)))))</f>
        <v>0</v>
      </c>
      <c r="AS39" s="511">
        <f ca="1">COUNTIF(INDIRECT("H"&amp;(ROW()+12*(($AO39-1)*3+$AP39)-ROW())/12+5):INDIRECT("S"&amp;(ROW()+12*(($AO39-1)*3+$AP39)-ROW())/12+5),AR39)</f>
        <v>0</v>
      </c>
      <c r="AT39" s="515"/>
      <c r="AV39" s="511">
        <f ca="1">IF(AND(AR39&gt;0,AS39&gt;0),COUNTIF(AV$6:AV38,"&gt;0")+1,0)</f>
        <v>0</v>
      </c>
      <c r="BF39" s="511">
        <v>1</v>
      </c>
      <c r="BH39" s="517">
        <f t="shared" ref="BH39:BS39" si="71">SUM(H39:H40)</f>
        <v>0</v>
      </c>
      <c r="BI39" s="517">
        <f t="shared" si="71"/>
        <v>0</v>
      </c>
      <c r="BJ39" s="517">
        <f t="shared" si="71"/>
        <v>0</v>
      </c>
      <c r="BK39" s="517">
        <f t="shared" si="71"/>
        <v>0</v>
      </c>
      <c r="BL39" s="517">
        <f t="shared" si="71"/>
        <v>0</v>
      </c>
      <c r="BM39" s="517">
        <f t="shared" si="71"/>
        <v>0</v>
      </c>
      <c r="BN39" s="517">
        <f t="shared" si="71"/>
        <v>0</v>
      </c>
      <c r="BO39" s="517">
        <f t="shared" si="71"/>
        <v>0</v>
      </c>
      <c r="BP39" s="517">
        <f t="shared" si="71"/>
        <v>0</v>
      </c>
      <c r="BQ39" s="517">
        <f t="shared" si="71"/>
        <v>0</v>
      </c>
      <c r="BR39" s="517">
        <f t="shared" si="71"/>
        <v>0</v>
      </c>
      <c r="BS39" s="517">
        <f t="shared" si="71"/>
        <v>0</v>
      </c>
      <c r="BU39" s="517">
        <f t="shared" ref="BU39:CF39" si="72">SUM(U39:U40)</f>
        <v>0</v>
      </c>
      <c r="BV39" s="517">
        <f t="shared" si="72"/>
        <v>0</v>
      </c>
      <c r="BW39" s="517">
        <f t="shared" si="72"/>
        <v>0</v>
      </c>
      <c r="BX39" s="517">
        <f t="shared" si="72"/>
        <v>0</v>
      </c>
      <c r="BY39" s="517">
        <f t="shared" si="72"/>
        <v>0</v>
      </c>
      <c r="BZ39" s="517">
        <f t="shared" si="72"/>
        <v>0</v>
      </c>
      <c r="CA39" s="517">
        <f t="shared" si="72"/>
        <v>0</v>
      </c>
      <c r="CB39" s="517">
        <f t="shared" si="72"/>
        <v>0</v>
      </c>
      <c r="CC39" s="517">
        <f t="shared" si="72"/>
        <v>0</v>
      </c>
      <c r="CD39" s="517">
        <f t="shared" si="72"/>
        <v>0</v>
      </c>
      <c r="CE39" s="517">
        <f t="shared" si="72"/>
        <v>0</v>
      </c>
      <c r="CF39" s="517">
        <f t="shared" si="72"/>
        <v>0</v>
      </c>
    </row>
    <row r="40" spans="1:84">
      <c r="A40" s="1313"/>
      <c r="B40" s="1303"/>
      <c r="C40" s="1303"/>
      <c r="D40" s="1303"/>
      <c r="E40" s="1306"/>
      <c r="F40" s="1303"/>
      <c r="G40" s="319" t="s">
        <v>390</v>
      </c>
      <c r="H40" s="139"/>
      <c r="I40" s="139" t="str">
        <f t="shared" ref="I40:S40" si="73">IF(H40="","",H40)</f>
        <v/>
      </c>
      <c r="J40" s="139" t="str">
        <f t="shared" si="73"/>
        <v/>
      </c>
      <c r="K40" s="139" t="str">
        <f t="shared" si="73"/>
        <v/>
      </c>
      <c r="L40" s="139" t="str">
        <f t="shared" si="73"/>
        <v/>
      </c>
      <c r="M40" s="139" t="str">
        <f t="shared" si="73"/>
        <v/>
      </c>
      <c r="N40" s="139" t="str">
        <f t="shared" si="73"/>
        <v/>
      </c>
      <c r="O40" s="139" t="str">
        <f t="shared" si="73"/>
        <v/>
      </c>
      <c r="P40" s="139" t="str">
        <f t="shared" si="73"/>
        <v/>
      </c>
      <c r="Q40" s="139" t="str">
        <f t="shared" si="73"/>
        <v/>
      </c>
      <c r="R40" s="139" t="str">
        <f t="shared" si="73"/>
        <v/>
      </c>
      <c r="S40" s="139" t="str">
        <f t="shared" si="73"/>
        <v/>
      </c>
      <c r="T40" s="320">
        <f t="shared" si="69"/>
        <v>0</v>
      </c>
      <c r="U40" s="1289"/>
      <c r="AH40" s="516"/>
      <c r="AI40" s="516"/>
      <c r="AJ40" s="516"/>
      <c r="AO40" s="511">
        <v>1</v>
      </c>
      <c r="AP40" s="511">
        <v>3</v>
      </c>
      <c r="AQ40" s="511">
        <v>11</v>
      </c>
      <c r="AR40" s="515">
        <f ca="1">IF($AQ40=1,IF(INDIRECT(ADDRESS(($AO40-1)*3+$AP40+5,$AQ40+7))="",0,INDIRECT(ADDRESS(($AO40-1)*3+$AP40+5,$AQ40+7))),IF(INDIRECT(ADDRESS(($AO40-1)*3+$AP40+5,$AQ40+7))="",0,IF(COUNTIF(INDIRECT(ADDRESS(($AO40-1)*36+($AP40-1)*12+6,COLUMN())):INDIRECT(ADDRESS(($AO40-1)*36+($AP40-1)*12+$AQ40+4,COLUMN())),INDIRECT(ADDRESS(($AO40-1)*3+$AP40+5,$AQ40+7)))&gt;=1,0,INDIRECT(ADDRESS(($AO40-1)*3+$AP40+5,$AQ40+7)))))</f>
        <v>0</v>
      </c>
      <c r="AS40" s="511">
        <f ca="1">COUNTIF(INDIRECT("H"&amp;(ROW()+12*(($AO40-1)*3+$AP40)-ROW())/12+5):INDIRECT("S"&amp;(ROW()+12*(($AO40-1)*3+$AP40)-ROW())/12+5),AR40)</f>
        <v>0</v>
      </c>
      <c r="AT40" s="515"/>
      <c r="AV40" s="511">
        <f ca="1">IF(AND(AR40&gt;0,AS40&gt;0),COUNTIF(AV$6:AV39,"&gt;0")+1,0)</f>
        <v>0</v>
      </c>
      <c r="BF40" s="511">
        <v>2</v>
      </c>
      <c r="BG40" s="511" t="s">
        <v>389</v>
      </c>
      <c r="BH40" s="517">
        <f t="shared" ref="BH40:BS40" si="74">IF(BH39+BU39&gt;40000,1,0)</f>
        <v>0</v>
      </c>
      <c r="BI40" s="517">
        <f t="shared" si="74"/>
        <v>0</v>
      </c>
      <c r="BJ40" s="517">
        <f t="shared" si="74"/>
        <v>0</v>
      </c>
      <c r="BK40" s="517">
        <f t="shared" si="74"/>
        <v>0</v>
      </c>
      <c r="BL40" s="517">
        <f t="shared" si="74"/>
        <v>0</v>
      </c>
      <c r="BM40" s="517">
        <f t="shared" si="74"/>
        <v>0</v>
      </c>
      <c r="BN40" s="517">
        <f t="shared" si="74"/>
        <v>0</v>
      </c>
      <c r="BO40" s="517">
        <f t="shared" si="74"/>
        <v>0</v>
      </c>
      <c r="BP40" s="517">
        <f t="shared" si="74"/>
        <v>0</v>
      </c>
      <c r="BQ40" s="517">
        <f t="shared" si="74"/>
        <v>0</v>
      </c>
      <c r="BR40" s="517">
        <f t="shared" si="74"/>
        <v>0</v>
      </c>
      <c r="BS40" s="517">
        <f t="shared" si="74"/>
        <v>0</v>
      </c>
    </row>
    <row r="41" spans="1:84">
      <c r="A41" s="1301"/>
      <c r="B41" s="1304"/>
      <c r="C41" s="1304"/>
      <c r="D41" s="1304"/>
      <c r="E41" s="1307"/>
      <c r="F41" s="1304"/>
      <c r="G41" s="323" t="s">
        <v>516</v>
      </c>
      <c r="H41" s="137"/>
      <c r="I41" s="137" t="str">
        <f t="shared" ref="I41:S41" si="75">IF(H41="","",H41)</f>
        <v/>
      </c>
      <c r="J41" s="137" t="str">
        <f t="shared" si="75"/>
        <v/>
      </c>
      <c r="K41" s="137" t="str">
        <f t="shared" si="75"/>
        <v/>
      </c>
      <c r="L41" s="137" t="str">
        <f t="shared" si="75"/>
        <v/>
      </c>
      <c r="M41" s="137" t="str">
        <f t="shared" si="75"/>
        <v/>
      </c>
      <c r="N41" s="137" t="str">
        <f t="shared" si="75"/>
        <v/>
      </c>
      <c r="O41" s="137" t="str">
        <f t="shared" si="75"/>
        <v/>
      </c>
      <c r="P41" s="137" t="str">
        <f t="shared" si="75"/>
        <v/>
      </c>
      <c r="Q41" s="137" t="str">
        <f t="shared" si="75"/>
        <v/>
      </c>
      <c r="R41" s="137" t="str">
        <f t="shared" si="75"/>
        <v/>
      </c>
      <c r="S41" s="137" t="str">
        <f t="shared" si="75"/>
        <v/>
      </c>
      <c r="T41" s="322">
        <f t="shared" si="69"/>
        <v>0</v>
      </c>
      <c r="U41" s="1290"/>
      <c r="AH41" s="516"/>
      <c r="AI41" s="516"/>
      <c r="AJ41" s="516"/>
      <c r="AO41" s="511">
        <v>1</v>
      </c>
      <c r="AP41" s="511">
        <v>3</v>
      </c>
      <c r="AQ41" s="511">
        <v>12</v>
      </c>
      <c r="AR41" s="515">
        <f ca="1">IF($AQ41=1,IF(INDIRECT(ADDRESS(($AO41-1)*3+$AP41+5,$AQ41+7))="",0,INDIRECT(ADDRESS(($AO41-1)*3+$AP41+5,$AQ41+7))),IF(INDIRECT(ADDRESS(($AO41-1)*3+$AP41+5,$AQ41+7))="",0,IF(COUNTIF(INDIRECT(ADDRESS(($AO41-1)*36+($AP41-1)*12+6,COLUMN())):INDIRECT(ADDRESS(($AO41-1)*36+($AP41-1)*12+$AQ41+4,COLUMN())),INDIRECT(ADDRESS(($AO41-1)*3+$AP41+5,$AQ41+7)))&gt;=1,0,INDIRECT(ADDRESS(($AO41-1)*3+$AP41+5,$AQ41+7)))))</f>
        <v>0</v>
      </c>
      <c r="AS41" s="511">
        <f ca="1">COUNTIF(INDIRECT("H"&amp;(ROW()+12*(($AO41-1)*3+$AP41)-ROW())/12+5):INDIRECT("S"&amp;(ROW()+12*(($AO41-1)*3+$AP41)-ROW())/12+5),AR41)</f>
        <v>0</v>
      </c>
      <c r="AT41" s="515"/>
      <c r="AV41" s="511">
        <f ca="1">IF(AND(AR41&gt;0,AS41&gt;0),COUNTIF(AV$6:AV40,"&gt;0")+1,0)</f>
        <v>0</v>
      </c>
      <c r="BF41" s="511">
        <v>3</v>
      </c>
      <c r="BH41" s="517"/>
      <c r="BI41" s="517"/>
      <c r="BJ41" s="517"/>
      <c r="BK41" s="517"/>
      <c r="BL41" s="517"/>
      <c r="BM41" s="517"/>
      <c r="BN41" s="517"/>
      <c r="BO41" s="517"/>
      <c r="BP41" s="517"/>
      <c r="BQ41" s="517"/>
      <c r="BR41" s="517"/>
      <c r="BS41" s="517"/>
    </row>
    <row r="42" spans="1:84">
      <c r="A42" s="1300">
        <v>13</v>
      </c>
      <c r="B42" s="1302"/>
      <c r="C42" s="1302"/>
      <c r="D42" s="1302"/>
      <c r="E42" s="1305"/>
      <c r="F42" s="1302"/>
      <c r="G42" s="317" t="s">
        <v>391</v>
      </c>
      <c r="H42" s="141"/>
      <c r="I42" s="141" t="str">
        <f t="shared" ref="I42:S42" si="76">IF(H42="","",H42)</f>
        <v/>
      </c>
      <c r="J42" s="141" t="str">
        <f t="shared" si="76"/>
        <v/>
      </c>
      <c r="K42" s="141" t="str">
        <f t="shared" si="76"/>
        <v/>
      </c>
      <c r="L42" s="141" t="str">
        <f t="shared" si="76"/>
        <v/>
      </c>
      <c r="M42" s="141" t="str">
        <f t="shared" si="76"/>
        <v/>
      </c>
      <c r="N42" s="141" t="str">
        <f t="shared" si="76"/>
        <v/>
      </c>
      <c r="O42" s="141" t="str">
        <f t="shared" si="76"/>
        <v/>
      </c>
      <c r="P42" s="141" t="str">
        <f t="shared" si="76"/>
        <v/>
      </c>
      <c r="Q42" s="141" t="str">
        <f t="shared" si="76"/>
        <v/>
      </c>
      <c r="R42" s="141" t="str">
        <f t="shared" si="76"/>
        <v/>
      </c>
      <c r="S42" s="141" t="str">
        <f t="shared" si="76"/>
        <v/>
      </c>
      <c r="T42" s="318">
        <f t="shared" si="69"/>
        <v>0</v>
      </c>
      <c r="U42" s="1288"/>
      <c r="AH42" s="516"/>
      <c r="AI42" s="516"/>
      <c r="AJ42" s="516"/>
      <c r="AO42" s="511">
        <v>2</v>
      </c>
      <c r="AP42" s="511">
        <v>1</v>
      </c>
      <c r="AQ42" s="511">
        <v>1</v>
      </c>
      <c r="AR42" s="515">
        <f ca="1">IF($AQ42=1,IF(INDIRECT(ADDRESS(($AO42-1)*3+$AP42+5,$AQ42+7))="",0,INDIRECT(ADDRESS(($AO42-1)*3+$AP42+5,$AQ42+7))),IF(INDIRECT(ADDRESS(($AO42-1)*3+$AP42+5,$AQ42+7))="",0,IF(COUNTIF(INDIRECT(ADDRESS(($AO42-1)*36+($AP42-1)*12+6,COLUMN())):INDIRECT(ADDRESS(($AO42-1)*36+($AP42-1)*12+$AQ42+4,COLUMN())),INDIRECT(ADDRESS(($AO42-1)*3+$AP42+5,$AQ42+7)))&gt;=1,0,INDIRECT(ADDRESS(($AO42-1)*3+$AP42+5,$AQ42+7)))))</f>
        <v>0</v>
      </c>
      <c r="AS42" s="511">
        <f ca="1">COUNTIF(INDIRECT("H"&amp;(ROW()+12*(($AO42-1)*3+$AP42)-ROW())/12+5):INDIRECT("S"&amp;(ROW()+12*(($AO42-1)*3+$AP42)-ROW())/12+5),AR42)</f>
        <v>0</v>
      </c>
      <c r="AT42" s="515"/>
      <c r="AV42" s="511">
        <f ca="1">IF(AND(AR42&gt;0,AS42&gt;0),COUNTIF(AV$6:AV41,"&gt;0")+1,0)</f>
        <v>0</v>
      </c>
      <c r="BF42" s="511">
        <v>1</v>
      </c>
      <c r="BH42" s="517">
        <f t="shared" ref="BH42:BS42" si="77">SUM(H42:H43)</f>
        <v>0</v>
      </c>
      <c r="BI42" s="517">
        <f t="shared" si="77"/>
        <v>0</v>
      </c>
      <c r="BJ42" s="517">
        <f t="shared" si="77"/>
        <v>0</v>
      </c>
      <c r="BK42" s="517">
        <f t="shared" si="77"/>
        <v>0</v>
      </c>
      <c r="BL42" s="517">
        <f t="shared" si="77"/>
        <v>0</v>
      </c>
      <c r="BM42" s="517">
        <f t="shared" si="77"/>
        <v>0</v>
      </c>
      <c r="BN42" s="517">
        <f t="shared" si="77"/>
        <v>0</v>
      </c>
      <c r="BO42" s="517">
        <f t="shared" si="77"/>
        <v>0</v>
      </c>
      <c r="BP42" s="517">
        <f t="shared" si="77"/>
        <v>0</v>
      </c>
      <c r="BQ42" s="517">
        <f t="shared" si="77"/>
        <v>0</v>
      </c>
      <c r="BR42" s="517">
        <f t="shared" si="77"/>
        <v>0</v>
      </c>
      <c r="BS42" s="517">
        <f t="shared" si="77"/>
        <v>0</v>
      </c>
      <c r="BU42" s="517">
        <f t="shared" ref="BU42:CF42" si="78">SUM(U42:U43)</f>
        <v>0</v>
      </c>
      <c r="BV42" s="517">
        <f t="shared" si="78"/>
        <v>0</v>
      </c>
      <c r="BW42" s="517">
        <f t="shared" si="78"/>
        <v>0</v>
      </c>
      <c r="BX42" s="517">
        <f t="shared" si="78"/>
        <v>0</v>
      </c>
      <c r="BY42" s="517">
        <f t="shared" si="78"/>
        <v>0</v>
      </c>
      <c r="BZ42" s="517">
        <f t="shared" si="78"/>
        <v>0</v>
      </c>
      <c r="CA42" s="517">
        <f t="shared" si="78"/>
        <v>0</v>
      </c>
      <c r="CB42" s="517">
        <f t="shared" si="78"/>
        <v>0</v>
      </c>
      <c r="CC42" s="517">
        <f t="shared" si="78"/>
        <v>0</v>
      </c>
      <c r="CD42" s="517">
        <f t="shared" si="78"/>
        <v>0</v>
      </c>
      <c r="CE42" s="517">
        <f t="shared" si="78"/>
        <v>0</v>
      </c>
      <c r="CF42" s="517">
        <f t="shared" si="78"/>
        <v>0</v>
      </c>
    </row>
    <row r="43" spans="1:84">
      <c r="A43" s="1313"/>
      <c r="B43" s="1303"/>
      <c r="C43" s="1303"/>
      <c r="D43" s="1303"/>
      <c r="E43" s="1306"/>
      <c r="F43" s="1303"/>
      <c r="G43" s="319" t="s">
        <v>390</v>
      </c>
      <c r="H43" s="139"/>
      <c r="I43" s="139" t="str">
        <f t="shared" ref="I43:S43" si="79">IF(H43="","",H43)</f>
        <v/>
      </c>
      <c r="J43" s="139" t="str">
        <f t="shared" si="79"/>
        <v/>
      </c>
      <c r="K43" s="139" t="str">
        <f t="shared" si="79"/>
        <v/>
      </c>
      <c r="L43" s="139" t="str">
        <f t="shared" si="79"/>
        <v/>
      </c>
      <c r="M43" s="139" t="str">
        <f t="shared" si="79"/>
        <v/>
      </c>
      <c r="N43" s="139" t="str">
        <f t="shared" si="79"/>
        <v/>
      </c>
      <c r="O43" s="139" t="str">
        <f t="shared" si="79"/>
        <v/>
      </c>
      <c r="P43" s="139" t="str">
        <f t="shared" si="79"/>
        <v/>
      </c>
      <c r="Q43" s="139" t="str">
        <f t="shared" si="79"/>
        <v/>
      </c>
      <c r="R43" s="139" t="str">
        <f t="shared" si="79"/>
        <v/>
      </c>
      <c r="S43" s="139" t="str">
        <f t="shared" si="79"/>
        <v/>
      </c>
      <c r="T43" s="320">
        <f t="shared" si="69"/>
        <v>0</v>
      </c>
      <c r="U43" s="1289"/>
      <c r="AH43" s="516"/>
      <c r="AI43" s="516"/>
      <c r="AJ43" s="516"/>
      <c r="AO43" s="511">
        <v>2</v>
      </c>
      <c r="AP43" s="511">
        <v>1</v>
      </c>
      <c r="AQ43" s="511">
        <v>2</v>
      </c>
      <c r="AR43" s="515">
        <f ca="1">IF($AQ43=1,IF(INDIRECT(ADDRESS(($AO43-1)*3+$AP43+5,$AQ43+7))="",0,INDIRECT(ADDRESS(($AO43-1)*3+$AP43+5,$AQ43+7))),IF(INDIRECT(ADDRESS(($AO43-1)*3+$AP43+5,$AQ43+7))="",0,IF(COUNTIF(INDIRECT(ADDRESS(($AO43-1)*36+($AP43-1)*12+6,COLUMN())):INDIRECT(ADDRESS(($AO43-1)*36+($AP43-1)*12+$AQ43+4,COLUMN())),INDIRECT(ADDRESS(($AO43-1)*3+$AP43+5,$AQ43+7)))&gt;=1,0,INDIRECT(ADDRESS(($AO43-1)*3+$AP43+5,$AQ43+7)))))</f>
        <v>0</v>
      </c>
      <c r="AS43" s="511">
        <f ca="1">COUNTIF(INDIRECT("H"&amp;(ROW()+12*(($AO43-1)*3+$AP43)-ROW())/12+5):INDIRECT("S"&amp;(ROW()+12*(($AO43-1)*3+$AP43)-ROW())/12+5),AR43)</f>
        <v>0</v>
      </c>
      <c r="AT43" s="515"/>
      <c r="AV43" s="511">
        <f ca="1">IF(AND(AR43&gt;0,AS43&gt;0),COUNTIF(AV$6:AV42,"&gt;0")+1,0)</f>
        <v>0</v>
      </c>
      <c r="BF43" s="511">
        <v>2</v>
      </c>
      <c r="BG43" s="511" t="s">
        <v>389</v>
      </c>
      <c r="BH43" s="517">
        <f t="shared" ref="BH43:BS43" si="80">IF(BH42+BU42&gt;40000,1,0)</f>
        <v>0</v>
      </c>
      <c r="BI43" s="517">
        <f t="shared" si="80"/>
        <v>0</v>
      </c>
      <c r="BJ43" s="517">
        <f t="shared" si="80"/>
        <v>0</v>
      </c>
      <c r="BK43" s="517">
        <f t="shared" si="80"/>
        <v>0</v>
      </c>
      <c r="BL43" s="517">
        <f t="shared" si="80"/>
        <v>0</v>
      </c>
      <c r="BM43" s="517">
        <f t="shared" si="80"/>
        <v>0</v>
      </c>
      <c r="BN43" s="517">
        <f t="shared" si="80"/>
        <v>0</v>
      </c>
      <c r="BO43" s="517">
        <f t="shared" si="80"/>
        <v>0</v>
      </c>
      <c r="BP43" s="517">
        <f t="shared" si="80"/>
        <v>0</v>
      </c>
      <c r="BQ43" s="517">
        <f t="shared" si="80"/>
        <v>0</v>
      </c>
      <c r="BR43" s="517">
        <f t="shared" si="80"/>
        <v>0</v>
      </c>
      <c r="BS43" s="517">
        <f t="shared" si="80"/>
        <v>0</v>
      </c>
    </row>
    <row r="44" spans="1:84">
      <c r="A44" s="1301"/>
      <c r="B44" s="1304"/>
      <c r="C44" s="1304"/>
      <c r="D44" s="1304"/>
      <c r="E44" s="1307"/>
      <c r="F44" s="1304"/>
      <c r="G44" s="323" t="s">
        <v>516</v>
      </c>
      <c r="H44" s="137"/>
      <c r="I44" s="137" t="str">
        <f t="shared" ref="I44:S44" si="81">IF(H44="","",H44)</f>
        <v/>
      </c>
      <c r="J44" s="137" t="str">
        <f t="shared" si="81"/>
        <v/>
      </c>
      <c r="K44" s="137" t="str">
        <f t="shared" si="81"/>
        <v/>
      </c>
      <c r="L44" s="137" t="str">
        <f t="shared" si="81"/>
        <v/>
      </c>
      <c r="M44" s="137" t="str">
        <f t="shared" si="81"/>
        <v/>
      </c>
      <c r="N44" s="137" t="str">
        <f t="shared" si="81"/>
        <v/>
      </c>
      <c r="O44" s="137" t="str">
        <f t="shared" si="81"/>
        <v/>
      </c>
      <c r="P44" s="137" t="str">
        <f t="shared" si="81"/>
        <v/>
      </c>
      <c r="Q44" s="137" t="str">
        <f t="shared" si="81"/>
        <v/>
      </c>
      <c r="R44" s="137" t="str">
        <f t="shared" si="81"/>
        <v/>
      </c>
      <c r="S44" s="137" t="str">
        <f t="shared" si="81"/>
        <v/>
      </c>
      <c r="T44" s="322">
        <f t="shared" si="69"/>
        <v>0</v>
      </c>
      <c r="U44" s="1290"/>
      <c r="AH44" s="516"/>
      <c r="AI44" s="516"/>
      <c r="AJ44" s="516"/>
      <c r="AO44" s="511">
        <v>2</v>
      </c>
      <c r="AP44" s="511">
        <v>1</v>
      </c>
      <c r="AQ44" s="511">
        <v>3</v>
      </c>
      <c r="AR44" s="515">
        <f ca="1">IF($AQ44=1,IF(INDIRECT(ADDRESS(($AO44-1)*3+$AP44+5,$AQ44+7))="",0,INDIRECT(ADDRESS(($AO44-1)*3+$AP44+5,$AQ44+7))),IF(INDIRECT(ADDRESS(($AO44-1)*3+$AP44+5,$AQ44+7))="",0,IF(COUNTIF(INDIRECT(ADDRESS(($AO44-1)*36+($AP44-1)*12+6,COLUMN())):INDIRECT(ADDRESS(($AO44-1)*36+($AP44-1)*12+$AQ44+4,COLUMN())),INDIRECT(ADDRESS(($AO44-1)*3+$AP44+5,$AQ44+7)))&gt;=1,0,INDIRECT(ADDRESS(($AO44-1)*3+$AP44+5,$AQ44+7)))))</f>
        <v>0</v>
      </c>
      <c r="AS44" s="511">
        <f ca="1">COUNTIF(INDIRECT("H"&amp;(ROW()+12*(($AO44-1)*3+$AP44)-ROW())/12+5):INDIRECT("S"&amp;(ROW()+12*(($AO44-1)*3+$AP44)-ROW())/12+5),AR44)</f>
        <v>0</v>
      </c>
      <c r="AT44" s="515"/>
      <c r="AV44" s="511">
        <f ca="1">IF(AND(AR44&gt;0,AS44&gt;0),COUNTIF(AV$6:AV43,"&gt;0")+1,0)</f>
        <v>0</v>
      </c>
      <c r="BF44" s="511">
        <v>3</v>
      </c>
      <c r="BH44" s="517"/>
      <c r="BI44" s="517"/>
      <c r="BJ44" s="517"/>
      <c r="BK44" s="517"/>
      <c r="BL44" s="517"/>
      <c r="BM44" s="517"/>
      <c r="BN44" s="517"/>
      <c r="BO44" s="517"/>
      <c r="BP44" s="517"/>
      <c r="BQ44" s="517"/>
      <c r="BR44" s="517"/>
      <c r="BS44" s="517"/>
    </row>
    <row r="45" spans="1:84">
      <c r="A45" s="1300">
        <v>14</v>
      </c>
      <c r="B45" s="1302"/>
      <c r="C45" s="1308"/>
      <c r="D45" s="1302"/>
      <c r="E45" s="1305"/>
      <c r="F45" s="1302"/>
      <c r="G45" s="317" t="s">
        <v>391</v>
      </c>
      <c r="H45" s="141"/>
      <c r="I45" s="141" t="str">
        <f t="shared" ref="I45:S45" si="82">IF(H45="","",H45)</f>
        <v/>
      </c>
      <c r="J45" s="141" t="str">
        <f t="shared" si="82"/>
        <v/>
      </c>
      <c r="K45" s="141" t="str">
        <f t="shared" si="82"/>
        <v/>
      </c>
      <c r="L45" s="141" t="str">
        <f t="shared" si="82"/>
        <v/>
      </c>
      <c r="M45" s="141" t="str">
        <f t="shared" si="82"/>
        <v/>
      </c>
      <c r="N45" s="141" t="str">
        <f t="shared" si="82"/>
        <v/>
      </c>
      <c r="O45" s="141" t="str">
        <f t="shared" si="82"/>
        <v/>
      </c>
      <c r="P45" s="141" t="str">
        <f t="shared" si="82"/>
        <v/>
      </c>
      <c r="Q45" s="141" t="str">
        <f t="shared" si="82"/>
        <v/>
      </c>
      <c r="R45" s="141" t="str">
        <f t="shared" si="82"/>
        <v/>
      </c>
      <c r="S45" s="141" t="str">
        <f t="shared" si="82"/>
        <v/>
      </c>
      <c r="T45" s="318">
        <f t="shared" si="69"/>
        <v>0</v>
      </c>
      <c r="U45" s="1288"/>
      <c r="AH45" s="516"/>
      <c r="AI45" s="516"/>
      <c r="AJ45" s="516"/>
      <c r="AO45" s="511">
        <v>2</v>
      </c>
      <c r="AP45" s="511">
        <v>1</v>
      </c>
      <c r="AQ45" s="511">
        <v>4</v>
      </c>
      <c r="AR45" s="515">
        <f ca="1">IF($AQ45=1,IF(INDIRECT(ADDRESS(($AO45-1)*3+$AP45+5,$AQ45+7))="",0,INDIRECT(ADDRESS(($AO45-1)*3+$AP45+5,$AQ45+7))),IF(INDIRECT(ADDRESS(($AO45-1)*3+$AP45+5,$AQ45+7))="",0,IF(COUNTIF(INDIRECT(ADDRESS(($AO45-1)*36+($AP45-1)*12+6,COLUMN())):INDIRECT(ADDRESS(($AO45-1)*36+($AP45-1)*12+$AQ45+4,COLUMN())),INDIRECT(ADDRESS(($AO45-1)*3+$AP45+5,$AQ45+7)))&gt;=1,0,INDIRECT(ADDRESS(($AO45-1)*3+$AP45+5,$AQ45+7)))))</f>
        <v>0</v>
      </c>
      <c r="AS45" s="511">
        <f ca="1">COUNTIF(INDIRECT("H"&amp;(ROW()+12*(($AO45-1)*3+$AP45)-ROW())/12+5):INDIRECT("S"&amp;(ROW()+12*(($AO45-1)*3+$AP45)-ROW())/12+5),AR45)</f>
        <v>0</v>
      </c>
      <c r="AT45" s="515"/>
      <c r="AV45" s="511">
        <f ca="1">IF(AND(AR45&gt;0,AS45&gt;0),COUNTIF(AV$6:AV44,"&gt;0")+1,0)</f>
        <v>0</v>
      </c>
      <c r="BF45" s="511">
        <v>1</v>
      </c>
      <c r="BH45" s="517">
        <f t="shared" ref="BH45:BS45" si="83">SUM(H45:H46)</f>
        <v>0</v>
      </c>
      <c r="BI45" s="517">
        <f t="shared" si="83"/>
        <v>0</v>
      </c>
      <c r="BJ45" s="517">
        <f t="shared" si="83"/>
        <v>0</v>
      </c>
      <c r="BK45" s="517">
        <f t="shared" si="83"/>
        <v>0</v>
      </c>
      <c r="BL45" s="517">
        <f t="shared" si="83"/>
        <v>0</v>
      </c>
      <c r="BM45" s="517">
        <f t="shared" si="83"/>
        <v>0</v>
      </c>
      <c r="BN45" s="517">
        <f t="shared" si="83"/>
        <v>0</v>
      </c>
      <c r="BO45" s="517">
        <f t="shared" si="83"/>
        <v>0</v>
      </c>
      <c r="BP45" s="517">
        <f t="shared" si="83"/>
        <v>0</v>
      </c>
      <c r="BQ45" s="517">
        <f t="shared" si="83"/>
        <v>0</v>
      </c>
      <c r="BR45" s="517">
        <f t="shared" si="83"/>
        <v>0</v>
      </c>
      <c r="BS45" s="517">
        <f t="shared" si="83"/>
        <v>0</v>
      </c>
      <c r="BU45" s="517">
        <f t="shared" ref="BU45:CF45" si="84">SUM(U45:U46)</f>
        <v>0</v>
      </c>
      <c r="BV45" s="517">
        <f t="shared" si="84"/>
        <v>0</v>
      </c>
      <c r="BW45" s="517">
        <f t="shared" si="84"/>
        <v>0</v>
      </c>
      <c r="BX45" s="517">
        <f t="shared" si="84"/>
        <v>0</v>
      </c>
      <c r="BY45" s="517">
        <f t="shared" si="84"/>
        <v>0</v>
      </c>
      <c r="BZ45" s="517">
        <f t="shared" si="84"/>
        <v>0</v>
      </c>
      <c r="CA45" s="517">
        <f t="shared" si="84"/>
        <v>0</v>
      </c>
      <c r="CB45" s="517">
        <f t="shared" si="84"/>
        <v>0</v>
      </c>
      <c r="CC45" s="517">
        <f t="shared" si="84"/>
        <v>0</v>
      </c>
      <c r="CD45" s="517">
        <f t="shared" si="84"/>
        <v>0</v>
      </c>
      <c r="CE45" s="517">
        <f t="shared" si="84"/>
        <v>0</v>
      </c>
      <c r="CF45" s="517">
        <f t="shared" si="84"/>
        <v>0</v>
      </c>
    </row>
    <row r="46" spans="1:84">
      <c r="A46" s="1313"/>
      <c r="B46" s="1303"/>
      <c r="C46" s="1309"/>
      <c r="D46" s="1303"/>
      <c r="E46" s="1306"/>
      <c r="F46" s="1303"/>
      <c r="G46" s="319" t="s">
        <v>390</v>
      </c>
      <c r="H46" s="139"/>
      <c r="I46" s="139" t="str">
        <f t="shared" ref="I46:S46" si="85">IF(H46="","",H46)</f>
        <v/>
      </c>
      <c r="J46" s="139" t="str">
        <f t="shared" si="85"/>
        <v/>
      </c>
      <c r="K46" s="139" t="str">
        <f t="shared" si="85"/>
        <v/>
      </c>
      <c r="L46" s="139" t="str">
        <f t="shared" si="85"/>
        <v/>
      </c>
      <c r="M46" s="139" t="str">
        <f t="shared" si="85"/>
        <v/>
      </c>
      <c r="N46" s="139" t="str">
        <f t="shared" si="85"/>
        <v/>
      </c>
      <c r="O46" s="139" t="str">
        <f t="shared" si="85"/>
        <v/>
      </c>
      <c r="P46" s="139" t="str">
        <f t="shared" si="85"/>
        <v/>
      </c>
      <c r="Q46" s="139" t="str">
        <f t="shared" si="85"/>
        <v/>
      </c>
      <c r="R46" s="139" t="str">
        <f t="shared" si="85"/>
        <v/>
      </c>
      <c r="S46" s="139" t="str">
        <f t="shared" si="85"/>
        <v/>
      </c>
      <c r="T46" s="320">
        <f t="shared" si="69"/>
        <v>0</v>
      </c>
      <c r="U46" s="1289"/>
      <c r="AH46" s="516"/>
      <c r="AI46" s="516"/>
      <c r="AJ46" s="516"/>
      <c r="AO46" s="511">
        <v>2</v>
      </c>
      <c r="AP46" s="511">
        <v>1</v>
      </c>
      <c r="AQ46" s="511">
        <v>5</v>
      </c>
      <c r="AR46" s="515">
        <f ca="1">IF($AQ46=1,IF(INDIRECT(ADDRESS(($AO46-1)*3+$AP46+5,$AQ46+7))="",0,INDIRECT(ADDRESS(($AO46-1)*3+$AP46+5,$AQ46+7))),IF(INDIRECT(ADDRESS(($AO46-1)*3+$AP46+5,$AQ46+7))="",0,IF(COUNTIF(INDIRECT(ADDRESS(($AO46-1)*36+($AP46-1)*12+6,COLUMN())):INDIRECT(ADDRESS(($AO46-1)*36+($AP46-1)*12+$AQ46+4,COLUMN())),INDIRECT(ADDRESS(($AO46-1)*3+$AP46+5,$AQ46+7)))&gt;=1,0,INDIRECT(ADDRESS(($AO46-1)*3+$AP46+5,$AQ46+7)))))</f>
        <v>0</v>
      </c>
      <c r="AS46" s="511">
        <f ca="1">COUNTIF(INDIRECT("H"&amp;(ROW()+12*(($AO46-1)*3+$AP46)-ROW())/12+5):INDIRECT("S"&amp;(ROW()+12*(($AO46-1)*3+$AP46)-ROW())/12+5),AR46)</f>
        <v>0</v>
      </c>
      <c r="AT46" s="515"/>
      <c r="AV46" s="511">
        <f ca="1">IF(AND(AR46&gt;0,AS46&gt;0),COUNTIF(AV$6:AV45,"&gt;0")+1,0)</f>
        <v>0</v>
      </c>
      <c r="BF46" s="511">
        <v>2</v>
      </c>
      <c r="BG46" s="511" t="s">
        <v>389</v>
      </c>
      <c r="BH46" s="517">
        <f t="shared" ref="BH46:BS46" si="86">IF(BH45+BU45&gt;40000,1,0)</f>
        <v>0</v>
      </c>
      <c r="BI46" s="517">
        <f t="shared" si="86"/>
        <v>0</v>
      </c>
      <c r="BJ46" s="517">
        <f t="shared" si="86"/>
        <v>0</v>
      </c>
      <c r="BK46" s="517">
        <f t="shared" si="86"/>
        <v>0</v>
      </c>
      <c r="BL46" s="517">
        <f t="shared" si="86"/>
        <v>0</v>
      </c>
      <c r="BM46" s="517">
        <f t="shared" si="86"/>
        <v>0</v>
      </c>
      <c r="BN46" s="517">
        <f t="shared" si="86"/>
        <v>0</v>
      </c>
      <c r="BO46" s="517">
        <f t="shared" si="86"/>
        <v>0</v>
      </c>
      <c r="BP46" s="517">
        <f t="shared" si="86"/>
        <v>0</v>
      </c>
      <c r="BQ46" s="517">
        <f t="shared" si="86"/>
        <v>0</v>
      </c>
      <c r="BR46" s="517">
        <f t="shared" si="86"/>
        <v>0</v>
      </c>
      <c r="BS46" s="517">
        <f t="shared" si="86"/>
        <v>0</v>
      </c>
    </row>
    <row r="47" spans="1:84">
      <c r="A47" s="1301"/>
      <c r="B47" s="1304"/>
      <c r="C47" s="1310"/>
      <c r="D47" s="1304"/>
      <c r="E47" s="1307"/>
      <c r="F47" s="1304"/>
      <c r="G47" s="323" t="s">
        <v>516</v>
      </c>
      <c r="H47" s="137"/>
      <c r="I47" s="137" t="str">
        <f t="shared" ref="I47:S47" si="87">IF(H47="","",H47)</f>
        <v/>
      </c>
      <c r="J47" s="137" t="str">
        <f t="shared" si="87"/>
        <v/>
      </c>
      <c r="K47" s="137" t="str">
        <f t="shared" si="87"/>
        <v/>
      </c>
      <c r="L47" s="137" t="str">
        <f t="shared" si="87"/>
        <v/>
      </c>
      <c r="M47" s="137" t="str">
        <f t="shared" si="87"/>
        <v/>
      </c>
      <c r="N47" s="137" t="str">
        <f t="shared" si="87"/>
        <v/>
      </c>
      <c r="O47" s="137" t="str">
        <f t="shared" si="87"/>
        <v/>
      </c>
      <c r="P47" s="137" t="str">
        <f t="shared" si="87"/>
        <v/>
      </c>
      <c r="Q47" s="137" t="str">
        <f t="shared" si="87"/>
        <v/>
      </c>
      <c r="R47" s="137" t="str">
        <f t="shared" si="87"/>
        <v/>
      </c>
      <c r="S47" s="137" t="str">
        <f t="shared" si="87"/>
        <v/>
      </c>
      <c r="T47" s="322">
        <f t="shared" si="69"/>
        <v>0</v>
      </c>
      <c r="U47" s="1290"/>
      <c r="AH47" s="516"/>
      <c r="AI47" s="516"/>
      <c r="AJ47" s="516"/>
      <c r="AO47" s="511">
        <v>2</v>
      </c>
      <c r="AP47" s="511">
        <v>1</v>
      </c>
      <c r="AQ47" s="511">
        <v>6</v>
      </c>
      <c r="AR47" s="515">
        <f ca="1">IF($AQ47=1,IF(INDIRECT(ADDRESS(($AO47-1)*3+$AP47+5,$AQ47+7))="",0,INDIRECT(ADDRESS(($AO47-1)*3+$AP47+5,$AQ47+7))),IF(INDIRECT(ADDRESS(($AO47-1)*3+$AP47+5,$AQ47+7))="",0,IF(COUNTIF(INDIRECT(ADDRESS(($AO47-1)*36+($AP47-1)*12+6,COLUMN())):INDIRECT(ADDRESS(($AO47-1)*36+($AP47-1)*12+$AQ47+4,COLUMN())),INDIRECT(ADDRESS(($AO47-1)*3+$AP47+5,$AQ47+7)))&gt;=1,0,INDIRECT(ADDRESS(($AO47-1)*3+$AP47+5,$AQ47+7)))))</f>
        <v>0</v>
      </c>
      <c r="AS47" s="511">
        <f ca="1">COUNTIF(INDIRECT("H"&amp;(ROW()+12*(($AO47-1)*3+$AP47)-ROW())/12+5):INDIRECT("S"&amp;(ROW()+12*(($AO47-1)*3+$AP47)-ROW())/12+5),AR47)</f>
        <v>0</v>
      </c>
      <c r="AT47" s="515"/>
      <c r="AV47" s="511">
        <f ca="1">IF(AND(AR47&gt;0,AS47&gt;0),COUNTIF(AV$6:AV46,"&gt;0")+1,0)</f>
        <v>0</v>
      </c>
      <c r="BF47" s="511">
        <v>3</v>
      </c>
      <c r="BH47" s="517"/>
      <c r="BI47" s="517"/>
      <c r="BJ47" s="517"/>
      <c r="BK47" s="517"/>
      <c r="BL47" s="517"/>
      <c r="BM47" s="517"/>
      <c r="BN47" s="517"/>
      <c r="BO47" s="517"/>
      <c r="BP47" s="517"/>
      <c r="BQ47" s="517"/>
      <c r="BR47" s="517"/>
      <c r="BS47" s="517"/>
    </row>
    <row r="48" spans="1:84">
      <c r="A48" s="1300">
        <v>15</v>
      </c>
      <c r="B48" s="1302"/>
      <c r="C48" s="1302"/>
      <c r="D48" s="1302"/>
      <c r="E48" s="1305"/>
      <c r="F48" s="1302"/>
      <c r="G48" s="317" t="s">
        <v>391</v>
      </c>
      <c r="H48" s="141"/>
      <c r="I48" s="141" t="str">
        <f t="shared" ref="I48:S48" si="88">IF(H48="","",H48)</f>
        <v/>
      </c>
      <c r="J48" s="141" t="str">
        <f t="shared" si="88"/>
        <v/>
      </c>
      <c r="K48" s="141" t="str">
        <f t="shared" si="88"/>
        <v/>
      </c>
      <c r="L48" s="141" t="str">
        <f t="shared" si="88"/>
        <v/>
      </c>
      <c r="M48" s="141" t="str">
        <f t="shared" si="88"/>
        <v/>
      </c>
      <c r="N48" s="141" t="str">
        <f t="shared" si="88"/>
        <v/>
      </c>
      <c r="O48" s="141" t="str">
        <f t="shared" si="88"/>
        <v/>
      </c>
      <c r="P48" s="141" t="str">
        <f t="shared" si="88"/>
        <v/>
      </c>
      <c r="Q48" s="141" t="str">
        <f t="shared" si="88"/>
        <v/>
      </c>
      <c r="R48" s="141" t="str">
        <f t="shared" si="88"/>
        <v/>
      </c>
      <c r="S48" s="141" t="str">
        <f t="shared" si="88"/>
        <v/>
      </c>
      <c r="T48" s="318">
        <f t="shared" si="69"/>
        <v>0</v>
      </c>
      <c r="U48" s="1288"/>
      <c r="AH48" s="516"/>
      <c r="AI48" s="516"/>
      <c r="AJ48" s="516"/>
      <c r="AO48" s="511">
        <v>2</v>
      </c>
      <c r="AP48" s="511">
        <v>1</v>
      </c>
      <c r="AQ48" s="511">
        <v>7</v>
      </c>
      <c r="AR48" s="515">
        <f ca="1">IF($AQ48=1,IF(INDIRECT(ADDRESS(($AO48-1)*3+$AP48+5,$AQ48+7))="",0,INDIRECT(ADDRESS(($AO48-1)*3+$AP48+5,$AQ48+7))),IF(INDIRECT(ADDRESS(($AO48-1)*3+$AP48+5,$AQ48+7))="",0,IF(COUNTIF(INDIRECT(ADDRESS(($AO48-1)*36+($AP48-1)*12+6,COLUMN())):INDIRECT(ADDRESS(($AO48-1)*36+($AP48-1)*12+$AQ48+4,COLUMN())),INDIRECT(ADDRESS(($AO48-1)*3+$AP48+5,$AQ48+7)))&gt;=1,0,INDIRECT(ADDRESS(($AO48-1)*3+$AP48+5,$AQ48+7)))))</f>
        <v>0</v>
      </c>
      <c r="AS48" s="511">
        <f ca="1">COUNTIF(INDIRECT("H"&amp;(ROW()+12*(($AO48-1)*3+$AP48)-ROW())/12+5):INDIRECT("S"&amp;(ROW()+12*(($AO48-1)*3+$AP48)-ROW())/12+5),AR48)</f>
        <v>0</v>
      </c>
      <c r="AT48" s="515"/>
      <c r="AV48" s="511">
        <f ca="1">IF(AND(AR48&gt;0,AS48&gt;0),COUNTIF(AV$6:AV47,"&gt;0")+1,0)</f>
        <v>0</v>
      </c>
      <c r="BF48" s="511">
        <v>1</v>
      </c>
      <c r="BH48" s="517">
        <f t="shared" ref="BH48:BS48" si="89">SUM(H48:H49)</f>
        <v>0</v>
      </c>
      <c r="BI48" s="517">
        <f t="shared" si="89"/>
        <v>0</v>
      </c>
      <c r="BJ48" s="517">
        <f t="shared" si="89"/>
        <v>0</v>
      </c>
      <c r="BK48" s="517">
        <f t="shared" si="89"/>
        <v>0</v>
      </c>
      <c r="BL48" s="517">
        <f t="shared" si="89"/>
        <v>0</v>
      </c>
      <c r="BM48" s="517">
        <f t="shared" si="89"/>
        <v>0</v>
      </c>
      <c r="BN48" s="517">
        <f t="shared" si="89"/>
        <v>0</v>
      </c>
      <c r="BO48" s="517">
        <f t="shared" si="89"/>
        <v>0</v>
      </c>
      <c r="BP48" s="517">
        <f t="shared" si="89"/>
        <v>0</v>
      </c>
      <c r="BQ48" s="517">
        <f t="shared" si="89"/>
        <v>0</v>
      </c>
      <c r="BR48" s="517">
        <f t="shared" si="89"/>
        <v>0</v>
      </c>
      <c r="BS48" s="517">
        <f t="shared" si="89"/>
        <v>0</v>
      </c>
      <c r="BU48" s="517">
        <f t="shared" ref="BU48:CF48" si="90">SUM(U48:U49)</f>
        <v>0</v>
      </c>
      <c r="BV48" s="517">
        <f t="shared" si="90"/>
        <v>0</v>
      </c>
      <c r="BW48" s="517">
        <f t="shared" si="90"/>
        <v>0</v>
      </c>
      <c r="BX48" s="517">
        <f t="shared" si="90"/>
        <v>0</v>
      </c>
      <c r="BY48" s="517">
        <f t="shared" si="90"/>
        <v>0</v>
      </c>
      <c r="BZ48" s="517">
        <f t="shared" si="90"/>
        <v>0</v>
      </c>
      <c r="CA48" s="517">
        <f t="shared" si="90"/>
        <v>0</v>
      </c>
      <c r="CB48" s="517">
        <f t="shared" si="90"/>
        <v>0</v>
      </c>
      <c r="CC48" s="517">
        <f t="shared" si="90"/>
        <v>0</v>
      </c>
      <c r="CD48" s="517">
        <f t="shared" si="90"/>
        <v>0</v>
      </c>
      <c r="CE48" s="517">
        <f t="shared" si="90"/>
        <v>0</v>
      </c>
      <c r="CF48" s="517">
        <f t="shared" si="90"/>
        <v>0</v>
      </c>
    </row>
    <row r="49" spans="1:84">
      <c r="A49" s="1313"/>
      <c r="B49" s="1303"/>
      <c r="C49" s="1303"/>
      <c r="D49" s="1303"/>
      <c r="E49" s="1306"/>
      <c r="F49" s="1303"/>
      <c r="G49" s="319" t="s">
        <v>390</v>
      </c>
      <c r="H49" s="139"/>
      <c r="I49" s="139" t="str">
        <f t="shared" ref="I49:S49" si="91">IF(H49="","",H49)</f>
        <v/>
      </c>
      <c r="J49" s="139" t="str">
        <f t="shared" si="91"/>
        <v/>
      </c>
      <c r="K49" s="139" t="str">
        <f t="shared" si="91"/>
        <v/>
      </c>
      <c r="L49" s="139" t="str">
        <f t="shared" si="91"/>
        <v/>
      </c>
      <c r="M49" s="139" t="str">
        <f t="shared" si="91"/>
        <v/>
      </c>
      <c r="N49" s="139" t="str">
        <f t="shared" si="91"/>
        <v/>
      </c>
      <c r="O49" s="139" t="str">
        <f t="shared" si="91"/>
        <v/>
      </c>
      <c r="P49" s="139" t="str">
        <f t="shared" si="91"/>
        <v/>
      </c>
      <c r="Q49" s="139" t="str">
        <f t="shared" si="91"/>
        <v/>
      </c>
      <c r="R49" s="139" t="str">
        <f t="shared" si="91"/>
        <v/>
      </c>
      <c r="S49" s="139" t="str">
        <f t="shared" si="91"/>
        <v/>
      </c>
      <c r="T49" s="320">
        <f t="shared" si="69"/>
        <v>0</v>
      </c>
      <c r="U49" s="1289"/>
      <c r="AH49" s="516"/>
      <c r="AI49" s="516"/>
      <c r="AJ49" s="516"/>
      <c r="AO49" s="511">
        <v>2</v>
      </c>
      <c r="AP49" s="511">
        <v>1</v>
      </c>
      <c r="AQ49" s="511">
        <v>8</v>
      </c>
      <c r="AR49" s="515">
        <f ca="1">IF($AQ49=1,IF(INDIRECT(ADDRESS(($AO49-1)*3+$AP49+5,$AQ49+7))="",0,INDIRECT(ADDRESS(($AO49-1)*3+$AP49+5,$AQ49+7))),IF(INDIRECT(ADDRESS(($AO49-1)*3+$AP49+5,$AQ49+7))="",0,IF(COUNTIF(INDIRECT(ADDRESS(($AO49-1)*36+($AP49-1)*12+6,COLUMN())):INDIRECT(ADDRESS(($AO49-1)*36+($AP49-1)*12+$AQ49+4,COLUMN())),INDIRECT(ADDRESS(($AO49-1)*3+$AP49+5,$AQ49+7)))&gt;=1,0,INDIRECT(ADDRESS(($AO49-1)*3+$AP49+5,$AQ49+7)))))</f>
        <v>0</v>
      </c>
      <c r="AS49" s="511">
        <f ca="1">COUNTIF(INDIRECT("H"&amp;(ROW()+12*(($AO49-1)*3+$AP49)-ROW())/12+5):INDIRECT("S"&amp;(ROW()+12*(($AO49-1)*3+$AP49)-ROW())/12+5),AR49)</f>
        <v>0</v>
      </c>
      <c r="AT49" s="515"/>
      <c r="AV49" s="511">
        <f ca="1">IF(AND(AR49&gt;0,AS49&gt;0),COUNTIF(AV$6:AV48,"&gt;0")+1,0)</f>
        <v>0</v>
      </c>
      <c r="BF49" s="511">
        <v>2</v>
      </c>
      <c r="BG49" s="511" t="s">
        <v>389</v>
      </c>
      <c r="BH49" s="517">
        <f t="shared" ref="BH49:BS49" si="92">IF(BH48+BU48&gt;40000,1,0)</f>
        <v>0</v>
      </c>
      <c r="BI49" s="517">
        <f t="shared" si="92"/>
        <v>0</v>
      </c>
      <c r="BJ49" s="517">
        <f t="shared" si="92"/>
        <v>0</v>
      </c>
      <c r="BK49" s="517">
        <f t="shared" si="92"/>
        <v>0</v>
      </c>
      <c r="BL49" s="517">
        <f t="shared" si="92"/>
        <v>0</v>
      </c>
      <c r="BM49" s="517">
        <f t="shared" si="92"/>
        <v>0</v>
      </c>
      <c r="BN49" s="517">
        <f t="shared" si="92"/>
        <v>0</v>
      </c>
      <c r="BO49" s="517">
        <f t="shared" si="92"/>
        <v>0</v>
      </c>
      <c r="BP49" s="517">
        <f t="shared" si="92"/>
        <v>0</v>
      </c>
      <c r="BQ49" s="517">
        <f t="shared" si="92"/>
        <v>0</v>
      </c>
      <c r="BR49" s="517">
        <f t="shared" si="92"/>
        <v>0</v>
      </c>
      <c r="BS49" s="517">
        <f t="shared" si="92"/>
        <v>0</v>
      </c>
    </row>
    <row r="50" spans="1:84">
      <c r="A50" s="1301"/>
      <c r="B50" s="1304"/>
      <c r="C50" s="1304"/>
      <c r="D50" s="1304"/>
      <c r="E50" s="1307"/>
      <c r="F50" s="1304"/>
      <c r="G50" s="323" t="s">
        <v>516</v>
      </c>
      <c r="H50" s="137"/>
      <c r="I50" s="137" t="str">
        <f t="shared" ref="I50:S50" si="93">IF(H50="","",H50)</f>
        <v/>
      </c>
      <c r="J50" s="137" t="str">
        <f t="shared" si="93"/>
        <v/>
      </c>
      <c r="K50" s="137" t="str">
        <f t="shared" si="93"/>
        <v/>
      </c>
      <c r="L50" s="137" t="str">
        <f t="shared" si="93"/>
        <v/>
      </c>
      <c r="M50" s="137" t="str">
        <f t="shared" si="93"/>
        <v/>
      </c>
      <c r="N50" s="137" t="str">
        <f t="shared" si="93"/>
        <v/>
      </c>
      <c r="O50" s="137" t="str">
        <f t="shared" si="93"/>
        <v/>
      </c>
      <c r="P50" s="137" t="str">
        <f t="shared" si="93"/>
        <v/>
      </c>
      <c r="Q50" s="137" t="str">
        <f t="shared" si="93"/>
        <v/>
      </c>
      <c r="R50" s="137" t="str">
        <f t="shared" si="93"/>
        <v/>
      </c>
      <c r="S50" s="137" t="str">
        <f t="shared" si="93"/>
        <v/>
      </c>
      <c r="T50" s="322">
        <f t="shared" si="69"/>
        <v>0</v>
      </c>
      <c r="U50" s="1290"/>
      <c r="AH50" s="516"/>
      <c r="AI50" s="516"/>
      <c r="AJ50" s="516"/>
      <c r="AO50" s="511">
        <v>2</v>
      </c>
      <c r="AP50" s="511">
        <v>1</v>
      </c>
      <c r="AQ50" s="511">
        <v>9</v>
      </c>
      <c r="AR50" s="515">
        <f ca="1">IF($AQ50=1,IF(INDIRECT(ADDRESS(($AO50-1)*3+$AP50+5,$AQ50+7))="",0,INDIRECT(ADDRESS(($AO50-1)*3+$AP50+5,$AQ50+7))),IF(INDIRECT(ADDRESS(($AO50-1)*3+$AP50+5,$AQ50+7))="",0,IF(COUNTIF(INDIRECT(ADDRESS(($AO50-1)*36+($AP50-1)*12+6,COLUMN())):INDIRECT(ADDRESS(($AO50-1)*36+($AP50-1)*12+$AQ50+4,COLUMN())),INDIRECT(ADDRESS(($AO50-1)*3+$AP50+5,$AQ50+7)))&gt;=1,0,INDIRECT(ADDRESS(($AO50-1)*3+$AP50+5,$AQ50+7)))))</f>
        <v>0</v>
      </c>
      <c r="AS50" s="511">
        <f ca="1">COUNTIF(INDIRECT("H"&amp;(ROW()+12*(($AO50-1)*3+$AP50)-ROW())/12+5):INDIRECT("S"&amp;(ROW()+12*(($AO50-1)*3+$AP50)-ROW())/12+5),AR50)</f>
        <v>0</v>
      </c>
      <c r="AT50" s="515"/>
      <c r="AV50" s="511">
        <f ca="1">IF(AND(AR50&gt;0,AS50&gt;0),COUNTIF(AV$6:AV49,"&gt;0")+1,0)</f>
        <v>0</v>
      </c>
      <c r="BF50" s="511">
        <v>3</v>
      </c>
      <c r="BH50" s="517"/>
      <c r="BI50" s="517"/>
      <c r="BJ50" s="517"/>
      <c r="BK50" s="517"/>
      <c r="BL50" s="517"/>
      <c r="BM50" s="517"/>
      <c r="BN50" s="517"/>
      <c r="BO50" s="517"/>
      <c r="BP50" s="517"/>
      <c r="BQ50" s="517"/>
      <c r="BR50" s="517"/>
      <c r="BS50" s="517"/>
    </row>
    <row r="51" spans="1:84">
      <c r="A51" s="1300">
        <v>16</v>
      </c>
      <c r="B51" s="1302"/>
      <c r="C51" s="1302"/>
      <c r="D51" s="1302"/>
      <c r="E51" s="1305"/>
      <c r="F51" s="1302"/>
      <c r="G51" s="317" t="s">
        <v>391</v>
      </c>
      <c r="H51" s="141"/>
      <c r="I51" s="141" t="str">
        <f t="shared" ref="I51:S51" si="94">IF(H51="","",H51)</f>
        <v/>
      </c>
      <c r="J51" s="141" t="str">
        <f t="shared" si="94"/>
        <v/>
      </c>
      <c r="K51" s="141" t="str">
        <f t="shared" si="94"/>
        <v/>
      </c>
      <c r="L51" s="141" t="str">
        <f t="shared" si="94"/>
        <v/>
      </c>
      <c r="M51" s="141" t="str">
        <f t="shared" si="94"/>
        <v/>
      </c>
      <c r="N51" s="141" t="str">
        <f t="shared" si="94"/>
        <v/>
      </c>
      <c r="O51" s="141" t="str">
        <f t="shared" si="94"/>
        <v/>
      </c>
      <c r="P51" s="141" t="str">
        <f t="shared" si="94"/>
        <v/>
      </c>
      <c r="Q51" s="141" t="str">
        <f t="shared" si="94"/>
        <v/>
      </c>
      <c r="R51" s="141" t="str">
        <f t="shared" si="94"/>
        <v/>
      </c>
      <c r="S51" s="141" t="str">
        <f t="shared" si="94"/>
        <v/>
      </c>
      <c r="T51" s="318">
        <f t="shared" si="69"/>
        <v>0</v>
      </c>
      <c r="U51" s="1288"/>
      <c r="AH51" s="516"/>
      <c r="AI51" s="516"/>
      <c r="AJ51" s="516"/>
      <c r="AO51" s="511">
        <v>2</v>
      </c>
      <c r="AP51" s="511">
        <v>1</v>
      </c>
      <c r="AQ51" s="511">
        <v>10</v>
      </c>
      <c r="AR51" s="515">
        <f ca="1">IF($AQ51=1,IF(INDIRECT(ADDRESS(($AO51-1)*3+$AP51+5,$AQ51+7))="",0,INDIRECT(ADDRESS(($AO51-1)*3+$AP51+5,$AQ51+7))),IF(INDIRECT(ADDRESS(($AO51-1)*3+$AP51+5,$AQ51+7))="",0,IF(COUNTIF(INDIRECT(ADDRESS(($AO51-1)*36+($AP51-1)*12+6,COLUMN())):INDIRECT(ADDRESS(($AO51-1)*36+($AP51-1)*12+$AQ51+4,COLUMN())),INDIRECT(ADDRESS(($AO51-1)*3+$AP51+5,$AQ51+7)))&gt;=1,0,INDIRECT(ADDRESS(($AO51-1)*3+$AP51+5,$AQ51+7)))))</f>
        <v>0</v>
      </c>
      <c r="AS51" s="511">
        <f ca="1">COUNTIF(INDIRECT("H"&amp;(ROW()+12*(($AO51-1)*3+$AP51)-ROW())/12+5):INDIRECT("S"&amp;(ROW()+12*(($AO51-1)*3+$AP51)-ROW())/12+5),AR51)</f>
        <v>0</v>
      </c>
      <c r="AT51" s="515"/>
      <c r="AV51" s="511">
        <f ca="1">IF(AND(AR51&gt;0,AS51&gt;0),COUNTIF(AV$6:AV50,"&gt;0")+1,0)</f>
        <v>0</v>
      </c>
      <c r="BF51" s="511">
        <v>1</v>
      </c>
      <c r="BH51" s="517">
        <f t="shared" ref="BH51:BS51" si="95">SUM(H51:H52)</f>
        <v>0</v>
      </c>
      <c r="BI51" s="517">
        <f t="shared" si="95"/>
        <v>0</v>
      </c>
      <c r="BJ51" s="517">
        <f t="shared" si="95"/>
        <v>0</v>
      </c>
      <c r="BK51" s="517">
        <f t="shared" si="95"/>
        <v>0</v>
      </c>
      <c r="BL51" s="517">
        <f t="shared" si="95"/>
        <v>0</v>
      </c>
      <c r="BM51" s="517">
        <f t="shared" si="95"/>
        <v>0</v>
      </c>
      <c r="BN51" s="517">
        <f t="shared" si="95"/>
        <v>0</v>
      </c>
      <c r="BO51" s="517">
        <f t="shared" si="95"/>
        <v>0</v>
      </c>
      <c r="BP51" s="517">
        <f t="shared" si="95"/>
        <v>0</v>
      </c>
      <c r="BQ51" s="517">
        <f t="shared" si="95"/>
        <v>0</v>
      </c>
      <c r="BR51" s="517">
        <f t="shared" si="95"/>
        <v>0</v>
      </c>
      <c r="BS51" s="517">
        <f t="shared" si="95"/>
        <v>0</v>
      </c>
      <c r="BU51" s="517">
        <f t="shared" ref="BU51:CF51" si="96">SUM(U51:U52)</f>
        <v>0</v>
      </c>
      <c r="BV51" s="517">
        <f t="shared" si="96"/>
        <v>0</v>
      </c>
      <c r="BW51" s="517">
        <f t="shared" si="96"/>
        <v>0</v>
      </c>
      <c r="BX51" s="517">
        <f t="shared" si="96"/>
        <v>0</v>
      </c>
      <c r="BY51" s="517">
        <f t="shared" si="96"/>
        <v>0</v>
      </c>
      <c r="BZ51" s="517">
        <f t="shared" si="96"/>
        <v>0</v>
      </c>
      <c r="CA51" s="517">
        <f t="shared" si="96"/>
        <v>0</v>
      </c>
      <c r="CB51" s="517">
        <f t="shared" si="96"/>
        <v>0</v>
      </c>
      <c r="CC51" s="517">
        <f t="shared" si="96"/>
        <v>0</v>
      </c>
      <c r="CD51" s="517">
        <f t="shared" si="96"/>
        <v>0</v>
      </c>
      <c r="CE51" s="517">
        <f t="shared" si="96"/>
        <v>0</v>
      </c>
      <c r="CF51" s="517">
        <f t="shared" si="96"/>
        <v>0</v>
      </c>
    </row>
    <row r="52" spans="1:84">
      <c r="A52" s="1313"/>
      <c r="B52" s="1303"/>
      <c r="C52" s="1303"/>
      <c r="D52" s="1303"/>
      <c r="E52" s="1306"/>
      <c r="F52" s="1303"/>
      <c r="G52" s="319" t="s">
        <v>390</v>
      </c>
      <c r="H52" s="139"/>
      <c r="I52" s="139" t="str">
        <f t="shared" ref="I52:S52" si="97">IF(H52="","",H52)</f>
        <v/>
      </c>
      <c r="J52" s="139" t="str">
        <f t="shared" si="97"/>
        <v/>
      </c>
      <c r="K52" s="139" t="str">
        <f t="shared" si="97"/>
        <v/>
      </c>
      <c r="L52" s="139" t="str">
        <f t="shared" si="97"/>
        <v/>
      </c>
      <c r="M52" s="139" t="str">
        <f t="shared" si="97"/>
        <v/>
      </c>
      <c r="N52" s="139" t="str">
        <f t="shared" si="97"/>
        <v/>
      </c>
      <c r="O52" s="139" t="str">
        <f t="shared" si="97"/>
        <v/>
      </c>
      <c r="P52" s="139" t="str">
        <f t="shared" si="97"/>
        <v/>
      </c>
      <c r="Q52" s="139" t="str">
        <f t="shared" si="97"/>
        <v/>
      </c>
      <c r="R52" s="139" t="str">
        <f t="shared" si="97"/>
        <v/>
      </c>
      <c r="S52" s="139" t="str">
        <f t="shared" si="97"/>
        <v/>
      </c>
      <c r="T52" s="320">
        <f t="shared" si="69"/>
        <v>0</v>
      </c>
      <c r="U52" s="1289"/>
      <c r="AH52" s="516"/>
      <c r="AI52" s="516"/>
      <c r="AJ52" s="516"/>
      <c r="AO52" s="511">
        <v>2</v>
      </c>
      <c r="AP52" s="511">
        <v>1</v>
      </c>
      <c r="AQ52" s="511">
        <v>11</v>
      </c>
      <c r="AR52" s="515">
        <f ca="1">IF($AQ52=1,IF(INDIRECT(ADDRESS(($AO52-1)*3+$AP52+5,$AQ52+7))="",0,INDIRECT(ADDRESS(($AO52-1)*3+$AP52+5,$AQ52+7))),IF(INDIRECT(ADDRESS(($AO52-1)*3+$AP52+5,$AQ52+7))="",0,IF(COUNTIF(INDIRECT(ADDRESS(($AO52-1)*36+($AP52-1)*12+6,COLUMN())):INDIRECT(ADDRESS(($AO52-1)*36+($AP52-1)*12+$AQ52+4,COLUMN())),INDIRECT(ADDRESS(($AO52-1)*3+$AP52+5,$AQ52+7)))&gt;=1,0,INDIRECT(ADDRESS(($AO52-1)*3+$AP52+5,$AQ52+7)))))</f>
        <v>0</v>
      </c>
      <c r="AS52" s="511">
        <f ca="1">COUNTIF(INDIRECT("H"&amp;(ROW()+12*(($AO52-1)*3+$AP52)-ROW())/12+5):INDIRECT("S"&amp;(ROW()+12*(($AO52-1)*3+$AP52)-ROW())/12+5),AR52)</f>
        <v>0</v>
      </c>
      <c r="AT52" s="515"/>
      <c r="AV52" s="511">
        <f ca="1">IF(AND(AR52&gt;0,AS52&gt;0),COUNTIF(AV$6:AV51,"&gt;0")+1,0)</f>
        <v>0</v>
      </c>
      <c r="BF52" s="511">
        <v>2</v>
      </c>
      <c r="BG52" s="511" t="s">
        <v>389</v>
      </c>
      <c r="BH52" s="517">
        <f t="shared" ref="BH52:BS52" si="98">IF(BH51+BU51&gt;40000,1,0)</f>
        <v>0</v>
      </c>
      <c r="BI52" s="517">
        <f t="shared" si="98"/>
        <v>0</v>
      </c>
      <c r="BJ52" s="517">
        <f t="shared" si="98"/>
        <v>0</v>
      </c>
      <c r="BK52" s="517">
        <f t="shared" si="98"/>
        <v>0</v>
      </c>
      <c r="BL52" s="517">
        <f t="shared" si="98"/>
        <v>0</v>
      </c>
      <c r="BM52" s="517">
        <f t="shared" si="98"/>
        <v>0</v>
      </c>
      <c r="BN52" s="517">
        <f t="shared" si="98"/>
        <v>0</v>
      </c>
      <c r="BO52" s="517">
        <f t="shared" si="98"/>
        <v>0</v>
      </c>
      <c r="BP52" s="517">
        <f t="shared" si="98"/>
        <v>0</v>
      </c>
      <c r="BQ52" s="517">
        <f t="shared" si="98"/>
        <v>0</v>
      </c>
      <c r="BR52" s="517">
        <f t="shared" si="98"/>
        <v>0</v>
      </c>
      <c r="BS52" s="517">
        <f t="shared" si="98"/>
        <v>0</v>
      </c>
    </row>
    <row r="53" spans="1:84">
      <c r="A53" s="1301"/>
      <c r="B53" s="1304"/>
      <c r="C53" s="1304"/>
      <c r="D53" s="1304"/>
      <c r="E53" s="1307"/>
      <c r="F53" s="1304"/>
      <c r="G53" s="323" t="s">
        <v>516</v>
      </c>
      <c r="H53" s="137"/>
      <c r="I53" s="137" t="str">
        <f t="shared" ref="I53:S53" si="99">IF(H53="","",H53)</f>
        <v/>
      </c>
      <c r="J53" s="137" t="str">
        <f t="shared" si="99"/>
        <v/>
      </c>
      <c r="K53" s="137" t="str">
        <f t="shared" si="99"/>
        <v/>
      </c>
      <c r="L53" s="137" t="str">
        <f t="shared" si="99"/>
        <v/>
      </c>
      <c r="M53" s="137" t="str">
        <f t="shared" si="99"/>
        <v/>
      </c>
      <c r="N53" s="137" t="str">
        <f t="shared" si="99"/>
        <v/>
      </c>
      <c r="O53" s="137" t="str">
        <f t="shared" si="99"/>
        <v/>
      </c>
      <c r="P53" s="137" t="str">
        <f t="shared" si="99"/>
        <v/>
      </c>
      <c r="Q53" s="137" t="str">
        <f t="shared" si="99"/>
        <v/>
      </c>
      <c r="R53" s="137" t="str">
        <f t="shared" si="99"/>
        <v/>
      </c>
      <c r="S53" s="137" t="str">
        <f t="shared" si="99"/>
        <v/>
      </c>
      <c r="T53" s="322">
        <f t="shared" si="69"/>
        <v>0</v>
      </c>
      <c r="U53" s="1290"/>
      <c r="AH53" s="516"/>
      <c r="AI53" s="516"/>
      <c r="AJ53" s="516"/>
      <c r="AO53" s="511">
        <v>2</v>
      </c>
      <c r="AP53" s="511">
        <v>1</v>
      </c>
      <c r="AQ53" s="511">
        <v>12</v>
      </c>
      <c r="AR53" s="515">
        <f ca="1">IF($AQ53=1,IF(INDIRECT(ADDRESS(($AO53-1)*3+$AP53+5,$AQ53+7))="",0,INDIRECT(ADDRESS(($AO53-1)*3+$AP53+5,$AQ53+7))),IF(INDIRECT(ADDRESS(($AO53-1)*3+$AP53+5,$AQ53+7))="",0,IF(COUNTIF(INDIRECT(ADDRESS(($AO53-1)*36+($AP53-1)*12+6,COLUMN())):INDIRECT(ADDRESS(($AO53-1)*36+($AP53-1)*12+$AQ53+4,COLUMN())),INDIRECT(ADDRESS(($AO53-1)*3+$AP53+5,$AQ53+7)))&gt;=1,0,INDIRECT(ADDRESS(($AO53-1)*3+$AP53+5,$AQ53+7)))))</f>
        <v>0</v>
      </c>
      <c r="AS53" s="511">
        <f ca="1">COUNTIF(INDIRECT("H"&amp;(ROW()+12*(($AO53-1)*3+$AP53)-ROW())/12+5):INDIRECT("S"&amp;(ROW()+12*(($AO53-1)*3+$AP53)-ROW())/12+5),AR53)</f>
        <v>0</v>
      </c>
      <c r="AT53" s="515"/>
      <c r="AV53" s="511">
        <f ca="1">IF(AND(AR53&gt;0,AS53&gt;0),COUNTIF(AV$6:AV52,"&gt;0")+1,0)</f>
        <v>0</v>
      </c>
      <c r="BF53" s="511">
        <v>3</v>
      </c>
      <c r="BH53" s="517"/>
      <c r="BI53" s="517"/>
      <c r="BJ53" s="517"/>
      <c r="BK53" s="517"/>
      <c r="BL53" s="517"/>
      <c r="BM53" s="517"/>
      <c r="BN53" s="517"/>
      <c r="BO53" s="517"/>
      <c r="BP53" s="517"/>
      <c r="BQ53" s="517"/>
      <c r="BR53" s="517"/>
      <c r="BS53" s="517"/>
    </row>
    <row r="54" spans="1:84">
      <c r="A54" s="1300">
        <v>17</v>
      </c>
      <c r="B54" s="1302"/>
      <c r="C54" s="1302"/>
      <c r="D54" s="1302"/>
      <c r="E54" s="1305"/>
      <c r="F54" s="1302"/>
      <c r="G54" s="317" t="s">
        <v>391</v>
      </c>
      <c r="H54" s="141"/>
      <c r="I54" s="141" t="str">
        <f t="shared" ref="I54:S54" si="100">IF(H54="","",H54)</f>
        <v/>
      </c>
      <c r="J54" s="141" t="str">
        <f t="shared" si="100"/>
        <v/>
      </c>
      <c r="K54" s="141" t="str">
        <f t="shared" si="100"/>
        <v/>
      </c>
      <c r="L54" s="141" t="str">
        <f t="shared" si="100"/>
        <v/>
      </c>
      <c r="M54" s="141" t="str">
        <f t="shared" si="100"/>
        <v/>
      </c>
      <c r="N54" s="141" t="str">
        <f t="shared" si="100"/>
        <v/>
      </c>
      <c r="O54" s="141" t="str">
        <f t="shared" si="100"/>
        <v/>
      </c>
      <c r="P54" s="141" t="str">
        <f t="shared" si="100"/>
        <v/>
      </c>
      <c r="Q54" s="141" t="str">
        <f t="shared" si="100"/>
        <v/>
      </c>
      <c r="R54" s="141" t="str">
        <f t="shared" si="100"/>
        <v/>
      </c>
      <c r="S54" s="141" t="str">
        <f t="shared" si="100"/>
        <v/>
      </c>
      <c r="T54" s="318">
        <f t="shared" si="69"/>
        <v>0</v>
      </c>
      <c r="U54" s="1288"/>
      <c r="AH54" s="516"/>
      <c r="AI54" s="516"/>
      <c r="AJ54" s="516"/>
      <c r="AO54" s="511">
        <v>2</v>
      </c>
      <c r="AP54" s="511">
        <v>2</v>
      </c>
      <c r="AQ54" s="511">
        <v>1</v>
      </c>
      <c r="AR54" s="515">
        <f ca="1">IF($AQ54=1,IF(INDIRECT(ADDRESS(($AO54-1)*3+$AP54+5,$AQ54+7))="",0,INDIRECT(ADDRESS(($AO54-1)*3+$AP54+5,$AQ54+7))),IF(INDIRECT(ADDRESS(($AO54-1)*3+$AP54+5,$AQ54+7))="",0,IF(COUNTIF(INDIRECT(ADDRESS(($AO54-1)*36+($AP54-1)*12+6,COLUMN())):INDIRECT(ADDRESS(($AO54-1)*36+($AP54-1)*12+$AQ54+4,COLUMN())),INDIRECT(ADDRESS(($AO54-1)*3+$AP54+5,$AQ54+7)))&gt;=1,0,INDIRECT(ADDRESS(($AO54-1)*3+$AP54+5,$AQ54+7)))))</f>
        <v>0</v>
      </c>
      <c r="AS54" s="511">
        <f ca="1">COUNTIF(INDIRECT("H"&amp;(ROW()+12*(($AO54-1)*3+$AP54)-ROW())/12+5):INDIRECT("S"&amp;(ROW()+12*(($AO54-1)*3+$AP54)-ROW())/12+5),AR54)</f>
        <v>0</v>
      </c>
      <c r="AT54" s="515"/>
      <c r="AV54" s="511">
        <f ca="1">IF(AND(AR54&gt;0,AS54&gt;0),COUNTIF(AV$6:AV53,"&gt;0")+1,0)</f>
        <v>0</v>
      </c>
      <c r="BF54" s="511">
        <v>1</v>
      </c>
      <c r="BH54" s="517">
        <f t="shared" ref="BH54:BS54" si="101">SUM(H54:H55)</f>
        <v>0</v>
      </c>
      <c r="BI54" s="517">
        <f t="shared" si="101"/>
        <v>0</v>
      </c>
      <c r="BJ54" s="517">
        <f t="shared" si="101"/>
        <v>0</v>
      </c>
      <c r="BK54" s="517">
        <f t="shared" si="101"/>
        <v>0</v>
      </c>
      <c r="BL54" s="517">
        <f t="shared" si="101"/>
        <v>0</v>
      </c>
      <c r="BM54" s="517">
        <f t="shared" si="101"/>
        <v>0</v>
      </c>
      <c r="BN54" s="517">
        <f t="shared" si="101"/>
        <v>0</v>
      </c>
      <c r="BO54" s="517">
        <f t="shared" si="101"/>
        <v>0</v>
      </c>
      <c r="BP54" s="517">
        <f t="shared" si="101"/>
        <v>0</v>
      </c>
      <c r="BQ54" s="517">
        <f t="shared" si="101"/>
        <v>0</v>
      </c>
      <c r="BR54" s="517">
        <f t="shared" si="101"/>
        <v>0</v>
      </c>
      <c r="BS54" s="517">
        <f t="shared" si="101"/>
        <v>0</v>
      </c>
      <c r="BU54" s="517">
        <f t="shared" ref="BU54:CF54" si="102">SUM(U54:U55)</f>
        <v>0</v>
      </c>
      <c r="BV54" s="517">
        <f t="shared" si="102"/>
        <v>0</v>
      </c>
      <c r="BW54" s="517">
        <f t="shared" si="102"/>
        <v>0</v>
      </c>
      <c r="BX54" s="517">
        <f t="shared" si="102"/>
        <v>0</v>
      </c>
      <c r="BY54" s="517">
        <f t="shared" si="102"/>
        <v>0</v>
      </c>
      <c r="BZ54" s="517">
        <f t="shared" si="102"/>
        <v>0</v>
      </c>
      <c r="CA54" s="517">
        <f t="shared" si="102"/>
        <v>0</v>
      </c>
      <c r="CB54" s="517">
        <f t="shared" si="102"/>
        <v>0</v>
      </c>
      <c r="CC54" s="517">
        <f t="shared" si="102"/>
        <v>0</v>
      </c>
      <c r="CD54" s="517">
        <f t="shared" si="102"/>
        <v>0</v>
      </c>
      <c r="CE54" s="517">
        <f t="shared" si="102"/>
        <v>0</v>
      </c>
      <c r="CF54" s="517">
        <f t="shared" si="102"/>
        <v>0</v>
      </c>
    </row>
    <row r="55" spans="1:84">
      <c r="A55" s="1313"/>
      <c r="B55" s="1303"/>
      <c r="C55" s="1303"/>
      <c r="D55" s="1303"/>
      <c r="E55" s="1306"/>
      <c r="F55" s="1303"/>
      <c r="G55" s="319" t="s">
        <v>390</v>
      </c>
      <c r="H55" s="139"/>
      <c r="I55" s="139" t="str">
        <f t="shared" ref="I55:S55" si="103">IF(H55="","",H55)</f>
        <v/>
      </c>
      <c r="J55" s="139" t="str">
        <f t="shared" si="103"/>
        <v/>
      </c>
      <c r="K55" s="139" t="str">
        <f t="shared" si="103"/>
        <v/>
      </c>
      <c r="L55" s="139" t="str">
        <f t="shared" si="103"/>
        <v/>
      </c>
      <c r="M55" s="139" t="str">
        <f t="shared" si="103"/>
        <v/>
      </c>
      <c r="N55" s="139" t="str">
        <f t="shared" si="103"/>
        <v/>
      </c>
      <c r="O55" s="139" t="str">
        <f t="shared" si="103"/>
        <v/>
      </c>
      <c r="P55" s="139" t="str">
        <f t="shared" si="103"/>
        <v/>
      </c>
      <c r="Q55" s="139" t="str">
        <f t="shared" si="103"/>
        <v/>
      </c>
      <c r="R55" s="139" t="str">
        <f t="shared" si="103"/>
        <v/>
      </c>
      <c r="S55" s="139" t="str">
        <f t="shared" si="103"/>
        <v/>
      </c>
      <c r="T55" s="320">
        <f t="shared" si="69"/>
        <v>0</v>
      </c>
      <c r="U55" s="1289"/>
      <c r="AH55" s="516"/>
      <c r="AI55" s="516"/>
      <c r="AJ55" s="516"/>
      <c r="AO55" s="511">
        <v>2</v>
      </c>
      <c r="AP55" s="511">
        <v>2</v>
      </c>
      <c r="AQ55" s="511">
        <v>2</v>
      </c>
      <c r="AR55" s="515">
        <f ca="1">IF($AQ55=1,IF(INDIRECT(ADDRESS(($AO55-1)*3+$AP55+5,$AQ55+7))="",0,INDIRECT(ADDRESS(($AO55-1)*3+$AP55+5,$AQ55+7))),IF(INDIRECT(ADDRESS(($AO55-1)*3+$AP55+5,$AQ55+7))="",0,IF(COUNTIF(INDIRECT(ADDRESS(($AO55-1)*36+($AP55-1)*12+6,COLUMN())):INDIRECT(ADDRESS(($AO55-1)*36+($AP55-1)*12+$AQ55+4,COLUMN())),INDIRECT(ADDRESS(($AO55-1)*3+$AP55+5,$AQ55+7)))&gt;=1,0,INDIRECT(ADDRESS(($AO55-1)*3+$AP55+5,$AQ55+7)))))</f>
        <v>0</v>
      </c>
      <c r="AS55" s="511">
        <f ca="1">COUNTIF(INDIRECT("H"&amp;(ROW()+12*(($AO55-1)*3+$AP55)-ROW())/12+5):INDIRECT("S"&amp;(ROW()+12*(($AO55-1)*3+$AP55)-ROW())/12+5),AR55)</f>
        <v>0</v>
      </c>
      <c r="AT55" s="515"/>
      <c r="AV55" s="511">
        <f ca="1">IF(AND(AR55&gt;0,AS55&gt;0),COUNTIF(AV$6:AV54,"&gt;0")+1,0)</f>
        <v>0</v>
      </c>
      <c r="BF55" s="511">
        <v>2</v>
      </c>
      <c r="BG55" s="511" t="s">
        <v>389</v>
      </c>
      <c r="BH55" s="517">
        <f t="shared" ref="BH55:BS55" si="104">IF(BH54+BU54&gt;40000,1,0)</f>
        <v>0</v>
      </c>
      <c r="BI55" s="517">
        <f t="shared" si="104"/>
        <v>0</v>
      </c>
      <c r="BJ55" s="517">
        <f t="shared" si="104"/>
        <v>0</v>
      </c>
      <c r="BK55" s="517">
        <f t="shared" si="104"/>
        <v>0</v>
      </c>
      <c r="BL55" s="517">
        <f t="shared" si="104"/>
        <v>0</v>
      </c>
      <c r="BM55" s="517">
        <f t="shared" si="104"/>
        <v>0</v>
      </c>
      <c r="BN55" s="517">
        <f t="shared" si="104"/>
        <v>0</v>
      </c>
      <c r="BO55" s="517">
        <f t="shared" si="104"/>
        <v>0</v>
      </c>
      <c r="BP55" s="517">
        <f t="shared" si="104"/>
        <v>0</v>
      </c>
      <c r="BQ55" s="517">
        <f t="shared" si="104"/>
        <v>0</v>
      </c>
      <c r="BR55" s="517">
        <f t="shared" si="104"/>
        <v>0</v>
      </c>
      <c r="BS55" s="517">
        <f t="shared" si="104"/>
        <v>0</v>
      </c>
    </row>
    <row r="56" spans="1:84">
      <c r="A56" s="1301"/>
      <c r="B56" s="1304"/>
      <c r="C56" s="1304"/>
      <c r="D56" s="1304"/>
      <c r="E56" s="1307"/>
      <c r="F56" s="1304"/>
      <c r="G56" s="323" t="s">
        <v>516</v>
      </c>
      <c r="H56" s="137"/>
      <c r="I56" s="137" t="str">
        <f t="shared" ref="I56:S56" si="105">IF(H56="","",H56)</f>
        <v/>
      </c>
      <c r="J56" s="137" t="str">
        <f t="shared" si="105"/>
        <v/>
      </c>
      <c r="K56" s="137" t="str">
        <f t="shared" si="105"/>
        <v/>
      </c>
      <c r="L56" s="137" t="str">
        <f t="shared" si="105"/>
        <v/>
      </c>
      <c r="M56" s="137" t="str">
        <f t="shared" si="105"/>
        <v/>
      </c>
      <c r="N56" s="137" t="str">
        <f t="shared" si="105"/>
        <v/>
      </c>
      <c r="O56" s="137" t="str">
        <f t="shared" si="105"/>
        <v/>
      </c>
      <c r="P56" s="137" t="str">
        <f t="shared" si="105"/>
        <v/>
      </c>
      <c r="Q56" s="137" t="str">
        <f t="shared" si="105"/>
        <v/>
      </c>
      <c r="R56" s="137" t="str">
        <f t="shared" si="105"/>
        <v/>
      </c>
      <c r="S56" s="137" t="str">
        <f t="shared" si="105"/>
        <v/>
      </c>
      <c r="T56" s="322">
        <f t="shared" si="69"/>
        <v>0</v>
      </c>
      <c r="U56" s="1290"/>
      <c r="AH56" s="516"/>
      <c r="AI56" s="516"/>
      <c r="AJ56" s="516"/>
      <c r="AO56" s="511">
        <v>2</v>
      </c>
      <c r="AP56" s="511">
        <v>2</v>
      </c>
      <c r="AQ56" s="511">
        <v>3</v>
      </c>
      <c r="AR56" s="515">
        <f ca="1">IF($AQ56=1,IF(INDIRECT(ADDRESS(($AO56-1)*3+$AP56+5,$AQ56+7))="",0,INDIRECT(ADDRESS(($AO56-1)*3+$AP56+5,$AQ56+7))),IF(INDIRECT(ADDRESS(($AO56-1)*3+$AP56+5,$AQ56+7))="",0,IF(COUNTIF(INDIRECT(ADDRESS(($AO56-1)*36+($AP56-1)*12+6,COLUMN())):INDIRECT(ADDRESS(($AO56-1)*36+($AP56-1)*12+$AQ56+4,COLUMN())),INDIRECT(ADDRESS(($AO56-1)*3+$AP56+5,$AQ56+7)))&gt;=1,0,INDIRECT(ADDRESS(($AO56-1)*3+$AP56+5,$AQ56+7)))))</f>
        <v>0</v>
      </c>
      <c r="AS56" s="511">
        <f ca="1">COUNTIF(INDIRECT("H"&amp;(ROW()+12*(($AO56-1)*3+$AP56)-ROW())/12+5):INDIRECT("S"&amp;(ROW()+12*(($AO56-1)*3+$AP56)-ROW())/12+5),AR56)</f>
        <v>0</v>
      </c>
      <c r="AT56" s="515"/>
      <c r="AV56" s="511">
        <f ca="1">IF(AND(AR56&gt;0,AS56&gt;0),COUNTIF(AV$6:AV55,"&gt;0")+1,0)</f>
        <v>0</v>
      </c>
      <c r="BF56" s="511">
        <v>3</v>
      </c>
      <c r="BH56" s="517"/>
      <c r="BI56" s="517"/>
      <c r="BJ56" s="517"/>
      <c r="BK56" s="517"/>
      <c r="BL56" s="517"/>
      <c r="BM56" s="517"/>
      <c r="BN56" s="517"/>
      <c r="BO56" s="517"/>
      <c r="BP56" s="517"/>
      <c r="BQ56" s="517"/>
      <c r="BR56" s="517"/>
      <c r="BS56" s="517"/>
    </row>
    <row r="57" spans="1:84">
      <c r="A57" s="1300">
        <v>18</v>
      </c>
      <c r="B57" s="1302"/>
      <c r="C57" s="1302"/>
      <c r="D57" s="1302"/>
      <c r="E57" s="1305"/>
      <c r="F57" s="1302"/>
      <c r="G57" s="317" t="s">
        <v>391</v>
      </c>
      <c r="H57" s="141"/>
      <c r="I57" s="141" t="str">
        <f t="shared" ref="I57:S57" si="106">IF(H57="","",H57)</f>
        <v/>
      </c>
      <c r="J57" s="141" t="str">
        <f t="shared" si="106"/>
        <v/>
      </c>
      <c r="K57" s="141" t="str">
        <f t="shared" si="106"/>
        <v/>
      </c>
      <c r="L57" s="141" t="str">
        <f t="shared" si="106"/>
        <v/>
      </c>
      <c r="M57" s="141" t="str">
        <f t="shared" si="106"/>
        <v/>
      </c>
      <c r="N57" s="141" t="str">
        <f t="shared" si="106"/>
        <v/>
      </c>
      <c r="O57" s="141" t="str">
        <f t="shared" si="106"/>
        <v/>
      </c>
      <c r="P57" s="141" t="str">
        <f t="shared" si="106"/>
        <v/>
      </c>
      <c r="Q57" s="141" t="str">
        <f t="shared" si="106"/>
        <v/>
      </c>
      <c r="R57" s="141" t="str">
        <f t="shared" si="106"/>
        <v/>
      </c>
      <c r="S57" s="141" t="str">
        <f t="shared" si="106"/>
        <v/>
      </c>
      <c r="T57" s="318">
        <f t="shared" si="69"/>
        <v>0</v>
      </c>
      <c r="U57" s="1288"/>
      <c r="AH57" s="516"/>
      <c r="AI57" s="516"/>
      <c r="AJ57" s="516"/>
      <c r="AO57" s="511">
        <v>2</v>
      </c>
      <c r="AP57" s="511">
        <v>2</v>
      </c>
      <c r="AQ57" s="511">
        <v>4</v>
      </c>
      <c r="AR57" s="515">
        <f ca="1">IF($AQ57=1,IF(INDIRECT(ADDRESS(($AO57-1)*3+$AP57+5,$AQ57+7))="",0,INDIRECT(ADDRESS(($AO57-1)*3+$AP57+5,$AQ57+7))),IF(INDIRECT(ADDRESS(($AO57-1)*3+$AP57+5,$AQ57+7))="",0,IF(COUNTIF(INDIRECT(ADDRESS(($AO57-1)*36+($AP57-1)*12+6,COLUMN())):INDIRECT(ADDRESS(($AO57-1)*36+($AP57-1)*12+$AQ57+4,COLUMN())),INDIRECT(ADDRESS(($AO57-1)*3+$AP57+5,$AQ57+7)))&gt;=1,0,INDIRECT(ADDRESS(($AO57-1)*3+$AP57+5,$AQ57+7)))))</f>
        <v>0</v>
      </c>
      <c r="AS57" s="511">
        <f ca="1">COUNTIF(INDIRECT("H"&amp;(ROW()+12*(($AO57-1)*3+$AP57)-ROW())/12+5):INDIRECT("S"&amp;(ROW()+12*(($AO57-1)*3+$AP57)-ROW())/12+5),AR57)</f>
        <v>0</v>
      </c>
      <c r="AT57" s="515"/>
      <c r="AV57" s="511">
        <f ca="1">IF(AND(AR57&gt;0,AS57&gt;0),COUNTIF(AV$6:AV56,"&gt;0")+1,0)</f>
        <v>0</v>
      </c>
      <c r="BF57" s="511">
        <v>1</v>
      </c>
      <c r="BH57" s="517">
        <f t="shared" ref="BH57:BS57" si="107">SUM(H57:H58)</f>
        <v>0</v>
      </c>
      <c r="BI57" s="517">
        <f t="shared" si="107"/>
        <v>0</v>
      </c>
      <c r="BJ57" s="517">
        <f t="shared" si="107"/>
        <v>0</v>
      </c>
      <c r="BK57" s="517">
        <f t="shared" si="107"/>
        <v>0</v>
      </c>
      <c r="BL57" s="517">
        <f t="shared" si="107"/>
        <v>0</v>
      </c>
      <c r="BM57" s="517">
        <f t="shared" si="107"/>
        <v>0</v>
      </c>
      <c r="BN57" s="517">
        <f t="shared" si="107"/>
        <v>0</v>
      </c>
      <c r="BO57" s="517">
        <f t="shared" si="107"/>
        <v>0</v>
      </c>
      <c r="BP57" s="517">
        <f t="shared" si="107"/>
        <v>0</v>
      </c>
      <c r="BQ57" s="517">
        <f t="shared" si="107"/>
        <v>0</v>
      </c>
      <c r="BR57" s="517">
        <f t="shared" si="107"/>
        <v>0</v>
      </c>
      <c r="BS57" s="517">
        <f t="shared" si="107"/>
        <v>0</v>
      </c>
      <c r="BU57" s="517">
        <f t="shared" ref="BU57:CF57" si="108">SUM(U57:U58)</f>
        <v>0</v>
      </c>
      <c r="BV57" s="517">
        <f t="shared" si="108"/>
        <v>0</v>
      </c>
      <c r="BW57" s="517">
        <f t="shared" si="108"/>
        <v>0</v>
      </c>
      <c r="BX57" s="517">
        <f t="shared" si="108"/>
        <v>0</v>
      </c>
      <c r="BY57" s="517">
        <f t="shared" si="108"/>
        <v>0</v>
      </c>
      <c r="BZ57" s="517">
        <f t="shared" si="108"/>
        <v>0</v>
      </c>
      <c r="CA57" s="517">
        <f t="shared" si="108"/>
        <v>0</v>
      </c>
      <c r="CB57" s="517">
        <f t="shared" si="108"/>
        <v>0</v>
      </c>
      <c r="CC57" s="517">
        <f t="shared" si="108"/>
        <v>0</v>
      </c>
      <c r="CD57" s="517">
        <f t="shared" si="108"/>
        <v>0</v>
      </c>
      <c r="CE57" s="517">
        <f t="shared" si="108"/>
        <v>0</v>
      </c>
      <c r="CF57" s="517">
        <f t="shared" si="108"/>
        <v>0</v>
      </c>
    </row>
    <row r="58" spans="1:84">
      <c r="A58" s="1313"/>
      <c r="B58" s="1303"/>
      <c r="C58" s="1303"/>
      <c r="D58" s="1303"/>
      <c r="E58" s="1306"/>
      <c r="F58" s="1303"/>
      <c r="G58" s="319" t="s">
        <v>390</v>
      </c>
      <c r="H58" s="139"/>
      <c r="I58" s="139" t="str">
        <f t="shared" ref="I58:S58" si="109">IF(H58="","",H58)</f>
        <v/>
      </c>
      <c r="J58" s="139" t="str">
        <f t="shared" si="109"/>
        <v/>
      </c>
      <c r="K58" s="139" t="str">
        <f t="shared" si="109"/>
        <v/>
      </c>
      <c r="L58" s="139" t="str">
        <f t="shared" si="109"/>
        <v/>
      </c>
      <c r="M58" s="139" t="str">
        <f t="shared" si="109"/>
        <v/>
      </c>
      <c r="N58" s="139" t="str">
        <f t="shared" si="109"/>
        <v/>
      </c>
      <c r="O58" s="139" t="str">
        <f t="shared" si="109"/>
        <v/>
      </c>
      <c r="P58" s="139" t="str">
        <f t="shared" si="109"/>
        <v/>
      </c>
      <c r="Q58" s="139" t="str">
        <f t="shared" si="109"/>
        <v/>
      </c>
      <c r="R58" s="139" t="str">
        <f t="shared" si="109"/>
        <v/>
      </c>
      <c r="S58" s="139" t="str">
        <f t="shared" si="109"/>
        <v/>
      </c>
      <c r="T58" s="320">
        <f t="shared" si="69"/>
        <v>0</v>
      </c>
      <c r="U58" s="1289"/>
      <c r="AH58" s="516"/>
      <c r="AI58" s="516"/>
      <c r="AJ58" s="516"/>
      <c r="AO58" s="511">
        <v>2</v>
      </c>
      <c r="AP58" s="511">
        <v>2</v>
      </c>
      <c r="AQ58" s="511">
        <v>5</v>
      </c>
      <c r="AR58" s="515">
        <f ca="1">IF($AQ58=1,IF(INDIRECT(ADDRESS(($AO58-1)*3+$AP58+5,$AQ58+7))="",0,INDIRECT(ADDRESS(($AO58-1)*3+$AP58+5,$AQ58+7))),IF(INDIRECT(ADDRESS(($AO58-1)*3+$AP58+5,$AQ58+7))="",0,IF(COUNTIF(INDIRECT(ADDRESS(($AO58-1)*36+($AP58-1)*12+6,COLUMN())):INDIRECT(ADDRESS(($AO58-1)*36+($AP58-1)*12+$AQ58+4,COLUMN())),INDIRECT(ADDRESS(($AO58-1)*3+$AP58+5,$AQ58+7)))&gt;=1,0,INDIRECT(ADDRESS(($AO58-1)*3+$AP58+5,$AQ58+7)))))</f>
        <v>0</v>
      </c>
      <c r="AS58" s="511">
        <f ca="1">COUNTIF(INDIRECT("H"&amp;(ROW()+12*(($AO58-1)*3+$AP58)-ROW())/12+5):INDIRECT("S"&amp;(ROW()+12*(($AO58-1)*3+$AP58)-ROW())/12+5),AR58)</f>
        <v>0</v>
      </c>
      <c r="AT58" s="515"/>
      <c r="AV58" s="511">
        <f ca="1">IF(AND(AR58&gt;0,AS58&gt;0),COUNTIF(AV$6:AV57,"&gt;0")+1,0)</f>
        <v>0</v>
      </c>
      <c r="BF58" s="511">
        <v>2</v>
      </c>
      <c r="BG58" s="511" t="s">
        <v>389</v>
      </c>
      <c r="BH58" s="517">
        <f t="shared" ref="BH58:BS58" si="110">IF(BH57+BU57&gt;40000,1,0)</f>
        <v>0</v>
      </c>
      <c r="BI58" s="517">
        <f t="shared" si="110"/>
        <v>0</v>
      </c>
      <c r="BJ58" s="517">
        <f t="shared" si="110"/>
        <v>0</v>
      </c>
      <c r="BK58" s="517">
        <f t="shared" si="110"/>
        <v>0</v>
      </c>
      <c r="BL58" s="517">
        <f t="shared" si="110"/>
        <v>0</v>
      </c>
      <c r="BM58" s="517">
        <f t="shared" si="110"/>
        <v>0</v>
      </c>
      <c r="BN58" s="517">
        <f t="shared" si="110"/>
        <v>0</v>
      </c>
      <c r="BO58" s="517">
        <f t="shared" si="110"/>
        <v>0</v>
      </c>
      <c r="BP58" s="517">
        <f t="shared" si="110"/>
        <v>0</v>
      </c>
      <c r="BQ58" s="517">
        <f t="shared" si="110"/>
        <v>0</v>
      </c>
      <c r="BR58" s="517">
        <f t="shared" si="110"/>
        <v>0</v>
      </c>
      <c r="BS58" s="517">
        <f t="shared" si="110"/>
        <v>0</v>
      </c>
    </row>
    <row r="59" spans="1:84">
      <c r="A59" s="1301"/>
      <c r="B59" s="1304"/>
      <c r="C59" s="1304"/>
      <c r="D59" s="1304"/>
      <c r="E59" s="1307"/>
      <c r="F59" s="1304"/>
      <c r="G59" s="323" t="s">
        <v>516</v>
      </c>
      <c r="H59" s="137"/>
      <c r="I59" s="137" t="str">
        <f t="shared" ref="I59:S59" si="111">IF(H59="","",H59)</f>
        <v/>
      </c>
      <c r="J59" s="137" t="str">
        <f t="shared" si="111"/>
        <v/>
      </c>
      <c r="K59" s="137" t="str">
        <f t="shared" si="111"/>
        <v/>
      </c>
      <c r="L59" s="137" t="str">
        <f t="shared" si="111"/>
        <v/>
      </c>
      <c r="M59" s="137" t="str">
        <f t="shared" si="111"/>
        <v/>
      </c>
      <c r="N59" s="137" t="str">
        <f t="shared" si="111"/>
        <v/>
      </c>
      <c r="O59" s="137" t="str">
        <f t="shared" si="111"/>
        <v/>
      </c>
      <c r="P59" s="137" t="str">
        <f t="shared" si="111"/>
        <v/>
      </c>
      <c r="Q59" s="137" t="str">
        <f t="shared" si="111"/>
        <v/>
      </c>
      <c r="R59" s="137" t="str">
        <f t="shared" si="111"/>
        <v/>
      </c>
      <c r="S59" s="137" t="str">
        <f t="shared" si="111"/>
        <v/>
      </c>
      <c r="T59" s="322">
        <f t="shared" si="69"/>
        <v>0</v>
      </c>
      <c r="U59" s="1290"/>
      <c r="AH59" s="516"/>
      <c r="AI59" s="516"/>
      <c r="AJ59" s="516"/>
      <c r="AO59" s="511">
        <v>2</v>
      </c>
      <c r="AP59" s="511">
        <v>2</v>
      </c>
      <c r="AQ59" s="511">
        <v>6</v>
      </c>
      <c r="AR59" s="515">
        <f ca="1">IF($AQ59=1,IF(INDIRECT(ADDRESS(($AO59-1)*3+$AP59+5,$AQ59+7))="",0,INDIRECT(ADDRESS(($AO59-1)*3+$AP59+5,$AQ59+7))),IF(INDIRECT(ADDRESS(($AO59-1)*3+$AP59+5,$AQ59+7))="",0,IF(COUNTIF(INDIRECT(ADDRESS(($AO59-1)*36+($AP59-1)*12+6,COLUMN())):INDIRECT(ADDRESS(($AO59-1)*36+($AP59-1)*12+$AQ59+4,COLUMN())),INDIRECT(ADDRESS(($AO59-1)*3+$AP59+5,$AQ59+7)))&gt;=1,0,INDIRECT(ADDRESS(($AO59-1)*3+$AP59+5,$AQ59+7)))))</f>
        <v>0</v>
      </c>
      <c r="AS59" s="511">
        <f ca="1">COUNTIF(INDIRECT("H"&amp;(ROW()+12*(($AO59-1)*3+$AP59)-ROW())/12+5):INDIRECT("S"&amp;(ROW()+12*(($AO59-1)*3+$AP59)-ROW())/12+5),AR59)</f>
        <v>0</v>
      </c>
      <c r="AT59" s="515"/>
      <c r="AV59" s="511">
        <f ca="1">IF(AND(AR59&gt;0,AS59&gt;0),COUNTIF(AV$6:AV58,"&gt;0")+1,0)</f>
        <v>0</v>
      </c>
      <c r="BF59" s="511">
        <v>3</v>
      </c>
      <c r="BH59" s="517"/>
      <c r="BI59" s="517"/>
      <c r="BJ59" s="517"/>
      <c r="BK59" s="517"/>
      <c r="BL59" s="517"/>
      <c r="BM59" s="517"/>
      <c r="BN59" s="517"/>
      <c r="BO59" s="517"/>
      <c r="BP59" s="517"/>
      <c r="BQ59" s="517"/>
      <c r="BR59" s="517"/>
      <c r="BS59" s="517"/>
    </row>
    <row r="60" spans="1:84">
      <c r="A60" s="1300">
        <v>19</v>
      </c>
      <c r="B60" s="1302"/>
      <c r="C60" s="1302"/>
      <c r="D60" s="1302"/>
      <c r="E60" s="1305"/>
      <c r="F60" s="1302"/>
      <c r="G60" s="317" t="s">
        <v>391</v>
      </c>
      <c r="H60" s="141"/>
      <c r="I60" s="141" t="str">
        <f t="shared" ref="I60:S60" si="112">IF(H60="","",H60)</f>
        <v/>
      </c>
      <c r="J60" s="141" t="str">
        <f t="shared" si="112"/>
        <v/>
      </c>
      <c r="K60" s="141" t="str">
        <f t="shared" si="112"/>
        <v/>
      </c>
      <c r="L60" s="141" t="str">
        <f t="shared" si="112"/>
        <v/>
      </c>
      <c r="M60" s="141" t="str">
        <f t="shared" si="112"/>
        <v/>
      </c>
      <c r="N60" s="141" t="str">
        <f t="shared" si="112"/>
        <v/>
      </c>
      <c r="O60" s="141" t="str">
        <f t="shared" si="112"/>
        <v/>
      </c>
      <c r="P60" s="141" t="str">
        <f t="shared" si="112"/>
        <v/>
      </c>
      <c r="Q60" s="141" t="str">
        <f t="shared" si="112"/>
        <v/>
      </c>
      <c r="R60" s="141" t="str">
        <f t="shared" si="112"/>
        <v/>
      </c>
      <c r="S60" s="141" t="str">
        <f t="shared" si="112"/>
        <v/>
      </c>
      <c r="T60" s="318">
        <f t="shared" si="69"/>
        <v>0</v>
      </c>
      <c r="U60" s="1288"/>
      <c r="AH60" s="516"/>
      <c r="AI60" s="516"/>
      <c r="AJ60" s="516"/>
      <c r="AO60" s="511">
        <v>2</v>
      </c>
      <c r="AP60" s="511">
        <v>2</v>
      </c>
      <c r="AQ60" s="511">
        <v>7</v>
      </c>
      <c r="AR60" s="515">
        <f ca="1">IF($AQ60=1,IF(INDIRECT(ADDRESS(($AO60-1)*3+$AP60+5,$AQ60+7))="",0,INDIRECT(ADDRESS(($AO60-1)*3+$AP60+5,$AQ60+7))),IF(INDIRECT(ADDRESS(($AO60-1)*3+$AP60+5,$AQ60+7))="",0,IF(COUNTIF(INDIRECT(ADDRESS(($AO60-1)*36+($AP60-1)*12+6,COLUMN())):INDIRECT(ADDRESS(($AO60-1)*36+($AP60-1)*12+$AQ60+4,COLUMN())),INDIRECT(ADDRESS(($AO60-1)*3+$AP60+5,$AQ60+7)))&gt;=1,0,INDIRECT(ADDRESS(($AO60-1)*3+$AP60+5,$AQ60+7)))))</f>
        <v>0</v>
      </c>
      <c r="AS60" s="511">
        <f ca="1">COUNTIF(INDIRECT("H"&amp;(ROW()+12*(($AO60-1)*3+$AP60)-ROW())/12+5):INDIRECT("S"&amp;(ROW()+12*(($AO60-1)*3+$AP60)-ROW())/12+5),AR60)</f>
        <v>0</v>
      </c>
      <c r="AT60" s="515"/>
      <c r="AV60" s="511">
        <f ca="1">IF(AND(AR60&gt;0,AS60&gt;0),COUNTIF(AV$6:AV59,"&gt;0")+1,0)</f>
        <v>0</v>
      </c>
      <c r="BF60" s="511">
        <v>1</v>
      </c>
      <c r="BH60" s="517">
        <f t="shared" ref="BH60:BS60" si="113">SUM(H60:H61)</f>
        <v>0</v>
      </c>
      <c r="BI60" s="517">
        <f t="shared" si="113"/>
        <v>0</v>
      </c>
      <c r="BJ60" s="517">
        <f t="shared" si="113"/>
        <v>0</v>
      </c>
      <c r="BK60" s="517">
        <f t="shared" si="113"/>
        <v>0</v>
      </c>
      <c r="BL60" s="517">
        <f t="shared" si="113"/>
        <v>0</v>
      </c>
      <c r="BM60" s="517">
        <f t="shared" si="113"/>
        <v>0</v>
      </c>
      <c r="BN60" s="517">
        <f t="shared" si="113"/>
        <v>0</v>
      </c>
      <c r="BO60" s="517">
        <f t="shared" si="113"/>
        <v>0</v>
      </c>
      <c r="BP60" s="517">
        <f t="shared" si="113"/>
        <v>0</v>
      </c>
      <c r="BQ60" s="517">
        <f t="shared" si="113"/>
        <v>0</v>
      </c>
      <c r="BR60" s="517">
        <f t="shared" si="113"/>
        <v>0</v>
      </c>
      <c r="BS60" s="517">
        <f t="shared" si="113"/>
        <v>0</v>
      </c>
      <c r="BU60" s="517">
        <f t="shared" ref="BU60:CF60" si="114">SUM(U60:U61)</f>
        <v>0</v>
      </c>
      <c r="BV60" s="517">
        <f t="shared" si="114"/>
        <v>0</v>
      </c>
      <c r="BW60" s="517">
        <f t="shared" si="114"/>
        <v>0</v>
      </c>
      <c r="BX60" s="517">
        <f t="shared" si="114"/>
        <v>0</v>
      </c>
      <c r="BY60" s="517">
        <f t="shared" si="114"/>
        <v>0</v>
      </c>
      <c r="BZ60" s="517">
        <f t="shared" si="114"/>
        <v>0</v>
      </c>
      <c r="CA60" s="517">
        <f t="shared" si="114"/>
        <v>0</v>
      </c>
      <c r="CB60" s="517">
        <f t="shared" si="114"/>
        <v>0</v>
      </c>
      <c r="CC60" s="517">
        <f t="shared" si="114"/>
        <v>0</v>
      </c>
      <c r="CD60" s="517">
        <f t="shared" si="114"/>
        <v>0</v>
      </c>
      <c r="CE60" s="517">
        <f t="shared" si="114"/>
        <v>0</v>
      </c>
      <c r="CF60" s="517">
        <f t="shared" si="114"/>
        <v>0</v>
      </c>
    </row>
    <row r="61" spans="1:84">
      <c r="A61" s="1313"/>
      <c r="B61" s="1303"/>
      <c r="C61" s="1303"/>
      <c r="D61" s="1303"/>
      <c r="E61" s="1306"/>
      <c r="F61" s="1303"/>
      <c r="G61" s="319" t="s">
        <v>390</v>
      </c>
      <c r="H61" s="139"/>
      <c r="I61" s="139" t="str">
        <f t="shared" ref="I61:S61" si="115">IF(H61="","",H61)</f>
        <v/>
      </c>
      <c r="J61" s="139" t="str">
        <f t="shared" si="115"/>
        <v/>
      </c>
      <c r="K61" s="139" t="str">
        <f t="shared" si="115"/>
        <v/>
      </c>
      <c r="L61" s="139" t="str">
        <f t="shared" si="115"/>
        <v/>
      </c>
      <c r="M61" s="139" t="str">
        <f t="shared" si="115"/>
        <v/>
      </c>
      <c r="N61" s="139" t="str">
        <f t="shared" si="115"/>
        <v/>
      </c>
      <c r="O61" s="139" t="str">
        <f t="shared" si="115"/>
        <v/>
      </c>
      <c r="P61" s="139" t="str">
        <f t="shared" si="115"/>
        <v/>
      </c>
      <c r="Q61" s="139" t="str">
        <f t="shared" si="115"/>
        <v/>
      </c>
      <c r="R61" s="139" t="str">
        <f t="shared" si="115"/>
        <v/>
      </c>
      <c r="S61" s="139" t="str">
        <f t="shared" si="115"/>
        <v/>
      </c>
      <c r="T61" s="320">
        <f t="shared" si="69"/>
        <v>0</v>
      </c>
      <c r="U61" s="1289"/>
      <c r="AH61" s="516"/>
      <c r="AI61" s="516"/>
      <c r="AJ61" s="516"/>
      <c r="AO61" s="511">
        <v>2</v>
      </c>
      <c r="AP61" s="511">
        <v>2</v>
      </c>
      <c r="AQ61" s="511">
        <v>8</v>
      </c>
      <c r="AR61" s="515">
        <f ca="1">IF($AQ61=1,IF(INDIRECT(ADDRESS(($AO61-1)*3+$AP61+5,$AQ61+7))="",0,INDIRECT(ADDRESS(($AO61-1)*3+$AP61+5,$AQ61+7))),IF(INDIRECT(ADDRESS(($AO61-1)*3+$AP61+5,$AQ61+7))="",0,IF(COUNTIF(INDIRECT(ADDRESS(($AO61-1)*36+($AP61-1)*12+6,COLUMN())):INDIRECT(ADDRESS(($AO61-1)*36+($AP61-1)*12+$AQ61+4,COLUMN())),INDIRECT(ADDRESS(($AO61-1)*3+$AP61+5,$AQ61+7)))&gt;=1,0,INDIRECT(ADDRESS(($AO61-1)*3+$AP61+5,$AQ61+7)))))</f>
        <v>0</v>
      </c>
      <c r="AS61" s="511">
        <f ca="1">COUNTIF(INDIRECT("H"&amp;(ROW()+12*(($AO61-1)*3+$AP61)-ROW())/12+5):INDIRECT("S"&amp;(ROW()+12*(($AO61-1)*3+$AP61)-ROW())/12+5),AR61)</f>
        <v>0</v>
      </c>
      <c r="AT61" s="515"/>
      <c r="AV61" s="511">
        <f ca="1">IF(AND(AR61&gt;0,AS61&gt;0),COUNTIF(AV$6:AV60,"&gt;0")+1,0)</f>
        <v>0</v>
      </c>
      <c r="BF61" s="511">
        <v>2</v>
      </c>
      <c r="BG61" s="511" t="s">
        <v>389</v>
      </c>
      <c r="BH61" s="517">
        <f t="shared" ref="BH61:BS61" si="116">IF(BH60+BU60&gt;40000,1,0)</f>
        <v>0</v>
      </c>
      <c r="BI61" s="517">
        <f t="shared" si="116"/>
        <v>0</v>
      </c>
      <c r="BJ61" s="517">
        <f t="shared" si="116"/>
        <v>0</v>
      </c>
      <c r="BK61" s="517">
        <f t="shared" si="116"/>
        <v>0</v>
      </c>
      <c r="BL61" s="517">
        <f t="shared" si="116"/>
        <v>0</v>
      </c>
      <c r="BM61" s="517">
        <f t="shared" si="116"/>
        <v>0</v>
      </c>
      <c r="BN61" s="517">
        <f t="shared" si="116"/>
        <v>0</v>
      </c>
      <c r="BO61" s="517">
        <f t="shared" si="116"/>
        <v>0</v>
      </c>
      <c r="BP61" s="517">
        <f t="shared" si="116"/>
        <v>0</v>
      </c>
      <c r="BQ61" s="517">
        <f t="shared" si="116"/>
        <v>0</v>
      </c>
      <c r="BR61" s="517">
        <f t="shared" si="116"/>
        <v>0</v>
      </c>
      <c r="BS61" s="517">
        <f t="shared" si="116"/>
        <v>0</v>
      </c>
    </row>
    <row r="62" spans="1:84">
      <c r="A62" s="1301"/>
      <c r="B62" s="1304"/>
      <c r="C62" s="1304"/>
      <c r="D62" s="1304"/>
      <c r="E62" s="1307"/>
      <c r="F62" s="1304"/>
      <c r="G62" s="323" t="s">
        <v>516</v>
      </c>
      <c r="H62" s="137"/>
      <c r="I62" s="137" t="str">
        <f t="shared" ref="I62:S62" si="117">IF(H62="","",H62)</f>
        <v/>
      </c>
      <c r="J62" s="137" t="str">
        <f t="shared" si="117"/>
        <v/>
      </c>
      <c r="K62" s="137" t="str">
        <f t="shared" si="117"/>
        <v/>
      </c>
      <c r="L62" s="137" t="str">
        <f t="shared" si="117"/>
        <v/>
      </c>
      <c r="M62" s="137" t="str">
        <f t="shared" si="117"/>
        <v/>
      </c>
      <c r="N62" s="137" t="str">
        <f t="shared" si="117"/>
        <v/>
      </c>
      <c r="O62" s="137" t="str">
        <f t="shared" si="117"/>
        <v/>
      </c>
      <c r="P62" s="137" t="str">
        <f t="shared" si="117"/>
        <v/>
      </c>
      <c r="Q62" s="137" t="str">
        <f t="shared" si="117"/>
        <v/>
      </c>
      <c r="R62" s="137" t="str">
        <f t="shared" si="117"/>
        <v/>
      </c>
      <c r="S62" s="137" t="str">
        <f t="shared" si="117"/>
        <v/>
      </c>
      <c r="T62" s="322">
        <f t="shared" si="69"/>
        <v>0</v>
      </c>
      <c r="U62" s="1290"/>
      <c r="AH62" s="516"/>
      <c r="AI62" s="516"/>
      <c r="AJ62" s="516"/>
      <c r="AO62" s="511">
        <v>2</v>
      </c>
      <c r="AP62" s="511">
        <v>2</v>
      </c>
      <c r="AQ62" s="511">
        <v>9</v>
      </c>
      <c r="AR62" s="515">
        <f ca="1">IF($AQ62=1,IF(INDIRECT(ADDRESS(($AO62-1)*3+$AP62+5,$AQ62+7))="",0,INDIRECT(ADDRESS(($AO62-1)*3+$AP62+5,$AQ62+7))),IF(INDIRECT(ADDRESS(($AO62-1)*3+$AP62+5,$AQ62+7))="",0,IF(COUNTIF(INDIRECT(ADDRESS(($AO62-1)*36+($AP62-1)*12+6,COLUMN())):INDIRECT(ADDRESS(($AO62-1)*36+($AP62-1)*12+$AQ62+4,COLUMN())),INDIRECT(ADDRESS(($AO62-1)*3+$AP62+5,$AQ62+7)))&gt;=1,0,INDIRECT(ADDRESS(($AO62-1)*3+$AP62+5,$AQ62+7)))))</f>
        <v>0</v>
      </c>
      <c r="AS62" s="511">
        <f ca="1">COUNTIF(INDIRECT("H"&amp;(ROW()+12*(($AO62-1)*3+$AP62)-ROW())/12+5):INDIRECT("S"&amp;(ROW()+12*(($AO62-1)*3+$AP62)-ROW())/12+5),AR62)</f>
        <v>0</v>
      </c>
      <c r="AT62" s="515"/>
      <c r="AV62" s="511">
        <f ca="1">IF(AND(AR62&gt;0,AS62&gt;0),COUNTIF(AV$6:AV61,"&gt;0")+1,0)</f>
        <v>0</v>
      </c>
      <c r="BF62" s="511">
        <v>3</v>
      </c>
      <c r="BH62" s="517"/>
      <c r="BI62" s="517"/>
      <c r="BJ62" s="517"/>
      <c r="BK62" s="517"/>
      <c r="BL62" s="517"/>
      <c r="BM62" s="517"/>
      <c r="BN62" s="517"/>
      <c r="BO62" s="517"/>
      <c r="BP62" s="517"/>
      <c r="BQ62" s="517"/>
      <c r="BR62" s="517"/>
      <c r="BS62" s="517"/>
    </row>
    <row r="63" spans="1:84">
      <c r="A63" s="1300">
        <v>20</v>
      </c>
      <c r="B63" s="1302"/>
      <c r="C63" s="1302"/>
      <c r="D63" s="1302"/>
      <c r="E63" s="1305"/>
      <c r="F63" s="1302"/>
      <c r="G63" s="317" t="s">
        <v>391</v>
      </c>
      <c r="H63" s="141"/>
      <c r="I63" s="141" t="str">
        <f t="shared" ref="I63:S63" si="118">IF(H63="","",H63)</f>
        <v/>
      </c>
      <c r="J63" s="141" t="str">
        <f t="shared" si="118"/>
        <v/>
      </c>
      <c r="K63" s="141" t="str">
        <f t="shared" si="118"/>
        <v/>
      </c>
      <c r="L63" s="141" t="str">
        <f t="shared" si="118"/>
        <v/>
      </c>
      <c r="M63" s="141" t="str">
        <f t="shared" si="118"/>
        <v/>
      </c>
      <c r="N63" s="141" t="str">
        <f t="shared" si="118"/>
        <v/>
      </c>
      <c r="O63" s="141" t="str">
        <f t="shared" si="118"/>
        <v/>
      </c>
      <c r="P63" s="141" t="str">
        <f t="shared" si="118"/>
        <v/>
      </c>
      <c r="Q63" s="141" t="str">
        <f t="shared" si="118"/>
        <v/>
      </c>
      <c r="R63" s="141" t="str">
        <f t="shared" si="118"/>
        <v/>
      </c>
      <c r="S63" s="141" t="str">
        <f t="shared" si="118"/>
        <v/>
      </c>
      <c r="T63" s="318">
        <f t="shared" si="69"/>
        <v>0</v>
      </c>
      <c r="U63" s="1288"/>
      <c r="AH63" s="516"/>
      <c r="AI63" s="516"/>
      <c r="AJ63" s="516"/>
      <c r="AO63" s="511">
        <v>2</v>
      </c>
      <c r="AP63" s="511">
        <v>2</v>
      </c>
      <c r="AQ63" s="511">
        <v>10</v>
      </c>
      <c r="AR63" s="515">
        <f ca="1">IF($AQ63=1,IF(INDIRECT(ADDRESS(($AO63-1)*3+$AP63+5,$AQ63+7))="",0,INDIRECT(ADDRESS(($AO63-1)*3+$AP63+5,$AQ63+7))),IF(INDIRECT(ADDRESS(($AO63-1)*3+$AP63+5,$AQ63+7))="",0,IF(COUNTIF(INDIRECT(ADDRESS(($AO63-1)*36+($AP63-1)*12+6,COLUMN())):INDIRECT(ADDRESS(($AO63-1)*36+($AP63-1)*12+$AQ63+4,COLUMN())),INDIRECT(ADDRESS(($AO63-1)*3+$AP63+5,$AQ63+7)))&gt;=1,0,INDIRECT(ADDRESS(($AO63-1)*3+$AP63+5,$AQ63+7)))))</f>
        <v>0</v>
      </c>
      <c r="AS63" s="511">
        <f ca="1">COUNTIF(INDIRECT("H"&amp;(ROW()+12*(($AO63-1)*3+$AP63)-ROW())/12+5):INDIRECT("S"&amp;(ROW()+12*(($AO63-1)*3+$AP63)-ROW())/12+5),AR63)</f>
        <v>0</v>
      </c>
      <c r="AT63" s="515"/>
      <c r="AV63" s="511">
        <f ca="1">IF(AND(AR63&gt;0,AS63&gt;0),COUNTIF(AV$6:AV62,"&gt;0")+1,0)</f>
        <v>0</v>
      </c>
      <c r="BF63" s="511">
        <v>1</v>
      </c>
      <c r="BH63" s="517">
        <f t="shared" ref="BH63:BS63" si="119">SUM(H63:H64)</f>
        <v>0</v>
      </c>
      <c r="BI63" s="517">
        <f t="shared" si="119"/>
        <v>0</v>
      </c>
      <c r="BJ63" s="517">
        <f t="shared" si="119"/>
        <v>0</v>
      </c>
      <c r="BK63" s="517">
        <f t="shared" si="119"/>
        <v>0</v>
      </c>
      <c r="BL63" s="517">
        <f t="shared" si="119"/>
        <v>0</v>
      </c>
      <c r="BM63" s="517">
        <f t="shared" si="119"/>
        <v>0</v>
      </c>
      <c r="BN63" s="517">
        <f t="shared" si="119"/>
        <v>0</v>
      </c>
      <c r="BO63" s="517">
        <f t="shared" si="119"/>
        <v>0</v>
      </c>
      <c r="BP63" s="517">
        <f t="shared" si="119"/>
        <v>0</v>
      </c>
      <c r="BQ63" s="517">
        <f t="shared" si="119"/>
        <v>0</v>
      </c>
      <c r="BR63" s="517">
        <f t="shared" si="119"/>
        <v>0</v>
      </c>
      <c r="BS63" s="517">
        <f t="shared" si="119"/>
        <v>0</v>
      </c>
      <c r="BU63" s="517">
        <f t="shared" ref="BU63:CF63" si="120">SUM(U63:U64)</f>
        <v>0</v>
      </c>
      <c r="BV63" s="517">
        <f t="shared" si="120"/>
        <v>0</v>
      </c>
      <c r="BW63" s="517">
        <f t="shared" si="120"/>
        <v>0</v>
      </c>
      <c r="BX63" s="517">
        <f t="shared" si="120"/>
        <v>0</v>
      </c>
      <c r="BY63" s="517">
        <f t="shared" si="120"/>
        <v>0</v>
      </c>
      <c r="BZ63" s="517">
        <f t="shared" si="120"/>
        <v>0</v>
      </c>
      <c r="CA63" s="517">
        <f t="shared" si="120"/>
        <v>0</v>
      </c>
      <c r="CB63" s="517">
        <f t="shared" si="120"/>
        <v>0</v>
      </c>
      <c r="CC63" s="517">
        <f t="shared" si="120"/>
        <v>0</v>
      </c>
      <c r="CD63" s="517">
        <f t="shared" si="120"/>
        <v>0</v>
      </c>
      <c r="CE63" s="517">
        <f t="shared" si="120"/>
        <v>0</v>
      </c>
      <c r="CF63" s="517">
        <f t="shared" si="120"/>
        <v>0</v>
      </c>
    </row>
    <row r="64" spans="1:84">
      <c r="A64" s="1313"/>
      <c r="B64" s="1303"/>
      <c r="C64" s="1303"/>
      <c r="D64" s="1303"/>
      <c r="E64" s="1306"/>
      <c r="F64" s="1303"/>
      <c r="G64" s="319" t="s">
        <v>390</v>
      </c>
      <c r="H64" s="139"/>
      <c r="I64" s="139" t="str">
        <f t="shared" ref="I64:S64" si="121">IF(H64="","",H64)</f>
        <v/>
      </c>
      <c r="J64" s="139" t="str">
        <f t="shared" si="121"/>
        <v/>
      </c>
      <c r="K64" s="139" t="str">
        <f t="shared" si="121"/>
        <v/>
      </c>
      <c r="L64" s="139" t="str">
        <f t="shared" si="121"/>
        <v/>
      </c>
      <c r="M64" s="139" t="str">
        <f t="shared" si="121"/>
        <v/>
      </c>
      <c r="N64" s="139" t="str">
        <f t="shared" si="121"/>
        <v/>
      </c>
      <c r="O64" s="139" t="str">
        <f t="shared" si="121"/>
        <v/>
      </c>
      <c r="P64" s="139" t="str">
        <f t="shared" si="121"/>
        <v/>
      </c>
      <c r="Q64" s="139" t="str">
        <f t="shared" si="121"/>
        <v/>
      </c>
      <c r="R64" s="139" t="str">
        <f t="shared" si="121"/>
        <v/>
      </c>
      <c r="S64" s="139" t="str">
        <f t="shared" si="121"/>
        <v/>
      </c>
      <c r="T64" s="320">
        <f t="shared" si="69"/>
        <v>0</v>
      </c>
      <c r="U64" s="1289"/>
      <c r="AH64" s="516"/>
      <c r="AI64" s="516"/>
      <c r="AJ64" s="516"/>
      <c r="AO64" s="511">
        <v>2</v>
      </c>
      <c r="AP64" s="511">
        <v>2</v>
      </c>
      <c r="AQ64" s="511">
        <v>11</v>
      </c>
      <c r="AR64" s="515">
        <f ca="1">IF($AQ64=1,IF(INDIRECT(ADDRESS(($AO64-1)*3+$AP64+5,$AQ64+7))="",0,INDIRECT(ADDRESS(($AO64-1)*3+$AP64+5,$AQ64+7))),IF(INDIRECT(ADDRESS(($AO64-1)*3+$AP64+5,$AQ64+7))="",0,IF(COUNTIF(INDIRECT(ADDRESS(($AO64-1)*36+($AP64-1)*12+6,COLUMN())):INDIRECT(ADDRESS(($AO64-1)*36+($AP64-1)*12+$AQ64+4,COLUMN())),INDIRECT(ADDRESS(($AO64-1)*3+$AP64+5,$AQ64+7)))&gt;=1,0,INDIRECT(ADDRESS(($AO64-1)*3+$AP64+5,$AQ64+7)))))</f>
        <v>0</v>
      </c>
      <c r="AS64" s="511">
        <f ca="1">COUNTIF(INDIRECT("H"&amp;(ROW()+12*(($AO64-1)*3+$AP64)-ROW())/12+5):INDIRECT("S"&amp;(ROW()+12*(($AO64-1)*3+$AP64)-ROW())/12+5),AR64)</f>
        <v>0</v>
      </c>
      <c r="AT64" s="515"/>
      <c r="AV64" s="511">
        <f ca="1">IF(AND(AR64&gt;0,AS64&gt;0),COUNTIF(AV$6:AV63,"&gt;0")+1,0)</f>
        <v>0</v>
      </c>
      <c r="BF64" s="511">
        <v>2</v>
      </c>
      <c r="BG64" s="511" t="s">
        <v>389</v>
      </c>
      <c r="BH64" s="517">
        <f t="shared" ref="BH64:BS64" si="122">IF(BH63+BU63&gt;40000,1,0)</f>
        <v>0</v>
      </c>
      <c r="BI64" s="517">
        <f t="shared" si="122"/>
        <v>0</v>
      </c>
      <c r="BJ64" s="517">
        <f t="shared" si="122"/>
        <v>0</v>
      </c>
      <c r="BK64" s="517">
        <f t="shared" si="122"/>
        <v>0</v>
      </c>
      <c r="BL64" s="517">
        <f t="shared" si="122"/>
        <v>0</v>
      </c>
      <c r="BM64" s="517">
        <f t="shared" si="122"/>
        <v>0</v>
      </c>
      <c r="BN64" s="517">
        <f t="shared" si="122"/>
        <v>0</v>
      </c>
      <c r="BO64" s="517">
        <f t="shared" si="122"/>
        <v>0</v>
      </c>
      <c r="BP64" s="517">
        <f t="shared" si="122"/>
        <v>0</v>
      </c>
      <c r="BQ64" s="517">
        <f t="shared" si="122"/>
        <v>0</v>
      </c>
      <c r="BR64" s="517">
        <f t="shared" si="122"/>
        <v>0</v>
      </c>
      <c r="BS64" s="517">
        <f t="shared" si="122"/>
        <v>0</v>
      </c>
    </row>
    <row r="65" spans="1:84">
      <c r="A65" s="1301"/>
      <c r="B65" s="1304"/>
      <c r="C65" s="1304"/>
      <c r="D65" s="1304"/>
      <c r="E65" s="1307"/>
      <c r="F65" s="1304"/>
      <c r="G65" s="323" t="s">
        <v>516</v>
      </c>
      <c r="H65" s="137"/>
      <c r="I65" s="137" t="str">
        <f t="shared" ref="I65:S80" si="123">IF(H65="","",H65)</f>
        <v/>
      </c>
      <c r="J65" s="137" t="str">
        <f t="shared" si="123"/>
        <v/>
      </c>
      <c r="K65" s="137" t="str">
        <f t="shared" si="123"/>
        <v/>
      </c>
      <c r="L65" s="137" t="str">
        <f t="shared" si="123"/>
        <v/>
      </c>
      <c r="M65" s="137" t="str">
        <f t="shared" si="123"/>
        <v/>
      </c>
      <c r="N65" s="137" t="str">
        <f t="shared" si="123"/>
        <v/>
      </c>
      <c r="O65" s="137" t="str">
        <f t="shared" si="123"/>
        <v/>
      </c>
      <c r="P65" s="137" t="str">
        <f t="shared" si="123"/>
        <v/>
      </c>
      <c r="Q65" s="137" t="str">
        <f t="shared" si="123"/>
        <v/>
      </c>
      <c r="R65" s="137" t="str">
        <f t="shared" si="123"/>
        <v/>
      </c>
      <c r="S65" s="137" t="str">
        <f t="shared" si="123"/>
        <v/>
      </c>
      <c r="T65" s="322">
        <f t="shared" si="69"/>
        <v>0</v>
      </c>
      <c r="U65" s="1290"/>
      <c r="AH65" s="516"/>
      <c r="AI65" s="516"/>
      <c r="AJ65" s="516"/>
      <c r="AO65" s="511">
        <v>2</v>
      </c>
      <c r="AP65" s="511">
        <v>2</v>
      </c>
      <c r="AQ65" s="511">
        <v>12</v>
      </c>
      <c r="AR65" s="515">
        <f ca="1">IF($AQ65=1,IF(INDIRECT(ADDRESS(($AO65-1)*3+$AP65+5,$AQ65+7))="",0,INDIRECT(ADDRESS(($AO65-1)*3+$AP65+5,$AQ65+7))),IF(INDIRECT(ADDRESS(($AO65-1)*3+$AP65+5,$AQ65+7))="",0,IF(COUNTIF(INDIRECT(ADDRESS(($AO65-1)*36+($AP65-1)*12+6,COLUMN())):INDIRECT(ADDRESS(($AO65-1)*36+($AP65-1)*12+$AQ65+4,COLUMN())),INDIRECT(ADDRESS(($AO65-1)*3+$AP65+5,$AQ65+7)))&gt;=1,0,INDIRECT(ADDRESS(($AO65-1)*3+$AP65+5,$AQ65+7)))))</f>
        <v>0</v>
      </c>
      <c r="AS65" s="511">
        <f ca="1">COUNTIF(INDIRECT("H"&amp;(ROW()+12*(($AO65-1)*3+$AP65)-ROW())/12+5):INDIRECT("S"&amp;(ROW()+12*(($AO65-1)*3+$AP65)-ROW())/12+5),AR65)</f>
        <v>0</v>
      </c>
      <c r="AT65" s="515"/>
      <c r="AV65" s="511">
        <f ca="1">IF(AND(AR65&gt;0,AS65&gt;0),COUNTIF(AV$6:AV64,"&gt;0")+1,0)</f>
        <v>0</v>
      </c>
      <c r="BF65" s="511">
        <v>3</v>
      </c>
      <c r="BH65" s="517"/>
      <c r="BI65" s="517"/>
      <c r="BJ65" s="517"/>
      <c r="BK65" s="517"/>
      <c r="BL65" s="517"/>
      <c r="BM65" s="517"/>
      <c r="BN65" s="517"/>
      <c r="BO65" s="517"/>
      <c r="BP65" s="517"/>
      <c r="BQ65" s="517"/>
      <c r="BR65" s="517"/>
      <c r="BS65" s="517"/>
    </row>
    <row r="66" spans="1:84">
      <c r="A66" s="1300">
        <v>21</v>
      </c>
      <c r="B66" s="1312"/>
      <c r="C66" s="1312"/>
      <c r="D66" s="1302"/>
      <c r="E66" s="1305"/>
      <c r="F66" s="1302"/>
      <c r="G66" s="317" t="s">
        <v>391</v>
      </c>
      <c r="H66" s="141"/>
      <c r="I66" s="141" t="str">
        <f t="shared" si="123"/>
        <v/>
      </c>
      <c r="J66" s="141" t="str">
        <f t="shared" si="123"/>
        <v/>
      </c>
      <c r="K66" s="141" t="str">
        <f t="shared" si="123"/>
        <v/>
      </c>
      <c r="L66" s="141" t="str">
        <f t="shared" si="123"/>
        <v/>
      </c>
      <c r="M66" s="141" t="str">
        <f t="shared" si="123"/>
        <v/>
      </c>
      <c r="N66" s="141" t="str">
        <f t="shared" si="123"/>
        <v/>
      </c>
      <c r="O66" s="141" t="str">
        <f t="shared" si="123"/>
        <v/>
      </c>
      <c r="P66" s="141" t="str">
        <f t="shared" si="123"/>
        <v/>
      </c>
      <c r="Q66" s="141" t="str">
        <f t="shared" si="123"/>
        <v/>
      </c>
      <c r="R66" s="141" t="str">
        <f t="shared" si="123"/>
        <v/>
      </c>
      <c r="S66" s="141" t="str">
        <f t="shared" si="123"/>
        <v/>
      </c>
      <c r="T66" s="318">
        <f t="shared" si="69"/>
        <v>0</v>
      </c>
      <c r="AO66" s="511">
        <v>2</v>
      </c>
      <c r="AP66" s="511">
        <v>3</v>
      </c>
      <c r="AQ66" s="511">
        <v>1</v>
      </c>
      <c r="AR66" s="515">
        <f ca="1">IF($AQ66=1,IF(INDIRECT(ADDRESS(($AO66-1)*3+$AP66+5,$AQ66+7))="",0,INDIRECT(ADDRESS(($AO66-1)*3+$AP66+5,$AQ66+7))),IF(INDIRECT(ADDRESS(($AO66-1)*3+$AP66+5,$AQ66+7))="",0,IF(COUNTIF(INDIRECT(ADDRESS(($AO66-1)*36+($AP66-1)*12+6,COLUMN())):INDIRECT(ADDRESS(($AO66-1)*36+($AP66-1)*12+$AQ66+4,COLUMN())),INDIRECT(ADDRESS(($AO66-1)*3+$AP66+5,$AQ66+7)))&gt;=1,0,INDIRECT(ADDRESS(($AO66-1)*3+$AP66+5,$AQ66+7)))))</f>
        <v>0</v>
      </c>
      <c r="AS66" s="511">
        <f ca="1">COUNTIF(INDIRECT("H"&amp;(ROW()+12*(($AO66-1)*3+$AP66)-ROW())/12+5):INDIRECT("S"&amp;(ROW()+12*(($AO66-1)*3+$AP66)-ROW())/12+5),AR66)</f>
        <v>0</v>
      </c>
      <c r="AT66" s="515"/>
      <c r="AV66" s="511">
        <f ca="1">IF(AND(AR66&gt;0,AS66&gt;0),COUNTIF(AV$6:AV65,"&gt;0")+1,0)</f>
        <v>0</v>
      </c>
      <c r="BF66" s="511">
        <v>1</v>
      </c>
      <c r="BH66" s="511">
        <f t="shared" ref="BH66" si="124">SUM(H66:H67)</f>
        <v>0</v>
      </c>
      <c r="BI66" s="511">
        <f t="shared" ref="BI66" si="125">SUM(I66:I67)</f>
        <v>0</v>
      </c>
      <c r="BJ66" s="511">
        <f t="shared" ref="BJ66" si="126">SUM(J66:J67)</f>
        <v>0</v>
      </c>
      <c r="BK66" s="511">
        <f t="shared" ref="BK66" si="127">SUM(K66:K67)</f>
        <v>0</v>
      </c>
      <c r="BL66" s="511">
        <f t="shared" ref="BL66" si="128">SUM(L66:L67)</f>
        <v>0</v>
      </c>
      <c r="BM66" s="511">
        <f t="shared" ref="BM66" si="129">SUM(M66:M67)</f>
        <v>0</v>
      </c>
      <c r="BN66" s="511">
        <f t="shared" ref="BN66" si="130">SUM(N66:N67)</f>
        <v>0</v>
      </c>
      <c r="BO66" s="511">
        <f t="shared" ref="BO66" si="131">SUM(O66:O67)</f>
        <v>0</v>
      </c>
      <c r="BP66" s="511">
        <f t="shared" ref="BP66" si="132">SUM(P66:P67)</f>
        <v>0</v>
      </c>
      <c r="BQ66" s="511">
        <f t="shared" ref="BQ66" si="133">SUM(Q66:Q67)</f>
        <v>0</v>
      </c>
      <c r="BR66" s="511">
        <f t="shared" ref="BR66" si="134">SUM(R66:R67)</f>
        <v>0</v>
      </c>
      <c r="BS66" s="511">
        <f t="shared" ref="BS66" si="135">SUM(S66:S67)</f>
        <v>0</v>
      </c>
      <c r="BU66" s="511">
        <f t="shared" ref="BU66" si="136">SUM(U66:U67)</f>
        <v>0</v>
      </c>
      <c r="BV66" s="511">
        <f t="shared" ref="BV66" si="137">SUM(V66:V67)</f>
        <v>0</v>
      </c>
      <c r="BW66" s="511">
        <f t="shared" ref="BW66" si="138">SUM(W66:W67)</f>
        <v>0</v>
      </c>
      <c r="BX66" s="511">
        <f t="shared" ref="BX66" si="139">SUM(X66:X67)</f>
        <v>0</v>
      </c>
      <c r="BY66" s="511">
        <f t="shared" ref="BY66" si="140">SUM(Y66:Y67)</f>
        <v>0</v>
      </c>
      <c r="BZ66" s="511">
        <f t="shared" ref="BZ66" si="141">SUM(Z66:Z67)</f>
        <v>0</v>
      </c>
      <c r="CA66" s="511">
        <f t="shared" ref="CA66" si="142">SUM(AA66:AA67)</f>
        <v>0</v>
      </c>
      <c r="CB66" s="511">
        <f t="shared" ref="CB66" si="143">SUM(AB66:AB67)</f>
        <v>0</v>
      </c>
      <c r="CC66" s="511">
        <f t="shared" ref="CC66" si="144">SUM(AC66:AC67)</f>
        <v>0</v>
      </c>
      <c r="CD66" s="511">
        <f t="shared" ref="CD66" si="145">SUM(AD66:AD67)</f>
        <v>0</v>
      </c>
      <c r="CE66" s="511">
        <f t="shared" ref="CE66" si="146">SUM(AE66:AE67)</f>
        <v>0</v>
      </c>
      <c r="CF66" s="511">
        <f t="shared" ref="CF66" si="147">SUM(AF66:AF67)</f>
        <v>0</v>
      </c>
    </row>
    <row r="67" spans="1:84">
      <c r="A67" s="1313"/>
      <c r="B67" s="1303"/>
      <c r="C67" s="1303"/>
      <c r="D67" s="1303"/>
      <c r="E67" s="1306"/>
      <c r="F67" s="1303"/>
      <c r="G67" s="319" t="s">
        <v>390</v>
      </c>
      <c r="H67" s="139"/>
      <c r="I67" s="139" t="str">
        <f t="shared" si="123"/>
        <v/>
      </c>
      <c r="J67" s="139" t="str">
        <f t="shared" si="123"/>
        <v/>
      </c>
      <c r="K67" s="139" t="str">
        <f t="shared" si="123"/>
        <v/>
      </c>
      <c r="L67" s="139" t="str">
        <f t="shared" si="123"/>
        <v/>
      </c>
      <c r="M67" s="139" t="str">
        <f t="shared" si="123"/>
        <v/>
      </c>
      <c r="N67" s="139" t="str">
        <f t="shared" si="123"/>
        <v/>
      </c>
      <c r="O67" s="139" t="str">
        <f t="shared" si="123"/>
        <v/>
      </c>
      <c r="P67" s="139" t="str">
        <f t="shared" si="123"/>
        <v/>
      </c>
      <c r="Q67" s="139" t="str">
        <f t="shared" si="123"/>
        <v/>
      </c>
      <c r="R67" s="139" t="str">
        <f t="shared" si="123"/>
        <v/>
      </c>
      <c r="S67" s="139" t="str">
        <f t="shared" si="123"/>
        <v/>
      </c>
      <c r="T67" s="320">
        <f t="shared" si="69"/>
        <v>0</v>
      </c>
      <c r="AO67" s="511">
        <v>2</v>
      </c>
      <c r="AP67" s="511">
        <v>3</v>
      </c>
      <c r="AQ67" s="511">
        <v>2</v>
      </c>
      <c r="AR67" s="515">
        <f ca="1">IF($AQ67=1,IF(INDIRECT(ADDRESS(($AO67-1)*3+$AP67+5,$AQ67+7))="",0,INDIRECT(ADDRESS(($AO67-1)*3+$AP67+5,$AQ67+7))),IF(INDIRECT(ADDRESS(($AO67-1)*3+$AP67+5,$AQ67+7))="",0,IF(COUNTIF(INDIRECT(ADDRESS(($AO67-1)*36+($AP67-1)*12+6,COLUMN())):INDIRECT(ADDRESS(($AO67-1)*36+($AP67-1)*12+$AQ67+4,COLUMN())),INDIRECT(ADDRESS(($AO67-1)*3+$AP67+5,$AQ67+7)))&gt;=1,0,INDIRECT(ADDRESS(($AO67-1)*3+$AP67+5,$AQ67+7)))))</f>
        <v>0</v>
      </c>
      <c r="AS67" s="511">
        <f ca="1">COUNTIF(INDIRECT("H"&amp;(ROW()+12*(($AO67-1)*3+$AP67)-ROW())/12+5):INDIRECT("S"&amp;(ROW()+12*(($AO67-1)*3+$AP67)-ROW())/12+5),AR67)</f>
        <v>0</v>
      </c>
      <c r="AT67" s="515"/>
      <c r="AV67" s="511">
        <f ca="1">IF(AND(AR67&gt;0,AS67&gt;0),COUNTIF(AV$6:AV66,"&gt;0")+1,0)</f>
        <v>0</v>
      </c>
      <c r="BF67" s="511">
        <v>2</v>
      </c>
      <c r="BG67" s="511" t="s">
        <v>389</v>
      </c>
      <c r="BH67" s="511">
        <f t="shared" ref="BH67" si="148">IF(BH66+BU66&gt;40000,1,0)</f>
        <v>0</v>
      </c>
      <c r="BI67" s="511">
        <f t="shared" ref="BI67" si="149">IF(BI66+BV66&gt;40000,1,0)</f>
        <v>0</v>
      </c>
      <c r="BJ67" s="511">
        <f t="shared" ref="BJ67" si="150">IF(BJ66+BW66&gt;40000,1,0)</f>
        <v>0</v>
      </c>
      <c r="BK67" s="511">
        <f t="shared" ref="BK67" si="151">IF(BK66+BX66&gt;40000,1,0)</f>
        <v>0</v>
      </c>
      <c r="BL67" s="511">
        <f t="shared" ref="BL67" si="152">IF(BL66+BY66&gt;40000,1,0)</f>
        <v>0</v>
      </c>
      <c r="BM67" s="511">
        <f t="shared" ref="BM67" si="153">IF(BM66+BZ66&gt;40000,1,0)</f>
        <v>0</v>
      </c>
      <c r="BN67" s="511">
        <f t="shared" ref="BN67" si="154">IF(BN66+CA66&gt;40000,1,0)</f>
        <v>0</v>
      </c>
      <c r="BO67" s="511">
        <f t="shared" ref="BO67" si="155">IF(BO66+CB66&gt;40000,1,0)</f>
        <v>0</v>
      </c>
      <c r="BP67" s="511">
        <f t="shared" ref="BP67" si="156">IF(BP66+CC66&gt;40000,1,0)</f>
        <v>0</v>
      </c>
      <c r="BQ67" s="511">
        <f t="shared" ref="BQ67" si="157">IF(BQ66+CD66&gt;40000,1,0)</f>
        <v>0</v>
      </c>
      <c r="BR67" s="511">
        <f t="shared" ref="BR67" si="158">IF(BR66+CE66&gt;40000,1,0)</f>
        <v>0</v>
      </c>
      <c r="BS67" s="511">
        <f t="shared" ref="BS67" si="159">IF(BS66+CF66&gt;40000,1,0)</f>
        <v>0</v>
      </c>
    </row>
    <row r="68" spans="1:84">
      <c r="A68" s="1301"/>
      <c r="B68" s="1304"/>
      <c r="C68" s="1304"/>
      <c r="D68" s="1304"/>
      <c r="E68" s="1307"/>
      <c r="F68" s="1304"/>
      <c r="G68" s="323" t="s">
        <v>516</v>
      </c>
      <c r="H68" s="137"/>
      <c r="I68" s="137" t="str">
        <f t="shared" si="123"/>
        <v/>
      </c>
      <c r="J68" s="137" t="str">
        <f t="shared" si="123"/>
        <v/>
      </c>
      <c r="K68" s="137" t="str">
        <f t="shared" si="123"/>
        <v/>
      </c>
      <c r="L68" s="137" t="str">
        <f t="shared" si="123"/>
        <v/>
      </c>
      <c r="M68" s="137" t="str">
        <f t="shared" si="123"/>
        <v/>
      </c>
      <c r="N68" s="137" t="str">
        <f t="shared" si="123"/>
        <v/>
      </c>
      <c r="O68" s="137" t="str">
        <f t="shared" si="123"/>
        <v/>
      </c>
      <c r="P68" s="137" t="str">
        <f t="shared" si="123"/>
        <v/>
      </c>
      <c r="Q68" s="137" t="str">
        <f t="shared" si="123"/>
        <v/>
      </c>
      <c r="R68" s="137" t="str">
        <f t="shared" si="123"/>
        <v/>
      </c>
      <c r="S68" s="137" t="str">
        <f t="shared" si="123"/>
        <v/>
      </c>
      <c r="T68" s="322">
        <f t="shared" si="69"/>
        <v>0</v>
      </c>
      <c r="AO68" s="511">
        <v>2</v>
      </c>
      <c r="AP68" s="511">
        <v>3</v>
      </c>
      <c r="AQ68" s="511">
        <v>3</v>
      </c>
      <c r="AR68" s="515">
        <f ca="1">IF($AQ68=1,IF(INDIRECT(ADDRESS(($AO68-1)*3+$AP68+5,$AQ68+7))="",0,INDIRECT(ADDRESS(($AO68-1)*3+$AP68+5,$AQ68+7))),IF(INDIRECT(ADDRESS(($AO68-1)*3+$AP68+5,$AQ68+7))="",0,IF(COUNTIF(INDIRECT(ADDRESS(($AO68-1)*36+($AP68-1)*12+6,COLUMN())):INDIRECT(ADDRESS(($AO68-1)*36+($AP68-1)*12+$AQ68+4,COLUMN())),INDIRECT(ADDRESS(($AO68-1)*3+$AP68+5,$AQ68+7)))&gt;=1,0,INDIRECT(ADDRESS(($AO68-1)*3+$AP68+5,$AQ68+7)))))</f>
        <v>0</v>
      </c>
      <c r="AS68" s="511">
        <f ca="1">COUNTIF(INDIRECT("H"&amp;(ROW()+12*(($AO68-1)*3+$AP68)-ROW())/12+5):INDIRECT("S"&amp;(ROW()+12*(($AO68-1)*3+$AP68)-ROW())/12+5),AR68)</f>
        <v>0</v>
      </c>
      <c r="AT68" s="515"/>
      <c r="AV68" s="511">
        <f ca="1">IF(AND(AR68&gt;0,AS68&gt;0),COUNTIF(AV$6:AV67,"&gt;0")+1,0)</f>
        <v>0</v>
      </c>
      <c r="BF68" s="511">
        <v>3</v>
      </c>
    </row>
    <row r="69" spans="1:84">
      <c r="A69" s="1300">
        <v>22</v>
      </c>
      <c r="B69" s="1319"/>
      <c r="C69" s="1319"/>
      <c r="D69" s="1302"/>
      <c r="E69" s="1305"/>
      <c r="F69" s="1302"/>
      <c r="G69" s="317" t="s">
        <v>391</v>
      </c>
      <c r="H69" s="141"/>
      <c r="I69" s="141" t="str">
        <f t="shared" si="123"/>
        <v/>
      </c>
      <c r="J69" s="141" t="str">
        <f t="shared" si="123"/>
        <v/>
      </c>
      <c r="K69" s="141" t="str">
        <f t="shared" si="123"/>
        <v/>
      </c>
      <c r="L69" s="141" t="str">
        <f t="shared" si="123"/>
        <v/>
      </c>
      <c r="M69" s="141" t="str">
        <f t="shared" si="123"/>
        <v/>
      </c>
      <c r="N69" s="141" t="str">
        <f t="shared" si="123"/>
        <v/>
      </c>
      <c r="O69" s="141" t="str">
        <f t="shared" si="123"/>
        <v/>
      </c>
      <c r="P69" s="141" t="str">
        <f t="shared" si="123"/>
        <v/>
      </c>
      <c r="Q69" s="141" t="str">
        <f t="shared" si="123"/>
        <v/>
      </c>
      <c r="R69" s="141" t="str">
        <f t="shared" si="123"/>
        <v/>
      </c>
      <c r="S69" s="141" t="str">
        <f t="shared" si="123"/>
        <v/>
      </c>
      <c r="T69" s="318">
        <f t="shared" si="69"/>
        <v>0</v>
      </c>
      <c r="AO69" s="511">
        <v>2</v>
      </c>
      <c r="AP69" s="511">
        <v>3</v>
      </c>
      <c r="AQ69" s="511">
        <v>4</v>
      </c>
      <c r="AR69" s="515">
        <f ca="1">IF($AQ69=1,IF(INDIRECT(ADDRESS(($AO69-1)*3+$AP69+5,$AQ69+7))="",0,INDIRECT(ADDRESS(($AO69-1)*3+$AP69+5,$AQ69+7))),IF(INDIRECT(ADDRESS(($AO69-1)*3+$AP69+5,$AQ69+7))="",0,IF(COUNTIF(INDIRECT(ADDRESS(($AO69-1)*36+($AP69-1)*12+6,COLUMN())):INDIRECT(ADDRESS(($AO69-1)*36+($AP69-1)*12+$AQ69+4,COLUMN())),INDIRECT(ADDRESS(($AO69-1)*3+$AP69+5,$AQ69+7)))&gt;=1,0,INDIRECT(ADDRESS(($AO69-1)*3+$AP69+5,$AQ69+7)))))</f>
        <v>0</v>
      </c>
      <c r="AS69" s="511">
        <f ca="1">COUNTIF(INDIRECT("H"&amp;(ROW()+12*(($AO69-1)*3+$AP69)-ROW())/12+5):INDIRECT("S"&amp;(ROW()+12*(($AO69-1)*3+$AP69)-ROW())/12+5),AR69)</f>
        <v>0</v>
      </c>
      <c r="AT69" s="515"/>
      <c r="AV69" s="511">
        <f ca="1">IF(AND(AR69&gt;0,AS69&gt;0),COUNTIF(AV$6:AV68,"&gt;0")+1,0)</f>
        <v>0</v>
      </c>
      <c r="BF69" s="511">
        <v>1</v>
      </c>
      <c r="BH69" s="511">
        <f t="shared" ref="BH69" si="160">SUM(H69:H70)</f>
        <v>0</v>
      </c>
      <c r="BI69" s="511">
        <f t="shared" ref="BI69" si="161">SUM(I69:I70)</f>
        <v>0</v>
      </c>
      <c r="BJ69" s="511">
        <f t="shared" ref="BJ69" si="162">SUM(J69:J70)</f>
        <v>0</v>
      </c>
      <c r="BK69" s="511">
        <f t="shared" ref="BK69" si="163">SUM(K69:K70)</f>
        <v>0</v>
      </c>
      <c r="BL69" s="511">
        <f t="shared" ref="BL69" si="164">SUM(L69:L70)</f>
        <v>0</v>
      </c>
      <c r="BM69" s="511">
        <f t="shared" ref="BM69" si="165">SUM(M69:M70)</f>
        <v>0</v>
      </c>
      <c r="BN69" s="511">
        <f t="shared" ref="BN69" si="166">SUM(N69:N70)</f>
        <v>0</v>
      </c>
      <c r="BO69" s="511">
        <f t="shared" ref="BO69" si="167">SUM(O69:O70)</f>
        <v>0</v>
      </c>
      <c r="BP69" s="511">
        <f t="shared" ref="BP69" si="168">SUM(P69:P70)</f>
        <v>0</v>
      </c>
      <c r="BQ69" s="511">
        <f t="shared" ref="BQ69" si="169">SUM(Q69:Q70)</f>
        <v>0</v>
      </c>
      <c r="BR69" s="511">
        <f t="shared" ref="BR69" si="170">SUM(R69:R70)</f>
        <v>0</v>
      </c>
      <c r="BS69" s="511">
        <f t="shared" ref="BS69" si="171">SUM(S69:S70)</f>
        <v>0</v>
      </c>
      <c r="BU69" s="511">
        <f t="shared" ref="BU69" si="172">SUM(U69:U70)</f>
        <v>0</v>
      </c>
      <c r="BV69" s="511">
        <f t="shared" ref="BV69" si="173">SUM(V69:V70)</f>
        <v>0</v>
      </c>
      <c r="BW69" s="511">
        <f t="shared" ref="BW69" si="174">SUM(W69:W70)</f>
        <v>0</v>
      </c>
      <c r="BX69" s="511">
        <f t="shared" ref="BX69" si="175">SUM(X69:X70)</f>
        <v>0</v>
      </c>
      <c r="BY69" s="511">
        <f t="shared" ref="BY69" si="176">SUM(Y69:Y70)</f>
        <v>0</v>
      </c>
      <c r="BZ69" s="511">
        <f t="shared" ref="BZ69" si="177">SUM(Z69:Z70)</f>
        <v>0</v>
      </c>
      <c r="CA69" s="511">
        <f t="shared" ref="CA69" si="178">SUM(AA69:AA70)</f>
        <v>0</v>
      </c>
      <c r="CB69" s="511">
        <f t="shared" ref="CB69" si="179">SUM(AB69:AB70)</f>
        <v>0</v>
      </c>
      <c r="CC69" s="511">
        <f t="shared" ref="CC69" si="180">SUM(AC69:AC70)</f>
        <v>0</v>
      </c>
      <c r="CD69" s="511">
        <f t="shared" ref="CD69" si="181">SUM(AD69:AD70)</f>
        <v>0</v>
      </c>
      <c r="CE69" s="511">
        <f t="shared" ref="CE69" si="182">SUM(AE69:AE70)</f>
        <v>0</v>
      </c>
      <c r="CF69" s="511">
        <f t="shared" ref="CF69" si="183">SUM(AF69:AF70)</f>
        <v>0</v>
      </c>
    </row>
    <row r="70" spans="1:84">
      <c r="A70" s="1313"/>
      <c r="B70" s="1303"/>
      <c r="C70" s="1303"/>
      <c r="D70" s="1303"/>
      <c r="E70" s="1306"/>
      <c r="F70" s="1303"/>
      <c r="G70" s="319" t="s">
        <v>390</v>
      </c>
      <c r="H70" s="139"/>
      <c r="I70" s="139" t="str">
        <f t="shared" si="123"/>
        <v/>
      </c>
      <c r="J70" s="139" t="str">
        <f t="shared" si="123"/>
        <v/>
      </c>
      <c r="K70" s="139" t="str">
        <f t="shared" si="123"/>
        <v/>
      </c>
      <c r="L70" s="139" t="str">
        <f t="shared" si="123"/>
        <v/>
      </c>
      <c r="M70" s="139" t="str">
        <f t="shared" si="123"/>
        <v/>
      </c>
      <c r="N70" s="139" t="str">
        <f t="shared" si="123"/>
        <v/>
      </c>
      <c r="O70" s="139" t="str">
        <f t="shared" si="123"/>
        <v/>
      </c>
      <c r="P70" s="139" t="str">
        <f t="shared" si="123"/>
        <v/>
      </c>
      <c r="Q70" s="139" t="str">
        <f t="shared" si="123"/>
        <v/>
      </c>
      <c r="R70" s="139" t="str">
        <f t="shared" si="123"/>
        <v/>
      </c>
      <c r="S70" s="139" t="str">
        <f t="shared" si="123"/>
        <v/>
      </c>
      <c r="T70" s="320">
        <f t="shared" si="69"/>
        <v>0</v>
      </c>
      <c r="AO70" s="511">
        <v>2</v>
      </c>
      <c r="AP70" s="511">
        <v>3</v>
      </c>
      <c r="AQ70" s="511">
        <v>5</v>
      </c>
      <c r="AR70" s="515">
        <f ca="1">IF($AQ70=1,IF(INDIRECT(ADDRESS(($AO70-1)*3+$AP70+5,$AQ70+7))="",0,INDIRECT(ADDRESS(($AO70-1)*3+$AP70+5,$AQ70+7))),IF(INDIRECT(ADDRESS(($AO70-1)*3+$AP70+5,$AQ70+7))="",0,IF(COUNTIF(INDIRECT(ADDRESS(($AO70-1)*36+($AP70-1)*12+6,COLUMN())):INDIRECT(ADDRESS(($AO70-1)*36+($AP70-1)*12+$AQ70+4,COLUMN())),INDIRECT(ADDRESS(($AO70-1)*3+$AP70+5,$AQ70+7)))&gt;=1,0,INDIRECT(ADDRESS(($AO70-1)*3+$AP70+5,$AQ70+7)))))</f>
        <v>0</v>
      </c>
      <c r="AS70" s="511">
        <f ca="1">COUNTIF(INDIRECT("H"&amp;(ROW()+12*(($AO70-1)*3+$AP70)-ROW())/12+5):INDIRECT("S"&amp;(ROW()+12*(($AO70-1)*3+$AP70)-ROW())/12+5),AR70)</f>
        <v>0</v>
      </c>
      <c r="AT70" s="515"/>
      <c r="AV70" s="511">
        <f ca="1">IF(AND(AR70&gt;0,AS70&gt;0),COUNTIF(AV$6:AV69,"&gt;0")+1,0)</f>
        <v>0</v>
      </c>
      <c r="BF70" s="511">
        <v>2</v>
      </c>
      <c r="BG70" s="511" t="s">
        <v>389</v>
      </c>
      <c r="BH70" s="511">
        <f t="shared" ref="BH70" si="184">IF(BH69+BU69&gt;40000,1,0)</f>
        <v>0</v>
      </c>
      <c r="BI70" s="511">
        <f t="shared" ref="BI70" si="185">IF(BI69+BV69&gt;40000,1,0)</f>
        <v>0</v>
      </c>
      <c r="BJ70" s="511">
        <f t="shared" ref="BJ70" si="186">IF(BJ69+BW69&gt;40000,1,0)</f>
        <v>0</v>
      </c>
      <c r="BK70" s="511">
        <f t="shared" ref="BK70" si="187">IF(BK69+BX69&gt;40000,1,0)</f>
        <v>0</v>
      </c>
      <c r="BL70" s="511">
        <f t="shared" ref="BL70" si="188">IF(BL69+BY69&gt;40000,1,0)</f>
        <v>0</v>
      </c>
      <c r="BM70" s="511">
        <f t="shared" ref="BM70" si="189">IF(BM69+BZ69&gt;40000,1,0)</f>
        <v>0</v>
      </c>
      <c r="BN70" s="511">
        <f t="shared" ref="BN70" si="190">IF(BN69+CA69&gt;40000,1,0)</f>
        <v>0</v>
      </c>
      <c r="BO70" s="511">
        <f t="shared" ref="BO70" si="191">IF(BO69+CB69&gt;40000,1,0)</f>
        <v>0</v>
      </c>
      <c r="BP70" s="511">
        <f t="shared" ref="BP70" si="192">IF(BP69+CC69&gt;40000,1,0)</f>
        <v>0</v>
      </c>
      <c r="BQ70" s="511">
        <f t="shared" ref="BQ70" si="193">IF(BQ69+CD69&gt;40000,1,0)</f>
        <v>0</v>
      </c>
      <c r="BR70" s="511">
        <f t="shared" ref="BR70" si="194">IF(BR69+CE69&gt;40000,1,0)</f>
        <v>0</v>
      </c>
      <c r="BS70" s="511">
        <f t="shared" ref="BS70" si="195">IF(BS69+CF69&gt;40000,1,0)</f>
        <v>0</v>
      </c>
    </row>
    <row r="71" spans="1:84">
      <c r="A71" s="1301"/>
      <c r="B71" s="1304"/>
      <c r="C71" s="1304"/>
      <c r="D71" s="1304"/>
      <c r="E71" s="1307"/>
      <c r="F71" s="1304"/>
      <c r="G71" s="323" t="s">
        <v>516</v>
      </c>
      <c r="H71" s="137"/>
      <c r="I71" s="137" t="str">
        <f t="shared" si="123"/>
        <v/>
      </c>
      <c r="J71" s="137" t="str">
        <f t="shared" si="123"/>
        <v/>
      </c>
      <c r="K71" s="137" t="str">
        <f t="shared" si="123"/>
        <v/>
      </c>
      <c r="L71" s="137" t="str">
        <f t="shared" si="123"/>
        <v/>
      </c>
      <c r="M71" s="137" t="str">
        <f t="shared" si="123"/>
        <v/>
      </c>
      <c r="N71" s="137" t="str">
        <f t="shared" si="123"/>
        <v/>
      </c>
      <c r="O71" s="137" t="str">
        <f t="shared" si="123"/>
        <v/>
      </c>
      <c r="P71" s="137" t="str">
        <f t="shared" si="123"/>
        <v/>
      </c>
      <c r="Q71" s="137" t="str">
        <f t="shared" si="123"/>
        <v/>
      </c>
      <c r="R71" s="137" t="str">
        <f t="shared" si="123"/>
        <v/>
      </c>
      <c r="S71" s="137" t="str">
        <f t="shared" si="123"/>
        <v/>
      </c>
      <c r="T71" s="322">
        <f t="shared" si="69"/>
        <v>0</v>
      </c>
      <c r="AO71" s="511">
        <v>2</v>
      </c>
      <c r="AP71" s="511">
        <v>3</v>
      </c>
      <c r="AQ71" s="511">
        <v>6</v>
      </c>
      <c r="AR71" s="515">
        <f ca="1">IF($AQ71=1,IF(INDIRECT(ADDRESS(($AO71-1)*3+$AP71+5,$AQ71+7))="",0,INDIRECT(ADDRESS(($AO71-1)*3+$AP71+5,$AQ71+7))),IF(INDIRECT(ADDRESS(($AO71-1)*3+$AP71+5,$AQ71+7))="",0,IF(COUNTIF(INDIRECT(ADDRESS(($AO71-1)*36+($AP71-1)*12+6,COLUMN())):INDIRECT(ADDRESS(($AO71-1)*36+($AP71-1)*12+$AQ71+4,COLUMN())),INDIRECT(ADDRESS(($AO71-1)*3+$AP71+5,$AQ71+7)))&gt;=1,0,INDIRECT(ADDRESS(($AO71-1)*3+$AP71+5,$AQ71+7)))))</f>
        <v>0</v>
      </c>
      <c r="AS71" s="511">
        <f ca="1">COUNTIF(INDIRECT("H"&amp;(ROW()+12*(($AO71-1)*3+$AP71)-ROW())/12+5):INDIRECT("S"&amp;(ROW()+12*(($AO71-1)*3+$AP71)-ROW())/12+5),AR71)</f>
        <v>0</v>
      </c>
      <c r="AT71" s="515"/>
      <c r="AV71" s="511">
        <f ca="1">IF(AND(AR71&gt;0,AS71&gt;0),COUNTIF(AV$6:AV70,"&gt;0")+1,0)</f>
        <v>0</v>
      </c>
      <c r="BF71" s="511">
        <v>3</v>
      </c>
    </row>
    <row r="72" spans="1:84">
      <c r="A72" s="1300">
        <v>23</v>
      </c>
      <c r="B72" s="1302"/>
      <c r="C72" s="1302"/>
      <c r="D72" s="1302"/>
      <c r="E72" s="1305"/>
      <c r="F72" s="1302"/>
      <c r="G72" s="317" t="s">
        <v>391</v>
      </c>
      <c r="H72" s="141"/>
      <c r="I72" s="141" t="str">
        <f t="shared" si="123"/>
        <v/>
      </c>
      <c r="J72" s="141" t="str">
        <f t="shared" si="123"/>
        <v/>
      </c>
      <c r="K72" s="141" t="str">
        <f t="shared" si="123"/>
        <v/>
      </c>
      <c r="L72" s="141" t="str">
        <f t="shared" si="123"/>
        <v/>
      </c>
      <c r="M72" s="141" t="str">
        <f t="shared" si="123"/>
        <v/>
      </c>
      <c r="N72" s="141" t="str">
        <f t="shared" si="123"/>
        <v/>
      </c>
      <c r="O72" s="141" t="str">
        <f t="shared" si="123"/>
        <v/>
      </c>
      <c r="P72" s="141" t="str">
        <f t="shared" si="123"/>
        <v/>
      </c>
      <c r="Q72" s="141" t="str">
        <f t="shared" si="123"/>
        <v/>
      </c>
      <c r="R72" s="141" t="str">
        <f t="shared" si="123"/>
        <v/>
      </c>
      <c r="S72" s="141" t="str">
        <f t="shared" si="123"/>
        <v/>
      </c>
      <c r="T72" s="318">
        <f t="shared" si="69"/>
        <v>0</v>
      </c>
      <c r="AO72" s="511">
        <v>2</v>
      </c>
      <c r="AP72" s="511">
        <v>3</v>
      </c>
      <c r="AQ72" s="511">
        <v>7</v>
      </c>
      <c r="AR72" s="515">
        <f ca="1">IF($AQ72=1,IF(INDIRECT(ADDRESS(($AO72-1)*3+$AP72+5,$AQ72+7))="",0,INDIRECT(ADDRESS(($AO72-1)*3+$AP72+5,$AQ72+7))),IF(INDIRECT(ADDRESS(($AO72-1)*3+$AP72+5,$AQ72+7))="",0,IF(COUNTIF(INDIRECT(ADDRESS(($AO72-1)*36+($AP72-1)*12+6,COLUMN())):INDIRECT(ADDRESS(($AO72-1)*36+($AP72-1)*12+$AQ72+4,COLUMN())),INDIRECT(ADDRESS(($AO72-1)*3+$AP72+5,$AQ72+7)))&gt;=1,0,INDIRECT(ADDRESS(($AO72-1)*3+$AP72+5,$AQ72+7)))))</f>
        <v>0</v>
      </c>
      <c r="AS72" s="511">
        <f ca="1">COUNTIF(INDIRECT("H"&amp;(ROW()+12*(($AO72-1)*3+$AP72)-ROW())/12+5):INDIRECT("S"&amp;(ROW()+12*(($AO72-1)*3+$AP72)-ROW())/12+5),AR72)</f>
        <v>0</v>
      </c>
      <c r="AT72" s="515"/>
      <c r="AV72" s="511">
        <f ca="1">IF(AND(AR72&gt;0,AS72&gt;0),COUNTIF(AV$6:AV71,"&gt;0")+1,0)</f>
        <v>0</v>
      </c>
      <c r="BF72" s="511">
        <v>1</v>
      </c>
      <c r="BH72" s="511">
        <f t="shared" ref="BH72" si="196">SUM(H72:H73)</f>
        <v>0</v>
      </c>
      <c r="BI72" s="511">
        <f t="shared" ref="BI72" si="197">SUM(I72:I73)</f>
        <v>0</v>
      </c>
      <c r="BJ72" s="511">
        <f t="shared" ref="BJ72" si="198">SUM(J72:J73)</f>
        <v>0</v>
      </c>
      <c r="BK72" s="511">
        <f t="shared" ref="BK72" si="199">SUM(K72:K73)</f>
        <v>0</v>
      </c>
      <c r="BL72" s="511">
        <f t="shared" ref="BL72" si="200">SUM(L72:L73)</f>
        <v>0</v>
      </c>
      <c r="BM72" s="511">
        <f t="shared" ref="BM72" si="201">SUM(M72:M73)</f>
        <v>0</v>
      </c>
      <c r="BN72" s="511">
        <f t="shared" ref="BN72" si="202">SUM(N72:N73)</f>
        <v>0</v>
      </c>
      <c r="BO72" s="511">
        <f t="shared" ref="BO72" si="203">SUM(O72:O73)</f>
        <v>0</v>
      </c>
      <c r="BP72" s="511">
        <f t="shared" ref="BP72" si="204">SUM(P72:P73)</f>
        <v>0</v>
      </c>
      <c r="BQ72" s="511">
        <f t="shared" ref="BQ72" si="205">SUM(Q72:Q73)</f>
        <v>0</v>
      </c>
      <c r="BR72" s="511">
        <f t="shared" ref="BR72" si="206">SUM(R72:R73)</f>
        <v>0</v>
      </c>
      <c r="BS72" s="511">
        <f t="shared" ref="BS72" si="207">SUM(S72:S73)</f>
        <v>0</v>
      </c>
      <c r="BU72" s="511">
        <f t="shared" ref="BU72" si="208">SUM(U72:U73)</f>
        <v>0</v>
      </c>
      <c r="BV72" s="511">
        <f t="shared" ref="BV72" si="209">SUM(V72:V73)</f>
        <v>0</v>
      </c>
      <c r="BW72" s="511">
        <f t="shared" ref="BW72" si="210">SUM(W72:W73)</f>
        <v>0</v>
      </c>
      <c r="BX72" s="511">
        <f t="shared" ref="BX72" si="211">SUM(X72:X73)</f>
        <v>0</v>
      </c>
      <c r="BY72" s="511">
        <f t="shared" ref="BY72" si="212">SUM(Y72:Y73)</f>
        <v>0</v>
      </c>
      <c r="BZ72" s="511">
        <f t="shared" ref="BZ72" si="213">SUM(Z72:Z73)</f>
        <v>0</v>
      </c>
      <c r="CA72" s="511">
        <f t="shared" ref="CA72" si="214">SUM(AA72:AA73)</f>
        <v>0</v>
      </c>
      <c r="CB72" s="511">
        <f t="shared" ref="CB72" si="215">SUM(AB72:AB73)</f>
        <v>0</v>
      </c>
      <c r="CC72" s="511">
        <f t="shared" ref="CC72" si="216">SUM(AC72:AC73)</f>
        <v>0</v>
      </c>
      <c r="CD72" s="511">
        <f t="shared" ref="CD72" si="217">SUM(AD72:AD73)</f>
        <v>0</v>
      </c>
      <c r="CE72" s="511">
        <f t="shared" ref="CE72" si="218">SUM(AE72:AE73)</f>
        <v>0</v>
      </c>
      <c r="CF72" s="511">
        <f t="shared" ref="CF72" si="219">SUM(AF72:AF73)</f>
        <v>0</v>
      </c>
    </row>
    <row r="73" spans="1:84">
      <c r="A73" s="1313"/>
      <c r="B73" s="1303"/>
      <c r="C73" s="1303"/>
      <c r="D73" s="1303"/>
      <c r="E73" s="1306"/>
      <c r="F73" s="1303"/>
      <c r="G73" s="319" t="s">
        <v>390</v>
      </c>
      <c r="H73" s="139"/>
      <c r="I73" s="139" t="str">
        <f t="shared" si="123"/>
        <v/>
      </c>
      <c r="J73" s="139" t="str">
        <f t="shared" si="123"/>
        <v/>
      </c>
      <c r="K73" s="139" t="str">
        <f t="shared" si="123"/>
        <v/>
      </c>
      <c r="L73" s="139" t="str">
        <f t="shared" si="123"/>
        <v/>
      </c>
      <c r="M73" s="139" t="str">
        <f t="shared" si="123"/>
        <v/>
      </c>
      <c r="N73" s="139" t="str">
        <f t="shared" si="123"/>
        <v/>
      </c>
      <c r="O73" s="139" t="str">
        <f t="shared" si="123"/>
        <v/>
      </c>
      <c r="P73" s="139" t="str">
        <f t="shared" si="123"/>
        <v/>
      </c>
      <c r="Q73" s="139" t="str">
        <f t="shared" si="123"/>
        <v/>
      </c>
      <c r="R73" s="139" t="str">
        <f t="shared" si="123"/>
        <v/>
      </c>
      <c r="S73" s="139" t="str">
        <f t="shared" si="123"/>
        <v/>
      </c>
      <c r="T73" s="320">
        <f t="shared" si="69"/>
        <v>0</v>
      </c>
      <c r="AO73" s="511">
        <v>2</v>
      </c>
      <c r="AP73" s="511">
        <v>3</v>
      </c>
      <c r="AQ73" s="511">
        <v>8</v>
      </c>
      <c r="AR73" s="515">
        <f ca="1">IF($AQ73=1,IF(INDIRECT(ADDRESS(($AO73-1)*3+$AP73+5,$AQ73+7))="",0,INDIRECT(ADDRESS(($AO73-1)*3+$AP73+5,$AQ73+7))),IF(INDIRECT(ADDRESS(($AO73-1)*3+$AP73+5,$AQ73+7))="",0,IF(COUNTIF(INDIRECT(ADDRESS(($AO73-1)*36+($AP73-1)*12+6,COLUMN())):INDIRECT(ADDRESS(($AO73-1)*36+($AP73-1)*12+$AQ73+4,COLUMN())),INDIRECT(ADDRESS(($AO73-1)*3+$AP73+5,$AQ73+7)))&gt;=1,0,INDIRECT(ADDRESS(($AO73-1)*3+$AP73+5,$AQ73+7)))))</f>
        <v>0</v>
      </c>
      <c r="AS73" s="511">
        <f ca="1">COUNTIF(INDIRECT("H"&amp;(ROW()+12*(($AO73-1)*3+$AP73)-ROW())/12+5):INDIRECT("S"&amp;(ROW()+12*(($AO73-1)*3+$AP73)-ROW())/12+5),AR73)</f>
        <v>0</v>
      </c>
      <c r="AT73" s="515"/>
      <c r="AV73" s="511">
        <f ca="1">IF(AND(AR73&gt;0,AS73&gt;0),COUNTIF(AV$6:AV72,"&gt;0")+1,0)</f>
        <v>0</v>
      </c>
      <c r="BF73" s="511">
        <v>2</v>
      </c>
      <c r="BG73" s="511" t="s">
        <v>389</v>
      </c>
      <c r="BH73" s="511">
        <f t="shared" ref="BH73" si="220">IF(BH72+BU72&gt;40000,1,0)</f>
        <v>0</v>
      </c>
      <c r="BI73" s="511">
        <f t="shared" ref="BI73" si="221">IF(BI72+BV72&gt;40000,1,0)</f>
        <v>0</v>
      </c>
      <c r="BJ73" s="511">
        <f t="shared" ref="BJ73" si="222">IF(BJ72+BW72&gt;40000,1,0)</f>
        <v>0</v>
      </c>
      <c r="BK73" s="511">
        <f t="shared" ref="BK73" si="223">IF(BK72+BX72&gt;40000,1,0)</f>
        <v>0</v>
      </c>
      <c r="BL73" s="511">
        <f t="shared" ref="BL73" si="224">IF(BL72+BY72&gt;40000,1,0)</f>
        <v>0</v>
      </c>
      <c r="BM73" s="511">
        <f t="shared" ref="BM73" si="225">IF(BM72+BZ72&gt;40000,1,0)</f>
        <v>0</v>
      </c>
      <c r="BN73" s="511">
        <f t="shared" ref="BN73" si="226">IF(BN72+CA72&gt;40000,1,0)</f>
        <v>0</v>
      </c>
      <c r="BO73" s="511">
        <f t="shared" ref="BO73" si="227">IF(BO72+CB72&gt;40000,1,0)</f>
        <v>0</v>
      </c>
      <c r="BP73" s="511">
        <f t="shared" ref="BP73" si="228">IF(BP72+CC72&gt;40000,1,0)</f>
        <v>0</v>
      </c>
      <c r="BQ73" s="511">
        <f t="shared" ref="BQ73" si="229">IF(BQ72+CD72&gt;40000,1,0)</f>
        <v>0</v>
      </c>
      <c r="BR73" s="511">
        <f t="shared" ref="BR73" si="230">IF(BR72+CE72&gt;40000,1,0)</f>
        <v>0</v>
      </c>
      <c r="BS73" s="511">
        <f t="shared" ref="BS73" si="231">IF(BS72+CF72&gt;40000,1,0)</f>
        <v>0</v>
      </c>
    </row>
    <row r="74" spans="1:84">
      <c r="A74" s="1301"/>
      <c r="B74" s="1304"/>
      <c r="C74" s="1304"/>
      <c r="D74" s="1304"/>
      <c r="E74" s="1307"/>
      <c r="F74" s="1304"/>
      <c r="G74" s="323" t="s">
        <v>516</v>
      </c>
      <c r="H74" s="137"/>
      <c r="I74" s="137" t="str">
        <f t="shared" si="123"/>
        <v/>
      </c>
      <c r="J74" s="137" t="str">
        <f t="shared" si="123"/>
        <v/>
      </c>
      <c r="K74" s="137" t="str">
        <f t="shared" si="123"/>
        <v/>
      </c>
      <c r="L74" s="137" t="str">
        <f t="shared" si="123"/>
        <v/>
      </c>
      <c r="M74" s="137" t="str">
        <f t="shared" si="123"/>
        <v/>
      </c>
      <c r="N74" s="137" t="str">
        <f t="shared" si="123"/>
        <v/>
      </c>
      <c r="O74" s="137" t="str">
        <f t="shared" si="123"/>
        <v/>
      </c>
      <c r="P74" s="137" t="str">
        <f t="shared" si="123"/>
        <v/>
      </c>
      <c r="Q74" s="137" t="str">
        <f t="shared" si="123"/>
        <v/>
      </c>
      <c r="R74" s="137" t="str">
        <f t="shared" si="123"/>
        <v/>
      </c>
      <c r="S74" s="137" t="str">
        <f t="shared" si="123"/>
        <v/>
      </c>
      <c r="T74" s="322">
        <f t="shared" si="69"/>
        <v>0</v>
      </c>
      <c r="AO74" s="511">
        <v>2</v>
      </c>
      <c r="AP74" s="511">
        <v>3</v>
      </c>
      <c r="AQ74" s="511">
        <v>9</v>
      </c>
      <c r="AR74" s="515">
        <f ca="1">IF($AQ74=1,IF(INDIRECT(ADDRESS(($AO74-1)*3+$AP74+5,$AQ74+7))="",0,INDIRECT(ADDRESS(($AO74-1)*3+$AP74+5,$AQ74+7))),IF(INDIRECT(ADDRESS(($AO74-1)*3+$AP74+5,$AQ74+7))="",0,IF(COUNTIF(INDIRECT(ADDRESS(($AO74-1)*36+($AP74-1)*12+6,COLUMN())):INDIRECT(ADDRESS(($AO74-1)*36+($AP74-1)*12+$AQ74+4,COLUMN())),INDIRECT(ADDRESS(($AO74-1)*3+$AP74+5,$AQ74+7)))&gt;=1,0,INDIRECT(ADDRESS(($AO74-1)*3+$AP74+5,$AQ74+7)))))</f>
        <v>0</v>
      </c>
      <c r="AS74" s="511">
        <f ca="1">COUNTIF(INDIRECT("H"&amp;(ROW()+12*(($AO74-1)*3+$AP74)-ROW())/12+5):INDIRECT("S"&amp;(ROW()+12*(($AO74-1)*3+$AP74)-ROW())/12+5),AR74)</f>
        <v>0</v>
      </c>
      <c r="AT74" s="515"/>
      <c r="AV74" s="511">
        <f ca="1">IF(AND(AR74&gt;0,AS74&gt;0),COUNTIF(AV$6:AV73,"&gt;0")+1,0)</f>
        <v>0</v>
      </c>
      <c r="BF74" s="511">
        <v>3</v>
      </c>
    </row>
    <row r="75" spans="1:84">
      <c r="A75" s="1300">
        <v>24</v>
      </c>
      <c r="B75" s="1302"/>
      <c r="C75" s="1308"/>
      <c r="D75" s="1302"/>
      <c r="E75" s="1305"/>
      <c r="F75" s="1302"/>
      <c r="G75" s="317" t="s">
        <v>391</v>
      </c>
      <c r="H75" s="141"/>
      <c r="I75" s="141" t="str">
        <f t="shared" si="123"/>
        <v/>
      </c>
      <c r="J75" s="141" t="str">
        <f t="shared" si="123"/>
        <v/>
      </c>
      <c r="K75" s="141" t="str">
        <f t="shared" si="123"/>
        <v/>
      </c>
      <c r="L75" s="141" t="str">
        <f t="shared" si="123"/>
        <v/>
      </c>
      <c r="M75" s="141" t="str">
        <f t="shared" si="123"/>
        <v/>
      </c>
      <c r="N75" s="141" t="str">
        <f t="shared" si="123"/>
        <v/>
      </c>
      <c r="O75" s="141" t="str">
        <f t="shared" si="123"/>
        <v/>
      </c>
      <c r="P75" s="141" t="str">
        <f t="shared" si="123"/>
        <v/>
      </c>
      <c r="Q75" s="141" t="str">
        <f t="shared" si="123"/>
        <v/>
      </c>
      <c r="R75" s="141" t="str">
        <f t="shared" si="123"/>
        <v/>
      </c>
      <c r="S75" s="141" t="str">
        <f t="shared" si="123"/>
        <v/>
      </c>
      <c r="T75" s="318">
        <f t="shared" si="69"/>
        <v>0</v>
      </c>
      <c r="AO75" s="511">
        <v>2</v>
      </c>
      <c r="AP75" s="511">
        <v>3</v>
      </c>
      <c r="AQ75" s="511">
        <v>10</v>
      </c>
      <c r="AR75" s="515">
        <f ca="1">IF($AQ75=1,IF(INDIRECT(ADDRESS(($AO75-1)*3+$AP75+5,$AQ75+7))="",0,INDIRECT(ADDRESS(($AO75-1)*3+$AP75+5,$AQ75+7))),IF(INDIRECT(ADDRESS(($AO75-1)*3+$AP75+5,$AQ75+7))="",0,IF(COUNTIF(INDIRECT(ADDRESS(($AO75-1)*36+($AP75-1)*12+6,COLUMN())):INDIRECT(ADDRESS(($AO75-1)*36+($AP75-1)*12+$AQ75+4,COLUMN())),INDIRECT(ADDRESS(($AO75-1)*3+$AP75+5,$AQ75+7)))&gt;=1,0,INDIRECT(ADDRESS(($AO75-1)*3+$AP75+5,$AQ75+7)))))</f>
        <v>0</v>
      </c>
      <c r="AS75" s="511">
        <f ca="1">COUNTIF(INDIRECT("H"&amp;(ROW()+12*(($AO75-1)*3+$AP75)-ROW())/12+5):INDIRECT("S"&amp;(ROW()+12*(($AO75-1)*3+$AP75)-ROW())/12+5),AR75)</f>
        <v>0</v>
      </c>
      <c r="AT75" s="515"/>
      <c r="AV75" s="511">
        <f ca="1">IF(AND(AR75&gt;0,AS75&gt;0),COUNTIF(AV$6:AV74,"&gt;0")+1,0)</f>
        <v>0</v>
      </c>
      <c r="BF75" s="511">
        <v>1</v>
      </c>
      <c r="BH75" s="511">
        <f t="shared" ref="BH75" si="232">SUM(H75:H76)</f>
        <v>0</v>
      </c>
      <c r="BI75" s="511">
        <f t="shared" ref="BI75" si="233">SUM(I75:I76)</f>
        <v>0</v>
      </c>
      <c r="BJ75" s="511">
        <f t="shared" ref="BJ75" si="234">SUM(J75:J76)</f>
        <v>0</v>
      </c>
      <c r="BK75" s="511">
        <f t="shared" ref="BK75" si="235">SUM(K75:K76)</f>
        <v>0</v>
      </c>
      <c r="BL75" s="511">
        <f t="shared" ref="BL75" si="236">SUM(L75:L76)</f>
        <v>0</v>
      </c>
      <c r="BM75" s="511">
        <f t="shared" ref="BM75" si="237">SUM(M75:M76)</f>
        <v>0</v>
      </c>
      <c r="BN75" s="511">
        <f t="shared" ref="BN75" si="238">SUM(N75:N76)</f>
        <v>0</v>
      </c>
      <c r="BO75" s="511">
        <f t="shared" ref="BO75" si="239">SUM(O75:O76)</f>
        <v>0</v>
      </c>
      <c r="BP75" s="511">
        <f t="shared" ref="BP75" si="240">SUM(P75:P76)</f>
        <v>0</v>
      </c>
      <c r="BQ75" s="511">
        <f t="shared" ref="BQ75" si="241">SUM(Q75:Q76)</f>
        <v>0</v>
      </c>
      <c r="BR75" s="511">
        <f t="shared" ref="BR75" si="242">SUM(R75:R76)</f>
        <v>0</v>
      </c>
      <c r="BS75" s="511">
        <f t="shared" ref="BS75" si="243">SUM(S75:S76)</f>
        <v>0</v>
      </c>
      <c r="BU75" s="511">
        <f t="shared" ref="BU75" si="244">SUM(U75:U76)</f>
        <v>0</v>
      </c>
      <c r="BV75" s="511">
        <f t="shared" ref="BV75" si="245">SUM(V75:V76)</f>
        <v>0</v>
      </c>
      <c r="BW75" s="511">
        <f t="shared" ref="BW75" si="246">SUM(W75:W76)</f>
        <v>0</v>
      </c>
      <c r="BX75" s="511">
        <f t="shared" ref="BX75" si="247">SUM(X75:X76)</f>
        <v>0</v>
      </c>
      <c r="BY75" s="511">
        <f t="shared" ref="BY75" si="248">SUM(Y75:Y76)</f>
        <v>0</v>
      </c>
      <c r="BZ75" s="511">
        <f t="shared" ref="BZ75" si="249">SUM(Z75:Z76)</f>
        <v>0</v>
      </c>
      <c r="CA75" s="511">
        <f t="shared" ref="CA75" si="250">SUM(AA75:AA76)</f>
        <v>0</v>
      </c>
      <c r="CB75" s="511">
        <f t="shared" ref="CB75" si="251">SUM(AB75:AB76)</f>
        <v>0</v>
      </c>
      <c r="CC75" s="511">
        <f t="shared" ref="CC75" si="252">SUM(AC75:AC76)</f>
        <v>0</v>
      </c>
      <c r="CD75" s="511">
        <f t="shared" ref="CD75" si="253">SUM(AD75:AD76)</f>
        <v>0</v>
      </c>
      <c r="CE75" s="511">
        <f t="shared" ref="CE75" si="254">SUM(AE75:AE76)</f>
        <v>0</v>
      </c>
      <c r="CF75" s="511">
        <f t="shared" ref="CF75" si="255">SUM(AF75:AF76)</f>
        <v>0</v>
      </c>
    </row>
    <row r="76" spans="1:84">
      <c r="A76" s="1313"/>
      <c r="B76" s="1303"/>
      <c r="C76" s="1309"/>
      <c r="D76" s="1303"/>
      <c r="E76" s="1306"/>
      <c r="F76" s="1303"/>
      <c r="G76" s="319" t="s">
        <v>390</v>
      </c>
      <c r="H76" s="139"/>
      <c r="I76" s="139" t="str">
        <f t="shared" si="123"/>
        <v/>
      </c>
      <c r="J76" s="139" t="str">
        <f t="shared" si="123"/>
        <v/>
      </c>
      <c r="K76" s="139" t="str">
        <f t="shared" si="123"/>
        <v/>
      </c>
      <c r="L76" s="139" t="str">
        <f t="shared" si="123"/>
        <v/>
      </c>
      <c r="M76" s="139" t="str">
        <f t="shared" si="123"/>
        <v/>
      </c>
      <c r="N76" s="139" t="str">
        <f t="shared" si="123"/>
        <v/>
      </c>
      <c r="O76" s="139" t="str">
        <f t="shared" si="123"/>
        <v/>
      </c>
      <c r="P76" s="139" t="str">
        <f t="shared" si="123"/>
        <v/>
      </c>
      <c r="Q76" s="139" t="str">
        <f t="shared" si="123"/>
        <v/>
      </c>
      <c r="R76" s="139" t="str">
        <f t="shared" si="123"/>
        <v/>
      </c>
      <c r="S76" s="139" t="str">
        <f t="shared" si="123"/>
        <v/>
      </c>
      <c r="T76" s="320">
        <f t="shared" si="69"/>
        <v>0</v>
      </c>
      <c r="AO76" s="511">
        <v>2</v>
      </c>
      <c r="AP76" s="511">
        <v>3</v>
      </c>
      <c r="AQ76" s="511">
        <v>11</v>
      </c>
      <c r="AR76" s="515">
        <f ca="1">IF($AQ76=1,IF(INDIRECT(ADDRESS(($AO76-1)*3+$AP76+5,$AQ76+7))="",0,INDIRECT(ADDRESS(($AO76-1)*3+$AP76+5,$AQ76+7))),IF(INDIRECT(ADDRESS(($AO76-1)*3+$AP76+5,$AQ76+7))="",0,IF(COUNTIF(INDIRECT(ADDRESS(($AO76-1)*36+($AP76-1)*12+6,COLUMN())):INDIRECT(ADDRESS(($AO76-1)*36+($AP76-1)*12+$AQ76+4,COLUMN())),INDIRECT(ADDRESS(($AO76-1)*3+$AP76+5,$AQ76+7)))&gt;=1,0,INDIRECT(ADDRESS(($AO76-1)*3+$AP76+5,$AQ76+7)))))</f>
        <v>0</v>
      </c>
      <c r="AS76" s="511">
        <f ca="1">COUNTIF(INDIRECT("H"&amp;(ROW()+12*(($AO76-1)*3+$AP76)-ROW())/12+5):INDIRECT("S"&amp;(ROW()+12*(($AO76-1)*3+$AP76)-ROW())/12+5),AR76)</f>
        <v>0</v>
      </c>
      <c r="AT76" s="515"/>
      <c r="AV76" s="511">
        <f ca="1">IF(AND(AR76&gt;0,AS76&gt;0),COUNTIF(AV$6:AV75,"&gt;0")+1,0)</f>
        <v>0</v>
      </c>
      <c r="BF76" s="511">
        <v>2</v>
      </c>
      <c r="BG76" s="511" t="s">
        <v>389</v>
      </c>
      <c r="BH76" s="511">
        <f t="shared" ref="BH76" si="256">IF(BH75+BU75&gt;40000,1,0)</f>
        <v>0</v>
      </c>
      <c r="BI76" s="511">
        <f t="shared" ref="BI76" si="257">IF(BI75+BV75&gt;40000,1,0)</f>
        <v>0</v>
      </c>
      <c r="BJ76" s="511">
        <f t="shared" ref="BJ76" si="258">IF(BJ75+BW75&gt;40000,1,0)</f>
        <v>0</v>
      </c>
      <c r="BK76" s="511">
        <f t="shared" ref="BK76" si="259">IF(BK75+BX75&gt;40000,1,0)</f>
        <v>0</v>
      </c>
      <c r="BL76" s="511">
        <f t="shared" ref="BL76" si="260">IF(BL75+BY75&gt;40000,1,0)</f>
        <v>0</v>
      </c>
      <c r="BM76" s="511">
        <f t="shared" ref="BM76" si="261">IF(BM75+BZ75&gt;40000,1,0)</f>
        <v>0</v>
      </c>
      <c r="BN76" s="511">
        <f t="shared" ref="BN76" si="262">IF(BN75+CA75&gt;40000,1,0)</f>
        <v>0</v>
      </c>
      <c r="BO76" s="511">
        <f t="shared" ref="BO76" si="263">IF(BO75+CB75&gt;40000,1,0)</f>
        <v>0</v>
      </c>
      <c r="BP76" s="511">
        <f t="shared" ref="BP76" si="264">IF(BP75+CC75&gt;40000,1,0)</f>
        <v>0</v>
      </c>
      <c r="BQ76" s="511">
        <f t="shared" ref="BQ76" si="265">IF(BQ75+CD75&gt;40000,1,0)</f>
        <v>0</v>
      </c>
      <c r="BR76" s="511">
        <f t="shared" ref="BR76" si="266">IF(BR75+CE75&gt;40000,1,0)</f>
        <v>0</v>
      </c>
      <c r="BS76" s="511">
        <f t="shared" ref="BS76" si="267">IF(BS75+CF75&gt;40000,1,0)</f>
        <v>0</v>
      </c>
    </row>
    <row r="77" spans="1:84">
      <c r="A77" s="1301"/>
      <c r="B77" s="1304"/>
      <c r="C77" s="1310"/>
      <c r="D77" s="1304"/>
      <c r="E77" s="1307"/>
      <c r="F77" s="1304"/>
      <c r="G77" s="323" t="s">
        <v>516</v>
      </c>
      <c r="H77" s="137"/>
      <c r="I77" s="137" t="str">
        <f t="shared" si="123"/>
        <v/>
      </c>
      <c r="J77" s="137" t="str">
        <f t="shared" si="123"/>
        <v/>
      </c>
      <c r="K77" s="137" t="str">
        <f t="shared" si="123"/>
        <v/>
      </c>
      <c r="L77" s="137" t="str">
        <f t="shared" si="123"/>
        <v/>
      </c>
      <c r="M77" s="137" t="str">
        <f t="shared" si="123"/>
        <v/>
      </c>
      <c r="N77" s="137" t="str">
        <f t="shared" si="123"/>
        <v/>
      </c>
      <c r="O77" s="137" t="str">
        <f t="shared" si="123"/>
        <v/>
      </c>
      <c r="P77" s="137" t="str">
        <f t="shared" si="123"/>
        <v/>
      </c>
      <c r="Q77" s="137" t="str">
        <f t="shared" si="123"/>
        <v/>
      </c>
      <c r="R77" s="137" t="str">
        <f t="shared" si="123"/>
        <v/>
      </c>
      <c r="S77" s="137" t="str">
        <f t="shared" si="123"/>
        <v/>
      </c>
      <c r="T77" s="322">
        <f t="shared" si="69"/>
        <v>0</v>
      </c>
      <c r="AO77" s="511">
        <v>2</v>
      </c>
      <c r="AP77" s="511">
        <v>3</v>
      </c>
      <c r="AQ77" s="511">
        <v>12</v>
      </c>
      <c r="AR77" s="515">
        <f ca="1">IF($AQ77=1,IF(INDIRECT(ADDRESS(($AO77-1)*3+$AP77+5,$AQ77+7))="",0,INDIRECT(ADDRESS(($AO77-1)*3+$AP77+5,$AQ77+7))),IF(INDIRECT(ADDRESS(($AO77-1)*3+$AP77+5,$AQ77+7))="",0,IF(COUNTIF(INDIRECT(ADDRESS(($AO77-1)*36+($AP77-1)*12+6,COLUMN())):INDIRECT(ADDRESS(($AO77-1)*36+($AP77-1)*12+$AQ77+4,COLUMN())),INDIRECT(ADDRESS(($AO77-1)*3+$AP77+5,$AQ77+7)))&gt;=1,0,INDIRECT(ADDRESS(($AO77-1)*3+$AP77+5,$AQ77+7)))))</f>
        <v>0</v>
      </c>
      <c r="AS77" s="511">
        <f ca="1">COUNTIF(INDIRECT("H"&amp;(ROW()+12*(($AO77-1)*3+$AP77)-ROW())/12+5):INDIRECT("S"&amp;(ROW()+12*(($AO77-1)*3+$AP77)-ROW())/12+5),AR77)</f>
        <v>0</v>
      </c>
      <c r="AT77" s="515"/>
      <c r="AV77" s="511">
        <f ca="1">IF(AND(AR77&gt;0,AS77&gt;0),COUNTIF(AV$6:AV76,"&gt;0")+1,0)</f>
        <v>0</v>
      </c>
      <c r="BF77" s="511">
        <v>3</v>
      </c>
    </row>
    <row r="78" spans="1:84">
      <c r="A78" s="1300">
        <v>25</v>
      </c>
      <c r="B78" s="1302"/>
      <c r="C78" s="1302"/>
      <c r="D78" s="1302"/>
      <c r="E78" s="1305"/>
      <c r="F78" s="1302"/>
      <c r="G78" s="317" t="s">
        <v>391</v>
      </c>
      <c r="H78" s="141"/>
      <c r="I78" s="141" t="str">
        <f t="shared" si="123"/>
        <v/>
      </c>
      <c r="J78" s="141" t="str">
        <f t="shared" si="123"/>
        <v/>
      </c>
      <c r="K78" s="141" t="str">
        <f t="shared" si="123"/>
        <v/>
      </c>
      <c r="L78" s="141" t="str">
        <f t="shared" si="123"/>
        <v/>
      </c>
      <c r="M78" s="141" t="str">
        <f t="shared" si="123"/>
        <v/>
      </c>
      <c r="N78" s="141" t="str">
        <f t="shared" si="123"/>
        <v/>
      </c>
      <c r="O78" s="141" t="str">
        <f t="shared" si="123"/>
        <v/>
      </c>
      <c r="P78" s="141" t="str">
        <f t="shared" si="123"/>
        <v/>
      </c>
      <c r="Q78" s="141" t="str">
        <f t="shared" si="123"/>
        <v/>
      </c>
      <c r="R78" s="141" t="str">
        <f t="shared" si="123"/>
        <v/>
      </c>
      <c r="S78" s="141" t="str">
        <f t="shared" si="123"/>
        <v/>
      </c>
      <c r="T78" s="318">
        <f t="shared" si="69"/>
        <v>0</v>
      </c>
      <c r="AO78" s="511">
        <v>3</v>
      </c>
      <c r="AP78" s="511">
        <v>1</v>
      </c>
      <c r="AQ78" s="511">
        <v>1</v>
      </c>
      <c r="AR78" s="515">
        <f ca="1">IF($AQ78=1,IF(INDIRECT(ADDRESS(($AO78-1)*3+$AP78+5,$AQ78+7))="",0,INDIRECT(ADDRESS(($AO78-1)*3+$AP78+5,$AQ78+7))),IF(INDIRECT(ADDRESS(($AO78-1)*3+$AP78+5,$AQ78+7))="",0,IF(COUNTIF(INDIRECT(ADDRESS(($AO78-1)*36+($AP78-1)*12+6,COLUMN())):INDIRECT(ADDRESS(($AO78-1)*36+($AP78-1)*12+$AQ78+4,COLUMN())),INDIRECT(ADDRESS(($AO78-1)*3+$AP78+5,$AQ78+7)))&gt;=1,0,INDIRECT(ADDRESS(($AO78-1)*3+$AP78+5,$AQ78+7)))))</f>
        <v>0</v>
      </c>
      <c r="AS78" s="511">
        <f ca="1">COUNTIF(INDIRECT("H"&amp;(ROW()+12*(($AO78-1)*3+$AP78)-ROW())/12+5):INDIRECT("S"&amp;(ROW()+12*(($AO78-1)*3+$AP78)-ROW())/12+5),AR78)</f>
        <v>0</v>
      </c>
      <c r="AT78" s="515"/>
      <c r="AV78" s="511">
        <f ca="1">IF(AND(AR78&gt;0,AS78&gt;0),COUNTIF(AV$6:AV77,"&gt;0")+1,0)</f>
        <v>0</v>
      </c>
      <c r="BF78" s="511">
        <v>1</v>
      </c>
      <c r="BH78" s="511">
        <f t="shared" ref="BH78" si="268">SUM(H78:H79)</f>
        <v>0</v>
      </c>
      <c r="BI78" s="511">
        <f t="shared" ref="BI78" si="269">SUM(I78:I79)</f>
        <v>0</v>
      </c>
      <c r="BJ78" s="511">
        <f t="shared" ref="BJ78" si="270">SUM(J78:J79)</f>
        <v>0</v>
      </c>
      <c r="BK78" s="511">
        <f t="shared" ref="BK78" si="271">SUM(K78:K79)</f>
        <v>0</v>
      </c>
      <c r="BL78" s="511">
        <f t="shared" ref="BL78" si="272">SUM(L78:L79)</f>
        <v>0</v>
      </c>
      <c r="BM78" s="511">
        <f t="shared" ref="BM78" si="273">SUM(M78:M79)</f>
        <v>0</v>
      </c>
      <c r="BN78" s="511">
        <f t="shared" ref="BN78" si="274">SUM(N78:N79)</f>
        <v>0</v>
      </c>
      <c r="BO78" s="511">
        <f t="shared" ref="BO78" si="275">SUM(O78:O79)</f>
        <v>0</v>
      </c>
      <c r="BP78" s="511">
        <f t="shared" ref="BP78" si="276">SUM(P78:P79)</f>
        <v>0</v>
      </c>
      <c r="BQ78" s="511">
        <f t="shared" ref="BQ78" si="277">SUM(Q78:Q79)</f>
        <v>0</v>
      </c>
      <c r="BR78" s="511">
        <f t="shared" ref="BR78" si="278">SUM(R78:R79)</f>
        <v>0</v>
      </c>
      <c r="BS78" s="511">
        <f t="shared" ref="BS78" si="279">SUM(S78:S79)</f>
        <v>0</v>
      </c>
      <c r="BU78" s="511">
        <f t="shared" ref="BU78" si="280">SUM(U78:U79)</f>
        <v>0</v>
      </c>
      <c r="BV78" s="511">
        <f t="shared" ref="BV78" si="281">SUM(V78:V79)</f>
        <v>0</v>
      </c>
      <c r="BW78" s="511">
        <f t="shared" ref="BW78" si="282">SUM(W78:W79)</f>
        <v>0</v>
      </c>
      <c r="BX78" s="511">
        <f t="shared" ref="BX78" si="283">SUM(X78:X79)</f>
        <v>0</v>
      </c>
      <c r="BY78" s="511">
        <f t="shared" ref="BY78" si="284">SUM(Y78:Y79)</f>
        <v>0</v>
      </c>
      <c r="BZ78" s="511">
        <f t="shared" ref="BZ78" si="285">SUM(Z78:Z79)</f>
        <v>0</v>
      </c>
      <c r="CA78" s="511">
        <f t="shared" ref="CA78" si="286">SUM(AA78:AA79)</f>
        <v>0</v>
      </c>
      <c r="CB78" s="511">
        <f t="shared" ref="CB78" si="287">SUM(AB78:AB79)</f>
        <v>0</v>
      </c>
      <c r="CC78" s="511">
        <f t="shared" ref="CC78" si="288">SUM(AC78:AC79)</f>
        <v>0</v>
      </c>
      <c r="CD78" s="511">
        <f t="shared" ref="CD78" si="289">SUM(AD78:AD79)</f>
        <v>0</v>
      </c>
      <c r="CE78" s="511">
        <f t="shared" ref="CE78" si="290">SUM(AE78:AE79)</f>
        <v>0</v>
      </c>
      <c r="CF78" s="511">
        <f t="shared" ref="CF78" si="291">SUM(AF78:AF79)</f>
        <v>0</v>
      </c>
    </row>
    <row r="79" spans="1:84">
      <c r="A79" s="1313"/>
      <c r="B79" s="1303"/>
      <c r="C79" s="1303"/>
      <c r="D79" s="1303"/>
      <c r="E79" s="1306"/>
      <c r="F79" s="1303"/>
      <c r="G79" s="319" t="s">
        <v>390</v>
      </c>
      <c r="H79" s="139"/>
      <c r="I79" s="139" t="str">
        <f t="shared" si="123"/>
        <v/>
      </c>
      <c r="J79" s="139" t="str">
        <f t="shared" si="123"/>
        <v/>
      </c>
      <c r="K79" s="139" t="str">
        <f t="shared" si="123"/>
        <v/>
      </c>
      <c r="L79" s="139" t="str">
        <f t="shared" si="123"/>
        <v/>
      </c>
      <c r="M79" s="139" t="str">
        <f t="shared" si="123"/>
        <v/>
      </c>
      <c r="N79" s="139" t="str">
        <f t="shared" si="123"/>
        <v/>
      </c>
      <c r="O79" s="139" t="str">
        <f t="shared" si="123"/>
        <v/>
      </c>
      <c r="P79" s="139" t="str">
        <f t="shared" si="123"/>
        <v/>
      </c>
      <c r="Q79" s="139" t="str">
        <f t="shared" si="123"/>
        <v/>
      </c>
      <c r="R79" s="139" t="str">
        <f t="shared" si="123"/>
        <v/>
      </c>
      <c r="S79" s="139" t="str">
        <f t="shared" si="123"/>
        <v/>
      </c>
      <c r="T79" s="320">
        <f t="shared" si="69"/>
        <v>0</v>
      </c>
      <c r="AO79" s="511">
        <v>3</v>
      </c>
      <c r="AP79" s="511">
        <v>1</v>
      </c>
      <c r="AQ79" s="511">
        <v>2</v>
      </c>
      <c r="AR79" s="515">
        <f ca="1">IF($AQ79=1,IF(INDIRECT(ADDRESS(($AO79-1)*3+$AP79+5,$AQ79+7))="",0,INDIRECT(ADDRESS(($AO79-1)*3+$AP79+5,$AQ79+7))),IF(INDIRECT(ADDRESS(($AO79-1)*3+$AP79+5,$AQ79+7))="",0,IF(COUNTIF(INDIRECT(ADDRESS(($AO79-1)*36+($AP79-1)*12+6,COLUMN())):INDIRECT(ADDRESS(($AO79-1)*36+($AP79-1)*12+$AQ79+4,COLUMN())),INDIRECT(ADDRESS(($AO79-1)*3+$AP79+5,$AQ79+7)))&gt;=1,0,INDIRECT(ADDRESS(($AO79-1)*3+$AP79+5,$AQ79+7)))))</f>
        <v>0</v>
      </c>
      <c r="AS79" s="511">
        <f ca="1">COUNTIF(INDIRECT("H"&amp;(ROW()+12*(($AO79-1)*3+$AP79)-ROW())/12+5):INDIRECT("S"&amp;(ROW()+12*(($AO79-1)*3+$AP79)-ROW())/12+5),AR79)</f>
        <v>0</v>
      </c>
      <c r="AT79" s="515"/>
      <c r="AV79" s="511">
        <f ca="1">IF(AND(AR79&gt;0,AS79&gt;0),COUNTIF(AV$6:AV78,"&gt;0")+1,0)</f>
        <v>0</v>
      </c>
      <c r="BF79" s="511">
        <v>2</v>
      </c>
      <c r="BG79" s="511" t="s">
        <v>389</v>
      </c>
      <c r="BH79" s="511">
        <f t="shared" ref="BH79" si="292">IF(BH78+BU78&gt;40000,1,0)</f>
        <v>0</v>
      </c>
      <c r="BI79" s="511">
        <f t="shared" ref="BI79" si="293">IF(BI78+BV78&gt;40000,1,0)</f>
        <v>0</v>
      </c>
      <c r="BJ79" s="511">
        <f t="shared" ref="BJ79" si="294">IF(BJ78+BW78&gt;40000,1,0)</f>
        <v>0</v>
      </c>
      <c r="BK79" s="511">
        <f t="shared" ref="BK79" si="295">IF(BK78+BX78&gt;40000,1,0)</f>
        <v>0</v>
      </c>
      <c r="BL79" s="511">
        <f t="shared" ref="BL79" si="296">IF(BL78+BY78&gt;40000,1,0)</f>
        <v>0</v>
      </c>
      <c r="BM79" s="511">
        <f t="shared" ref="BM79" si="297">IF(BM78+BZ78&gt;40000,1,0)</f>
        <v>0</v>
      </c>
      <c r="BN79" s="511">
        <f t="shared" ref="BN79" si="298">IF(BN78+CA78&gt;40000,1,0)</f>
        <v>0</v>
      </c>
      <c r="BO79" s="511">
        <f t="shared" ref="BO79" si="299">IF(BO78+CB78&gt;40000,1,0)</f>
        <v>0</v>
      </c>
      <c r="BP79" s="511">
        <f t="shared" ref="BP79" si="300">IF(BP78+CC78&gt;40000,1,0)</f>
        <v>0</v>
      </c>
      <c r="BQ79" s="511">
        <f t="shared" ref="BQ79" si="301">IF(BQ78+CD78&gt;40000,1,0)</f>
        <v>0</v>
      </c>
      <c r="BR79" s="511">
        <f t="shared" ref="BR79" si="302">IF(BR78+CE78&gt;40000,1,0)</f>
        <v>0</v>
      </c>
      <c r="BS79" s="511">
        <f t="shared" ref="BS79" si="303">IF(BS78+CF78&gt;40000,1,0)</f>
        <v>0</v>
      </c>
    </row>
    <row r="80" spans="1:84">
      <c r="A80" s="1301"/>
      <c r="B80" s="1304"/>
      <c r="C80" s="1304"/>
      <c r="D80" s="1304"/>
      <c r="E80" s="1307"/>
      <c r="F80" s="1304"/>
      <c r="G80" s="323" t="s">
        <v>516</v>
      </c>
      <c r="H80" s="137"/>
      <c r="I80" s="137" t="str">
        <f t="shared" si="123"/>
        <v/>
      </c>
      <c r="J80" s="137" t="str">
        <f t="shared" si="123"/>
        <v/>
      </c>
      <c r="K80" s="137" t="str">
        <f t="shared" si="123"/>
        <v/>
      </c>
      <c r="L80" s="137" t="str">
        <f t="shared" si="123"/>
        <v/>
      </c>
      <c r="M80" s="137" t="str">
        <f t="shared" si="123"/>
        <v/>
      </c>
      <c r="N80" s="137" t="str">
        <f t="shared" si="123"/>
        <v/>
      </c>
      <c r="O80" s="137" t="str">
        <f t="shared" si="123"/>
        <v/>
      </c>
      <c r="P80" s="137" t="str">
        <f t="shared" si="123"/>
        <v/>
      </c>
      <c r="Q80" s="137" t="str">
        <f t="shared" si="123"/>
        <v/>
      </c>
      <c r="R80" s="137" t="str">
        <f t="shared" si="123"/>
        <v/>
      </c>
      <c r="S80" s="137" t="str">
        <f t="shared" si="123"/>
        <v/>
      </c>
      <c r="T80" s="322">
        <f t="shared" si="69"/>
        <v>0</v>
      </c>
      <c r="AO80" s="511">
        <v>3</v>
      </c>
      <c r="AP80" s="511">
        <v>1</v>
      </c>
      <c r="AQ80" s="511">
        <v>3</v>
      </c>
      <c r="AR80" s="515">
        <f ca="1">IF($AQ80=1,IF(INDIRECT(ADDRESS(($AO80-1)*3+$AP80+5,$AQ80+7))="",0,INDIRECT(ADDRESS(($AO80-1)*3+$AP80+5,$AQ80+7))),IF(INDIRECT(ADDRESS(($AO80-1)*3+$AP80+5,$AQ80+7))="",0,IF(COUNTIF(INDIRECT(ADDRESS(($AO80-1)*36+($AP80-1)*12+6,COLUMN())):INDIRECT(ADDRESS(($AO80-1)*36+($AP80-1)*12+$AQ80+4,COLUMN())),INDIRECT(ADDRESS(($AO80-1)*3+$AP80+5,$AQ80+7)))&gt;=1,0,INDIRECT(ADDRESS(($AO80-1)*3+$AP80+5,$AQ80+7)))))</f>
        <v>0</v>
      </c>
      <c r="AS80" s="511">
        <f ca="1">COUNTIF(INDIRECT("H"&amp;(ROW()+12*(($AO80-1)*3+$AP80)-ROW())/12+5):INDIRECT("S"&amp;(ROW()+12*(($AO80-1)*3+$AP80)-ROW())/12+5),AR80)</f>
        <v>0</v>
      </c>
      <c r="AT80" s="515"/>
      <c r="AV80" s="511">
        <f ca="1">IF(AND(AR80&gt;0,AS80&gt;0),COUNTIF(AV$6:AV79,"&gt;0")+1,0)</f>
        <v>0</v>
      </c>
      <c r="BF80" s="511">
        <v>3</v>
      </c>
    </row>
    <row r="81" spans="1:84">
      <c r="A81" s="1300">
        <v>26</v>
      </c>
      <c r="B81" s="1302"/>
      <c r="C81" s="1302"/>
      <c r="D81" s="1302"/>
      <c r="E81" s="1305"/>
      <c r="F81" s="1302"/>
      <c r="G81" s="317" t="s">
        <v>391</v>
      </c>
      <c r="H81" s="141"/>
      <c r="I81" s="141" t="str">
        <f t="shared" ref="I81:I95" si="304">IF(H81="","",H81)</f>
        <v/>
      </c>
      <c r="J81" s="141" t="str">
        <f t="shared" ref="J81:J95" si="305">IF(I81="","",I81)</f>
        <v/>
      </c>
      <c r="K81" s="141" t="str">
        <f t="shared" ref="K81:K95" si="306">IF(J81="","",J81)</f>
        <v/>
      </c>
      <c r="L81" s="141" t="str">
        <f t="shared" ref="L81:L95" si="307">IF(K81="","",K81)</f>
        <v/>
      </c>
      <c r="M81" s="141" t="str">
        <f t="shared" ref="M81:M95" si="308">IF(L81="","",L81)</f>
        <v/>
      </c>
      <c r="N81" s="141" t="str">
        <f t="shared" ref="N81:N95" si="309">IF(M81="","",M81)</f>
        <v/>
      </c>
      <c r="O81" s="141" t="str">
        <f t="shared" ref="O81:O95" si="310">IF(N81="","",N81)</f>
        <v/>
      </c>
      <c r="P81" s="141" t="str">
        <f t="shared" ref="P81:P95" si="311">IF(O81="","",O81)</f>
        <v/>
      </c>
      <c r="Q81" s="141" t="str">
        <f t="shared" ref="Q81:Q95" si="312">IF(P81="","",P81)</f>
        <v/>
      </c>
      <c r="R81" s="141" t="str">
        <f t="shared" ref="R81:R95" si="313">IF(Q81="","",Q81)</f>
        <v/>
      </c>
      <c r="S81" s="141" t="str">
        <f t="shared" ref="S81:S95" si="314">IF(R81="","",R81)</f>
        <v/>
      </c>
      <c r="T81" s="318">
        <f t="shared" si="69"/>
        <v>0</v>
      </c>
      <c r="AO81" s="511">
        <v>3</v>
      </c>
      <c r="AP81" s="511">
        <v>1</v>
      </c>
      <c r="AQ81" s="511">
        <v>4</v>
      </c>
      <c r="AR81" s="515">
        <f ca="1">IF($AQ81=1,IF(INDIRECT(ADDRESS(($AO81-1)*3+$AP81+5,$AQ81+7))="",0,INDIRECT(ADDRESS(($AO81-1)*3+$AP81+5,$AQ81+7))),IF(INDIRECT(ADDRESS(($AO81-1)*3+$AP81+5,$AQ81+7))="",0,IF(COUNTIF(INDIRECT(ADDRESS(($AO81-1)*36+($AP81-1)*12+6,COLUMN())):INDIRECT(ADDRESS(($AO81-1)*36+($AP81-1)*12+$AQ81+4,COLUMN())),INDIRECT(ADDRESS(($AO81-1)*3+$AP81+5,$AQ81+7)))&gt;=1,0,INDIRECT(ADDRESS(($AO81-1)*3+$AP81+5,$AQ81+7)))))</f>
        <v>0</v>
      </c>
      <c r="AS81" s="511">
        <f ca="1">COUNTIF(INDIRECT("H"&amp;(ROW()+12*(($AO81-1)*3+$AP81)-ROW())/12+5):INDIRECT("S"&amp;(ROW()+12*(($AO81-1)*3+$AP81)-ROW())/12+5),AR81)</f>
        <v>0</v>
      </c>
      <c r="AT81" s="515"/>
      <c r="AV81" s="511">
        <f ca="1">IF(AND(AR81&gt;0,AS81&gt;0),COUNTIF(AV$6:AV80,"&gt;0")+1,0)</f>
        <v>0</v>
      </c>
      <c r="BF81" s="511">
        <v>1</v>
      </c>
      <c r="BH81" s="511">
        <f t="shared" ref="BH81" si="315">SUM(H81:H82)</f>
        <v>0</v>
      </c>
      <c r="BI81" s="511">
        <f t="shared" ref="BI81" si="316">SUM(I81:I82)</f>
        <v>0</v>
      </c>
      <c r="BJ81" s="511">
        <f t="shared" ref="BJ81" si="317">SUM(J81:J82)</f>
        <v>0</v>
      </c>
      <c r="BK81" s="511">
        <f t="shared" ref="BK81" si="318">SUM(K81:K82)</f>
        <v>0</v>
      </c>
      <c r="BL81" s="511">
        <f t="shared" ref="BL81" si="319">SUM(L81:L82)</f>
        <v>0</v>
      </c>
      <c r="BM81" s="511">
        <f t="shared" ref="BM81" si="320">SUM(M81:M82)</f>
        <v>0</v>
      </c>
      <c r="BN81" s="511">
        <f t="shared" ref="BN81" si="321">SUM(N81:N82)</f>
        <v>0</v>
      </c>
      <c r="BO81" s="511">
        <f t="shared" ref="BO81" si="322">SUM(O81:O82)</f>
        <v>0</v>
      </c>
      <c r="BP81" s="511">
        <f t="shared" ref="BP81" si="323">SUM(P81:P82)</f>
        <v>0</v>
      </c>
      <c r="BQ81" s="511">
        <f t="shared" ref="BQ81" si="324">SUM(Q81:Q82)</f>
        <v>0</v>
      </c>
      <c r="BR81" s="511">
        <f t="shared" ref="BR81" si="325">SUM(R81:R82)</f>
        <v>0</v>
      </c>
      <c r="BS81" s="511">
        <f t="shared" ref="BS81" si="326">SUM(S81:S82)</f>
        <v>0</v>
      </c>
      <c r="BU81" s="511">
        <f t="shared" ref="BU81" si="327">SUM(U81:U82)</f>
        <v>0</v>
      </c>
      <c r="BV81" s="511">
        <f t="shared" ref="BV81" si="328">SUM(V81:V82)</f>
        <v>0</v>
      </c>
      <c r="BW81" s="511">
        <f t="shared" ref="BW81" si="329">SUM(W81:W82)</f>
        <v>0</v>
      </c>
      <c r="BX81" s="511">
        <f t="shared" ref="BX81" si="330">SUM(X81:X82)</f>
        <v>0</v>
      </c>
      <c r="BY81" s="511">
        <f t="shared" ref="BY81" si="331">SUM(Y81:Y82)</f>
        <v>0</v>
      </c>
      <c r="BZ81" s="511">
        <f t="shared" ref="BZ81" si="332">SUM(Z81:Z82)</f>
        <v>0</v>
      </c>
      <c r="CA81" s="511">
        <f t="shared" ref="CA81" si="333">SUM(AA81:AA82)</f>
        <v>0</v>
      </c>
      <c r="CB81" s="511">
        <f t="shared" ref="CB81" si="334">SUM(AB81:AB82)</f>
        <v>0</v>
      </c>
      <c r="CC81" s="511">
        <f t="shared" ref="CC81" si="335">SUM(AC81:AC82)</f>
        <v>0</v>
      </c>
      <c r="CD81" s="511">
        <f t="shared" ref="CD81" si="336">SUM(AD81:AD82)</f>
        <v>0</v>
      </c>
      <c r="CE81" s="511">
        <f t="shared" ref="CE81" si="337">SUM(AE81:AE82)</f>
        <v>0</v>
      </c>
      <c r="CF81" s="511">
        <f t="shared" ref="CF81" si="338">SUM(AF81:AF82)</f>
        <v>0</v>
      </c>
    </row>
    <row r="82" spans="1:84">
      <c r="A82" s="1313"/>
      <c r="B82" s="1303"/>
      <c r="C82" s="1303"/>
      <c r="D82" s="1303"/>
      <c r="E82" s="1306"/>
      <c r="F82" s="1303"/>
      <c r="G82" s="319" t="s">
        <v>390</v>
      </c>
      <c r="H82" s="139"/>
      <c r="I82" s="139" t="str">
        <f t="shared" si="304"/>
        <v/>
      </c>
      <c r="J82" s="139" t="str">
        <f t="shared" si="305"/>
        <v/>
      </c>
      <c r="K82" s="139" t="str">
        <f t="shared" si="306"/>
        <v/>
      </c>
      <c r="L82" s="139" t="str">
        <f t="shared" si="307"/>
        <v/>
      </c>
      <c r="M82" s="139" t="str">
        <f t="shared" si="308"/>
        <v/>
      </c>
      <c r="N82" s="139" t="str">
        <f t="shared" si="309"/>
        <v/>
      </c>
      <c r="O82" s="139" t="str">
        <f t="shared" si="310"/>
        <v/>
      </c>
      <c r="P82" s="139" t="str">
        <f t="shared" si="311"/>
        <v/>
      </c>
      <c r="Q82" s="139" t="str">
        <f t="shared" si="312"/>
        <v/>
      </c>
      <c r="R82" s="139" t="str">
        <f t="shared" si="313"/>
        <v/>
      </c>
      <c r="S82" s="139" t="str">
        <f t="shared" si="314"/>
        <v/>
      </c>
      <c r="T82" s="320">
        <f t="shared" si="69"/>
        <v>0</v>
      </c>
      <c r="AO82" s="511">
        <v>3</v>
      </c>
      <c r="AP82" s="511">
        <v>1</v>
      </c>
      <c r="AQ82" s="511">
        <v>5</v>
      </c>
      <c r="AR82" s="515">
        <f ca="1">IF($AQ82=1,IF(INDIRECT(ADDRESS(($AO82-1)*3+$AP82+5,$AQ82+7))="",0,INDIRECT(ADDRESS(($AO82-1)*3+$AP82+5,$AQ82+7))),IF(INDIRECT(ADDRESS(($AO82-1)*3+$AP82+5,$AQ82+7))="",0,IF(COUNTIF(INDIRECT(ADDRESS(($AO82-1)*36+($AP82-1)*12+6,COLUMN())):INDIRECT(ADDRESS(($AO82-1)*36+($AP82-1)*12+$AQ82+4,COLUMN())),INDIRECT(ADDRESS(($AO82-1)*3+$AP82+5,$AQ82+7)))&gt;=1,0,INDIRECT(ADDRESS(($AO82-1)*3+$AP82+5,$AQ82+7)))))</f>
        <v>0</v>
      </c>
      <c r="AS82" s="511">
        <f ca="1">COUNTIF(INDIRECT("H"&amp;(ROW()+12*(($AO82-1)*3+$AP82)-ROW())/12+5):INDIRECT("S"&amp;(ROW()+12*(($AO82-1)*3+$AP82)-ROW())/12+5),AR82)</f>
        <v>0</v>
      </c>
      <c r="AT82" s="515"/>
      <c r="AV82" s="511">
        <f ca="1">IF(AND(AR82&gt;0,AS82&gt;0),COUNTIF(AV$6:AV81,"&gt;0")+1,0)</f>
        <v>0</v>
      </c>
      <c r="BF82" s="511">
        <v>2</v>
      </c>
      <c r="BG82" s="511" t="s">
        <v>389</v>
      </c>
      <c r="BH82" s="511">
        <f t="shared" ref="BH82" si="339">IF(BH81+BU81&gt;40000,1,0)</f>
        <v>0</v>
      </c>
      <c r="BI82" s="511">
        <f t="shared" ref="BI82" si="340">IF(BI81+BV81&gt;40000,1,0)</f>
        <v>0</v>
      </c>
      <c r="BJ82" s="511">
        <f t="shared" ref="BJ82" si="341">IF(BJ81+BW81&gt;40000,1,0)</f>
        <v>0</v>
      </c>
      <c r="BK82" s="511">
        <f t="shared" ref="BK82" si="342">IF(BK81+BX81&gt;40000,1,0)</f>
        <v>0</v>
      </c>
      <c r="BL82" s="511">
        <f t="shared" ref="BL82" si="343">IF(BL81+BY81&gt;40000,1,0)</f>
        <v>0</v>
      </c>
      <c r="BM82" s="511">
        <f t="shared" ref="BM82" si="344">IF(BM81+BZ81&gt;40000,1,0)</f>
        <v>0</v>
      </c>
      <c r="BN82" s="511">
        <f t="shared" ref="BN82" si="345">IF(BN81+CA81&gt;40000,1,0)</f>
        <v>0</v>
      </c>
      <c r="BO82" s="511">
        <f t="shared" ref="BO82" si="346">IF(BO81+CB81&gt;40000,1,0)</f>
        <v>0</v>
      </c>
      <c r="BP82" s="511">
        <f t="shared" ref="BP82" si="347">IF(BP81+CC81&gt;40000,1,0)</f>
        <v>0</v>
      </c>
      <c r="BQ82" s="511">
        <f t="shared" ref="BQ82" si="348">IF(BQ81+CD81&gt;40000,1,0)</f>
        <v>0</v>
      </c>
      <c r="BR82" s="511">
        <f t="shared" ref="BR82" si="349">IF(BR81+CE81&gt;40000,1,0)</f>
        <v>0</v>
      </c>
      <c r="BS82" s="511">
        <f t="shared" ref="BS82" si="350">IF(BS81+CF81&gt;40000,1,0)</f>
        <v>0</v>
      </c>
    </row>
    <row r="83" spans="1:84">
      <c r="A83" s="1301"/>
      <c r="B83" s="1304"/>
      <c r="C83" s="1304"/>
      <c r="D83" s="1304"/>
      <c r="E83" s="1307"/>
      <c r="F83" s="1304"/>
      <c r="G83" s="323" t="s">
        <v>516</v>
      </c>
      <c r="H83" s="137"/>
      <c r="I83" s="137" t="str">
        <f t="shared" si="304"/>
        <v/>
      </c>
      <c r="J83" s="137" t="str">
        <f t="shared" si="305"/>
        <v/>
      </c>
      <c r="K83" s="137" t="str">
        <f t="shared" si="306"/>
        <v/>
      </c>
      <c r="L83" s="137" t="str">
        <f t="shared" si="307"/>
        <v/>
      </c>
      <c r="M83" s="137" t="str">
        <f t="shared" si="308"/>
        <v/>
      </c>
      <c r="N83" s="137" t="str">
        <f t="shared" si="309"/>
        <v/>
      </c>
      <c r="O83" s="137" t="str">
        <f t="shared" si="310"/>
        <v/>
      </c>
      <c r="P83" s="137" t="str">
        <f t="shared" si="311"/>
        <v/>
      </c>
      <c r="Q83" s="137" t="str">
        <f t="shared" si="312"/>
        <v/>
      </c>
      <c r="R83" s="137" t="str">
        <f t="shared" si="313"/>
        <v/>
      </c>
      <c r="S83" s="137" t="str">
        <f t="shared" si="314"/>
        <v/>
      </c>
      <c r="T83" s="322">
        <f t="shared" si="69"/>
        <v>0</v>
      </c>
      <c r="AO83" s="511">
        <v>3</v>
      </c>
      <c r="AP83" s="511">
        <v>1</v>
      </c>
      <c r="AQ83" s="511">
        <v>6</v>
      </c>
      <c r="AR83" s="515">
        <f ca="1">IF($AQ83=1,IF(INDIRECT(ADDRESS(($AO83-1)*3+$AP83+5,$AQ83+7))="",0,INDIRECT(ADDRESS(($AO83-1)*3+$AP83+5,$AQ83+7))),IF(INDIRECT(ADDRESS(($AO83-1)*3+$AP83+5,$AQ83+7))="",0,IF(COUNTIF(INDIRECT(ADDRESS(($AO83-1)*36+($AP83-1)*12+6,COLUMN())):INDIRECT(ADDRESS(($AO83-1)*36+($AP83-1)*12+$AQ83+4,COLUMN())),INDIRECT(ADDRESS(($AO83-1)*3+$AP83+5,$AQ83+7)))&gt;=1,0,INDIRECT(ADDRESS(($AO83-1)*3+$AP83+5,$AQ83+7)))))</f>
        <v>0</v>
      </c>
      <c r="AS83" s="511">
        <f ca="1">COUNTIF(INDIRECT("H"&amp;(ROW()+12*(($AO83-1)*3+$AP83)-ROW())/12+5):INDIRECT("S"&amp;(ROW()+12*(($AO83-1)*3+$AP83)-ROW())/12+5),AR83)</f>
        <v>0</v>
      </c>
      <c r="AT83" s="515"/>
      <c r="AV83" s="511">
        <f ca="1">IF(AND(AR83&gt;0,AS83&gt;0),COUNTIF(AV$6:AV82,"&gt;0")+1,0)</f>
        <v>0</v>
      </c>
      <c r="BF83" s="511">
        <v>3</v>
      </c>
    </row>
    <row r="84" spans="1:84">
      <c r="A84" s="1300">
        <v>27</v>
      </c>
      <c r="B84" s="1302"/>
      <c r="C84" s="1302"/>
      <c r="D84" s="1302"/>
      <c r="E84" s="1305"/>
      <c r="F84" s="1302"/>
      <c r="G84" s="317" t="s">
        <v>391</v>
      </c>
      <c r="H84" s="141"/>
      <c r="I84" s="141" t="str">
        <f t="shared" si="304"/>
        <v/>
      </c>
      <c r="J84" s="141" t="str">
        <f t="shared" si="305"/>
        <v/>
      </c>
      <c r="K84" s="141" t="str">
        <f t="shared" si="306"/>
        <v/>
      </c>
      <c r="L84" s="141" t="str">
        <f t="shared" si="307"/>
        <v/>
      </c>
      <c r="M84" s="141" t="str">
        <f t="shared" si="308"/>
        <v/>
      </c>
      <c r="N84" s="141" t="str">
        <f t="shared" si="309"/>
        <v/>
      </c>
      <c r="O84" s="141" t="str">
        <f t="shared" si="310"/>
        <v/>
      </c>
      <c r="P84" s="141" t="str">
        <f t="shared" si="311"/>
        <v/>
      </c>
      <c r="Q84" s="141" t="str">
        <f t="shared" si="312"/>
        <v/>
      </c>
      <c r="R84" s="141" t="str">
        <f t="shared" si="313"/>
        <v/>
      </c>
      <c r="S84" s="141" t="str">
        <f t="shared" si="314"/>
        <v/>
      </c>
      <c r="T84" s="318">
        <f t="shared" si="69"/>
        <v>0</v>
      </c>
      <c r="AO84" s="511">
        <v>3</v>
      </c>
      <c r="AP84" s="511">
        <v>1</v>
      </c>
      <c r="AQ84" s="511">
        <v>7</v>
      </c>
      <c r="AR84" s="515">
        <f ca="1">IF($AQ84=1,IF(INDIRECT(ADDRESS(($AO84-1)*3+$AP84+5,$AQ84+7))="",0,INDIRECT(ADDRESS(($AO84-1)*3+$AP84+5,$AQ84+7))),IF(INDIRECT(ADDRESS(($AO84-1)*3+$AP84+5,$AQ84+7))="",0,IF(COUNTIF(INDIRECT(ADDRESS(($AO84-1)*36+($AP84-1)*12+6,COLUMN())):INDIRECT(ADDRESS(($AO84-1)*36+($AP84-1)*12+$AQ84+4,COLUMN())),INDIRECT(ADDRESS(($AO84-1)*3+$AP84+5,$AQ84+7)))&gt;=1,0,INDIRECT(ADDRESS(($AO84-1)*3+$AP84+5,$AQ84+7)))))</f>
        <v>0</v>
      </c>
      <c r="AS84" s="511">
        <f ca="1">COUNTIF(INDIRECT("H"&amp;(ROW()+12*(($AO84-1)*3+$AP84)-ROW())/12+5):INDIRECT("S"&amp;(ROW()+12*(($AO84-1)*3+$AP84)-ROW())/12+5),AR84)</f>
        <v>0</v>
      </c>
      <c r="AT84" s="515"/>
      <c r="AV84" s="511">
        <f ca="1">IF(AND(AR84&gt;0,AS84&gt;0),COUNTIF(AV$6:AV83,"&gt;0")+1,0)</f>
        <v>0</v>
      </c>
      <c r="BF84" s="511">
        <v>1</v>
      </c>
      <c r="BH84" s="511">
        <f t="shared" ref="BH84" si="351">SUM(H84:H85)</f>
        <v>0</v>
      </c>
      <c r="BI84" s="511">
        <f t="shared" ref="BI84" si="352">SUM(I84:I85)</f>
        <v>0</v>
      </c>
      <c r="BJ84" s="511">
        <f t="shared" ref="BJ84" si="353">SUM(J84:J85)</f>
        <v>0</v>
      </c>
      <c r="BK84" s="511">
        <f t="shared" ref="BK84" si="354">SUM(K84:K85)</f>
        <v>0</v>
      </c>
      <c r="BL84" s="511">
        <f t="shared" ref="BL84" si="355">SUM(L84:L85)</f>
        <v>0</v>
      </c>
      <c r="BM84" s="511">
        <f t="shared" ref="BM84" si="356">SUM(M84:M85)</f>
        <v>0</v>
      </c>
      <c r="BN84" s="511">
        <f t="shared" ref="BN84" si="357">SUM(N84:N85)</f>
        <v>0</v>
      </c>
      <c r="BO84" s="511">
        <f t="shared" ref="BO84" si="358">SUM(O84:O85)</f>
        <v>0</v>
      </c>
      <c r="BP84" s="511">
        <f t="shared" ref="BP84" si="359">SUM(P84:P85)</f>
        <v>0</v>
      </c>
      <c r="BQ84" s="511">
        <f t="shared" ref="BQ84" si="360">SUM(Q84:Q85)</f>
        <v>0</v>
      </c>
      <c r="BR84" s="511">
        <f t="shared" ref="BR84" si="361">SUM(R84:R85)</f>
        <v>0</v>
      </c>
      <c r="BS84" s="511">
        <f t="shared" ref="BS84" si="362">SUM(S84:S85)</f>
        <v>0</v>
      </c>
      <c r="BU84" s="511">
        <f t="shared" ref="BU84" si="363">SUM(U84:U85)</f>
        <v>0</v>
      </c>
      <c r="BV84" s="511">
        <f t="shared" ref="BV84" si="364">SUM(V84:V85)</f>
        <v>0</v>
      </c>
      <c r="BW84" s="511">
        <f t="shared" ref="BW84" si="365">SUM(W84:W85)</f>
        <v>0</v>
      </c>
      <c r="BX84" s="511">
        <f t="shared" ref="BX84" si="366">SUM(X84:X85)</f>
        <v>0</v>
      </c>
      <c r="BY84" s="511">
        <f t="shared" ref="BY84" si="367">SUM(Y84:Y85)</f>
        <v>0</v>
      </c>
      <c r="BZ84" s="511">
        <f t="shared" ref="BZ84" si="368">SUM(Z84:Z85)</f>
        <v>0</v>
      </c>
      <c r="CA84" s="511">
        <f t="shared" ref="CA84" si="369">SUM(AA84:AA85)</f>
        <v>0</v>
      </c>
      <c r="CB84" s="511">
        <f t="shared" ref="CB84" si="370">SUM(AB84:AB85)</f>
        <v>0</v>
      </c>
      <c r="CC84" s="511">
        <f t="shared" ref="CC84" si="371">SUM(AC84:AC85)</f>
        <v>0</v>
      </c>
      <c r="CD84" s="511">
        <f t="shared" ref="CD84" si="372">SUM(AD84:AD85)</f>
        <v>0</v>
      </c>
      <c r="CE84" s="511">
        <f t="shared" ref="CE84" si="373">SUM(AE84:AE85)</f>
        <v>0</v>
      </c>
      <c r="CF84" s="511">
        <f t="shared" ref="CF84" si="374">SUM(AF84:AF85)</f>
        <v>0</v>
      </c>
    </row>
    <row r="85" spans="1:84">
      <c r="A85" s="1313"/>
      <c r="B85" s="1303"/>
      <c r="C85" s="1303"/>
      <c r="D85" s="1303"/>
      <c r="E85" s="1306"/>
      <c r="F85" s="1303"/>
      <c r="G85" s="319" t="s">
        <v>390</v>
      </c>
      <c r="H85" s="139"/>
      <c r="I85" s="139" t="str">
        <f t="shared" si="304"/>
        <v/>
      </c>
      <c r="J85" s="139" t="str">
        <f t="shared" si="305"/>
        <v/>
      </c>
      <c r="K85" s="139" t="str">
        <f t="shared" si="306"/>
        <v/>
      </c>
      <c r="L85" s="139" t="str">
        <f t="shared" si="307"/>
        <v/>
      </c>
      <c r="M85" s="139" t="str">
        <f t="shared" si="308"/>
        <v/>
      </c>
      <c r="N85" s="139" t="str">
        <f t="shared" si="309"/>
        <v/>
      </c>
      <c r="O85" s="139" t="str">
        <f t="shared" si="310"/>
        <v/>
      </c>
      <c r="P85" s="139" t="str">
        <f t="shared" si="311"/>
        <v/>
      </c>
      <c r="Q85" s="139" t="str">
        <f t="shared" si="312"/>
        <v/>
      </c>
      <c r="R85" s="139" t="str">
        <f t="shared" si="313"/>
        <v/>
      </c>
      <c r="S85" s="139" t="str">
        <f t="shared" si="314"/>
        <v/>
      </c>
      <c r="T85" s="320">
        <f t="shared" si="69"/>
        <v>0</v>
      </c>
      <c r="AO85" s="511">
        <v>3</v>
      </c>
      <c r="AP85" s="511">
        <v>1</v>
      </c>
      <c r="AQ85" s="511">
        <v>8</v>
      </c>
      <c r="AR85" s="515">
        <f ca="1">IF($AQ85=1,IF(INDIRECT(ADDRESS(($AO85-1)*3+$AP85+5,$AQ85+7))="",0,INDIRECT(ADDRESS(($AO85-1)*3+$AP85+5,$AQ85+7))),IF(INDIRECT(ADDRESS(($AO85-1)*3+$AP85+5,$AQ85+7))="",0,IF(COUNTIF(INDIRECT(ADDRESS(($AO85-1)*36+($AP85-1)*12+6,COLUMN())):INDIRECT(ADDRESS(($AO85-1)*36+($AP85-1)*12+$AQ85+4,COLUMN())),INDIRECT(ADDRESS(($AO85-1)*3+$AP85+5,$AQ85+7)))&gt;=1,0,INDIRECT(ADDRESS(($AO85-1)*3+$AP85+5,$AQ85+7)))))</f>
        <v>0</v>
      </c>
      <c r="AS85" s="511">
        <f ca="1">COUNTIF(INDIRECT("H"&amp;(ROW()+12*(($AO85-1)*3+$AP85)-ROW())/12+5):INDIRECT("S"&amp;(ROW()+12*(($AO85-1)*3+$AP85)-ROW())/12+5),AR85)</f>
        <v>0</v>
      </c>
      <c r="AT85" s="515"/>
      <c r="AV85" s="511">
        <f ca="1">IF(AND(AR85&gt;0,AS85&gt;0),COUNTIF(AV$6:AV84,"&gt;0")+1,0)</f>
        <v>0</v>
      </c>
      <c r="BF85" s="511">
        <v>2</v>
      </c>
      <c r="BG85" s="511" t="s">
        <v>389</v>
      </c>
      <c r="BH85" s="511">
        <f t="shared" ref="BH85" si="375">IF(BH84+BU84&gt;40000,1,0)</f>
        <v>0</v>
      </c>
      <c r="BI85" s="511">
        <f t="shared" ref="BI85" si="376">IF(BI84+BV84&gt;40000,1,0)</f>
        <v>0</v>
      </c>
      <c r="BJ85" s="511">
        <f t="shared" ref="BJ85" si="377">IF(BJ84+BW84&gt;40000,1,0)</f>
        <v>0</v>
      </c>
      <c r="BK85" s="511">
        <f t="shared" ref="BK85" si="378">IF(BK84+BX84&gt;40000,1,0)</f>
        <v>0</v>
      </c>
      <c r="BL85" s="511">
        <f t="shared" ref="BL85" si="379">IF(BL84+BY84&gt;40000,1,0)</f>
        <v>0</v>
      </c>
      <c r="BM85" s="511">
        <f t="shared" ref="BM85" si="380">IF(BM84+BZ84&gt;40000,1,0)</f>
        <v>0</v>
      </c>
      <c r="BN85" s="511">
        <f t="shared" ref="BN85" si="381">IF(BN84+CA84&gt;40000,1,0)</f>
        <v>0</v>
      </c>
      <c r="BO85" s="511">
        <f t="shared" ref="BO85" si="382">IF(BO84+CB84&gt;40000,1,0)</f>
        <v>0</v>
      </c>
      <c r="BP85" s="511">
        <f t="shared" ref="BP85" si="383">IF(BP84+CC84&gt;40000,1,0)</f>
        <v>0</v>
      </c>
      <c r="BQ85" s="511">
        <f t="shared" ref="BQ85" si="384">IF(BQ84+CD84&gt;40000,1,0)</f>
        <v>0</v>
      </c>
      <c r="BR85" s="511">
        <f t="shared" ref="BR85" si="385">IF(BR84+CE84&gt;40000,1,0)</f>
        <v>0</v>
      </c>
      <c r="BS85" s="511">
        <f t="shared" ref="BS85" si="386">IF(BS84+CF84&gt;40000,1,0)</f>
        <v>0</v>
      </c>
    </row>
    <row r="86" spans="1:84">
      <c r="A86" s="1301"/>
      <c r="B86" s="1304"/>
      <c r="C86" s="1304"/>
      <c r="D86" s="1304"/>
      <c r="E86" s="1307"/>
      <c r="F86" s="1304"/>
      <c r="G86" s="323" t="s">
        <v>516</v>
      </c>
      <c r="H86" s="137"/>
      <c r="I86" s="137" t="str">
        <f t="shared" si="304"/>
        <v/>
      </c>
      <c r="J86" s="137" t="str">
        <f t="shared" si="305"/>
        <v/>
      </c>
      <c r="K86" s="137" t="str">
        <f t="shared" si="306"/>
        <v/>
      </c>
      <c r="L86" s="137" t="str">
        <f t="shared" si="307"/>
        <v/>
      </c>
      <c r="M86" s="137" t="str">
        <f t="shared" si="308"/>
        <v/>
      </c>
      <c r="N86" s="137" t="str">
        <f t="shared" si="309"/>
        <v/>
      </c>
      <c r="O86" s="137" t="str">
        <f t="shared" si="310"/>
        <v/>
      </c>
      <c r="P86" s="137" t="str">
        <f t="shared" si="311"/>
        <v/>
      </c>
      <c r="Q86" s="137" t="str">
        <f t="shared" si="312"/>
        <v/>
      </c>
      <c r="R86" s="137" t="str">
        <f t="shared" si="313"/>
        <v/>
      </c>
      <c r="S86" s="137" t="str">
        <f t="shared" si="314"/>
        <v/>
      </c>
      <c r="T86" s="322">
        <f t="shared" si="69"/>
        <v>0</v>
      </c>
      <c r="AO86" s="511">
        <v>3</v>
      </c>
      <c r="AP86" s="511">
        <v>1</v>
      </c>
      <c r="AQ86" s="511">
        <v>9</v>
      </c>
      <c r="AR86" s="515">
        <f ca="1">IF($AQ86=1,IF(INDIRECT(ADDRESS(($AO86-1)*3+$AP86+5,$AQ86+7))="",0,INDIRECT(ADDRESS(($AO86-1)*3+$AP86+5,$AQ86+7))),IF(INDIRECT(ADDRESS(($AO86-1)*3+$AP86+5,$AQ86+7))="",0,IF(COUNTIF(INDIRECT(ADDRESS(($AO86-1)*36+($AP86-1)*12+6,COLUMN())):INDIRECT(ADDRESS(($AO86-1)*36+($AP86-1)*12+$AQ86+4,COLUMN())),INDIRECT(ADDRESS(($AO86-1)*3+$AP86+5,$AQ86+7)))&gt;=1,0,INDIRECT(ADDRESS(($AO86-1)*3+$AP86+5,$AQ86+7)))))</f>
        <v>0</v>
      </c>
      <c r="AS86" s="511">
        <f ca="1">COUNTIF(INDIRECT("H"&amp;(ROW()+12*(($AO86-1)*3+$AP86)-ROW())/12+5):INDIRECT("S"&amp;(ROW()+12*(($AO86-1)*3+$AP86)-ROW())/12+5),AR86)</f>
        <v>0</v>
      </c>
      <c r="AT86" s="515"/>
      <c r="AV86" s="511">
        <f ca="1">IF(AND(AR86&gt;0,AS86&gt;0),COUNTIF(AV$6:AV85,"&gt;0")+1,0)</f>
        <v>0</v>
      </c>
      <c r="BF86" s="511">
        <v>3</v>
      </c>
    </row>
    <row r="87" spans="1:84">
      <c r="A87" s="1300">
        <v>28</v>
      </c>
      <c r="B87" s="1302"/>
      <c r="C87" s="1302"/>
      <c r="D87" s="1302"/>
      <c r="E87" s="1305"/>
      <c r="F87" s="1302"/>
      <c r="G87" s="317" t="s">
        <v>391</v>
      </c>
      <c r="H87" s="141"/>
      <c r="I87" s="141" t="str">
        <f t="shared" si="304"/>
        <v/>
      </c>
      <c r="J87" s="141" t="str">
        <f t="shared" si="305"/>
        <v/>
      </c>
      <c r="K87" s="141" t="str">
        <f t="shared" si="306"/>
        <v/>
      </c>
      <c r="L87" s="141" t="str">
        <f t="shared" si="307"/>
        <v/>
      </c>
      <c r="M87" s="141" t="str">
        <f t="shared" si="308"/>
        <v/>
      </c>
      <c r="N87" s="141" t="str">
        <f t="shared" si="309"/>
        <v/>
      </c>
      <c r="O87" s="141" t="str">
        <f t="shared" si="310"/>
        <v/>
      </c>
      <c r="P87" s="141" t="str">
        <f t="shared" si="311"/>
        <v/>
      </c>
      <c r="Q87" s="141" t="str">
        <f t="shared" si="312"/>
        <v/>
      </c>
      <c r="R87" s="141" t="str">
        <f t="shared" si="313"/>
        <v/>
      </c>
      <c r="S87" s="141" t="str">
        <f t="shared" si="314"/>
        <v/>
      </c>
      <c r="T87" s="318">
        <f t="shared" si="69"/>
        <v>0</v>
      </c>
      <c r="AO87" s="511">
        <v>3</v>
      </c>
      <c r="AP87" s="511">
        <v>1</v>
      </c>
      <c r="AQ87" s="511">
        <v>10</v>
      </c>
      <c r="AR87" s="515">
        <f ca="1">IF($AQ87=1,IF(INDIRECT(ADDRESS(($AO87-1)*3+$AP87+5,$AQ87+7))="",0,INDIRECT(ADDRESS(($AO87-1)*3+$AP87+5,$AQ87+7))),IF(INDIRECT(ADDRESS(($AO87-1)*3+$AP87+5,$AQ87+7))="",0,IF(COUNTIF(INDIRECT(ADDRESS(($AO87-1)*36+($AP87-1)*12+6,COLUMN())):INDIRECT(ADDRESS(($AO87-1)*36+($AP87-1)*12+$AQ87+4,COLUMN())),INDIRECT(ADDRESS(($AO87-1)*3+$AP87+5,$AQ87+7)))&gt;=1,0,INDIRECT(ADDRESS(($AO87-1)*3+$AP87+5,$AQ87+7)))))</f>
        <v>0</v>
      </c>
      <c r="AS87" s="511">
        <f ca="1">COUNTIF(INDIRECT("H"&amp;(ROW()+12*(($AO87-1)*3+$AP87)-ROW())/12+5):INDIRECT("S"&amp;(ROW()+12*(($AO87-1)*3+$AP87)-ROW())/12+5),AR87)</f>
        <v>0</v>
      </c>
      <c r="AT87" s="515"/>
      <c r="AV87" s="511">
        <f ca="1">IF(AND(AR87&gt;0,AS87&gt;0),COUNTIF(AV$6:AV86,"&gt;0")+1,0)</f>
        <v>0</v>
      </c>
      <c r="BF87" s="511">
        <v>1</v>
      </c>
      <c r="BH87" s="511">
        <f t="shared" ref="BH87" si="387">SUM(H87:H88)</f>
        <v>0</v>
      </c>
      <c r="BI87" s="511">
        <f t="shared" ref="BI87" si="388">SUM(I87:I88)</f>
        <v>0</v>
      </c>
      <c r="BJ87" s="511">
        <f t="shared" ref="BJ87" si="389">SUM(J87:J88)</f>
        <v>0</v>
      </c>
      <c r="BK87" s="511">
        <f t="shared" ref="BK87" si="390">SUM(K87:K88)</f>
        <v>0</v>
      </c>
      <c r="BL87" s="511">
        <f t="shared" ref="BL87" si="391">SUM(L87:L88)</f>
        <v>0</v>
      </c>
      <c r="BM87" s="511">
        <f t="shared" ref="BM87" si="392">SUM(M87:M88)</f>
        <v>0</v>
      </c>
      <c r="BN87" s="511">
        <f t="shared" ref="BN87" si="393">SUM(N87:N88)</f>
        <v>0</v>
      </c>
      <c r="BO87" s="511">
        <f t="shared" ref="BO87" si="394">SUM(O87:O88)</f>
        <v>0</v>
      </c>
      <c r="BP87" s="511">
        <f t="shared" ref="BP87" si="395">SUM(P87:P88)</f>
        <v>0</v>
      </c>
      <c r="BQ87" s="511">
        <f t="shared" ref="BQ87" si="396">SUM(Q87:Q88)</f>
        <v>0</v>
      </c>
      <c r="BR87" s="511">
        <f t="shared" ref="BR87" si="397">SUM(R87:R88)</f>
        <v>0</v>
      </c>
      <c r="BS87" s="511">
        <f t="shared" ref="BS87" si="398">SUM(S87:S88)</f>
        <v>0</v>
      </c>
      <c r="BU87" s="511">
        <f t="shared" ref="BU87" si="399">SUM(U87:U88)</f>
        <v>0</v>
      </c>
      <c r="BV87" s="511">
        <f t="shared" ref="BV87" si="400">SUM(V87:V88)</f>
        <v>0</v>
      </c>
      <c r="BW87" s="511">
        <f t="shared" ref="BW87" si="401">SUM(W87:W88)</f>
        <v>0</v>
      </c>
      <c r="BX87" s="511">
        <f t="shared" ref="BX87" si="402">SUM(X87:X88)</f>
        <v>0</v>
      </c>
      <c r="BY87" s="511">
        <f t="shared" ref="BY87" si="403">SUM(Y87:Y88)</f>
        <v>0</v>
      </c>
      <c r="BZ87" s="511">
        <f t="shared" ref="BZ87" si="404">SUM(Z87:Z88)</f>
        <v>0</v>
      </c>
      <c r="CA87" s="511">
        <f t="shared" ref="CA87" si="405">SUM(AA87:AA88)</f>
        <v>0</v>
      </c>
      <c r="CB87" s="511">
        <f t="shared" ref="CB87" si="406">SUM(AB87:AB88)</f>
        <v>0</v>
      </c>
      <c r="CC87" s="511">
        <f t="shared" ref="CC87" si="407">SUM(AC87:AC88)</f>
        <v>0</v>
      </c>
      <c r="CD87" s="511">
        <f t="shared" ref="CD87" si="408">SUM(AD87:AD88)</f>
        <v>0</v>
      </c>
      <c r="CE87" s="511">
        <f t="shared" ref="CE87" si="409">SUM(AE87:AE88)</f>
        <v>0</v>
      </c>
      <c r="CF87" s="511">
        <f t="shared" ref="CF87" si="410">SUM(AF87:AF88)</f>
        <v>0</v>
      </c>
    </row>
    <row r="88" spans="1:84">
      <c r="A88" s="1313"/>
      <c r="B88" s="1303"/>
      <c r="C88" s="1303"/>
      <c r="D88" s="1303"/>
      <c r="E88" s="1306"/>
      <c r="F88" s="1303"/>
      <c r="G88" s="319" t="s">
        <v>390</v>
      </c>
      <c r="H88" s="139"/>
      <c r="I88" s="139" t="str">
        <f t="shared" si="304"/>
        <v/>
      </c>
      <c r="J88" s="139" t="str">
        <f t="shared" si="305"/>
        <v/>
      </c>
      <c r="K88" s="139" t="str">
        <f t="shared" si="306"/>
        <v/>
      </c>
      <c r="L88" s="139" t="str">
        <f t="shared" si="307"/>
        <v/>
      </c>
      <c r="M88" s="139" t="str">
        <f t="shared" si="308"/>
        <v/>
      </c>
      <c r="N88" s="139" t="str">
        <f t="shared" si="309"/>
        <v/>
      </c>
      <c r="O88" s="139" t="str">
        <f t="shared" si="310"/>
        <v/>
      </c>
      <c r="P88" s="139" t="str">
        <f t="shared" si="311"/>
        <v/>
      </c>
      <c r="Q88" s="139" t="str">
        <f t="shared" si="312"/>
        <v/>
      </c>
      <c r="R88" s="139" t="str">
        <f t="shared" si="313"/>
        <v/>
      </c>
      <c r="S88" s="139" t="str">
        <f t="shared" si="314"/>
        <v/>
      </c>
      <c r="T88" s="320">
        <f t="shared" si="69"/>
        <v>0</v>
      </c>
      <c r="AO88" s="511">
        <v>3</v>
      </c>
      <c r="AP88" s="511">
        <v>1</v>
      </c>
      <c r="AQ88" s="511">
        <v>11</v>
      </c>
      <c r="AR88" s="515">
        <f ca="1">IF($AQ88=1,IF(INDIRECT(ADDRESS(($AO88-1)*3+$AP88+5,$AQ88+7))="",0,INDIRECT(ADDRESS(($AO88-1)*3+$AP88+5,$AQ88+7))),IF(INDIRECT(ADDRESS(($AO88-1)*3+$AP88+5,$AQ88+7))="",0,IF(COUNTIF(INDIRECT(ADDRESS(($AO88-1)*36+($AP88-1)*12+6,COLUMN())):INDIRECT(ADDRESS(($AO88-1)*36+($AP88-1)*12+$AQ88+4,COLUMN())),INDIRECT(ADDRESS(($AO88-1)*3+$AP88+5,$AQ88+7)))&gt;=1,0,INDIRECT(ADDRESS(($AO88-1)*3+$AP88+5,$AQ88+7)))))</f>
        <v>0</v>
      </c>
      <c r="AS88" s="511">
        <f ca="1">COUNTIF(INDIRECT("H"&amp;(ROW()+12*(($AO88-1)*3+$AP88)-ROW())/12+5):INDIRECT("S"&amp;(ROW()+12*(($AO88-1)*3+$AP88)-ROW())/12+5),AR88)</f>
        <v>0</v>
      </c>
      <c r="AT88" s="515"/>
      <c r="AV88" s="511">
        <f ca="1">IF(AND(AR88&gt;0,AS88&gt;0),COUNTIF(AV$6:AV87,"&gt;0")+1,0)</f>
        <v>0</v>
      </c>
      <c r="BF88" s="511">
        <v>2</v>
      </c>
      <c r="BG88" s="511" t="s">
        <v>389</v>
      </c>
      <c r="BH88" s="511">
        <f t="shared" ref="BH88" si="411">IF(BH87+BU87&gt;40000,1,0)</f>
        <v>0</v>
      </c>
      <c r="BI88" s="511">
        <f t="shared" ref="BI88" si="412">IF(BI87+BV87&gt;40000,1,0)</f>
        <v>0</v>
      </c>
      <c r="BJ88" s="511">
        <f t="shared" ref="BJ88" si="413">IF(BJ87+BW87&gt;40000,1,0)</f>
        <v>0</v>
      </c>
      <c r="BK88" s="511">
        <f t="shared" ref="BK88" si="414">IF(BK87+BX87&gt;40000,1,0)</f>
        <v>0</v>
      </c>
      <c r="BL88" s="511">
        <f t="shared" ref="BL88" si="415">IF(BL87+BY87&gt;40000,1,0)</f>
        <v>0</v>
      </c>
      <c r="BM88" s="511">
        <f t="shared" ref="BM88" si="416">IF(BM87+BZ87&gt;40000,1,0)</f>
        <v>0</v>
      </c>
      <c r="BN88" s="511">
        <f t="shared" ref="BN88" si="417">IF(BN87+CA87&gt;40000,1,0)</f>
        <v>0</v>
      </c>
      <c r="BO88" s="511">
        <f t="shared" ref="BO88" si="418">IF(BO87+CB87&gt;40000,1,0)</f>
        <v>0</v>
      </c>
      <c r="BP88" s="511">
        <f t="shared" ref="BP88" si="419">IF(BP87+CC87&gt;40000,1,0)</f>
        <v>0</v>
      </c>
      <c r="BQ88" s="511">
        <f t="shared" ref="BQ88" si="420">IF(BQ87+CD87&gt;40000,1,0)</f>
        <v>0</v>
      </c>
      <c r="BR88" s="511">
        <f t="shared" ref="BR88" si="421">IF(BR87+CE87&gt;40000,1,0)</f>
        <v>0</v>
      </c>
      <c r="BS88" s="511">
        <f t="shared" ref="BS88" si="422">IF(BS87+CF87&gt;40000,1,0)</f>
        <v>0</v>
      </c>
    </row>
    <row r="89" spans="1:84">
      <c r="A89" s="1301"/>
      <c r="B89" s="1304"/>
      <c r="C89" s="1304"/>
      <c r="D89" s="1304"/>
      <c r="E89" s="1307"/>
      <c r="F89" s="1304"/>
      <c r="G89" s="323" t="s">
        <v>516</v>
      </c>
      <c r="H89" s="137"/>
      <c r="I89" s="137" t="str">
        <f t="shared" si="304"/>
        <v/>
      </c>
      <c r="J89" s="137" t="str">
        <f t="shared" si="305"/>
        <v/>
      </c>
      <c r="K89" s="137" t="str">
        <f t="shared" si="306"/>
        <v/>
      </c>
      <c r="L89" s="137" t="str">
        <f t="shared" si="307"/>
        <v/>
      </c>
      <c r="M89" s="137" t="str">
        <f t="shared" si="308"/>
        <v/>
      </c>
      <c r="N89" s="137" t="str">
        <f t="shared" si="309"/>
        <v/>
      </c>
      <c r="O89" s="137" t="str">
        <f t="shared" si="310"/>
        <v/>
      </c>
      <c r="P89" s="137" t="str">
        <f t="shared" si="311"/>
        <v/>
      </c>
      <c r="Q89" s="137" t="str">
        <f t="shared" si="312"/>
        <v/>
      </c>
      <c r="R89" s="137" t="str">
        <f t="shared" si="313"/>
        <v/>
      </c>
      <c r="S89" s="137" t="str">
        <f t="shared" si="314"/>
        <v/>
      </c>
      <c r="T89" s="322">
        <f t="shared" si="69"/>
        <v>0</v>
      </c>
      <c r="AO89" s="511">
        <v>3</v>
      </c>
      <c r="AP89" s="511">
        <v>1</v>
      </c>
      <c r="AQ89" s="511">
        <v>12</v>
      </c>
      <c r="AR89" s="515">
        <f ca="1">IF($AQ89=1,IF(INDIRECT(ADDRESS(($AO89-1)*3+$AP89+5,$AQ89+7))="",0,INDIRECT(ADDRESS(($AO89-1)*3+$AP89+5,$AQ89+7))),IF(INDIRECT(ADDRESS(($AO89-1)*3+$AP89+5,$AQ89+7))="",0,IF(COUNTIF(INDIRECT(ADDRESS(($AO89-1)*36+($AP89-1)*12+6,COLUMN())):INDIRECT(ADDRESS(($AO89-1)*36+($AP89-1)*12+$AQ89+4,COLUMN())),INDIRECT(ADDRESS(($AO89-1)*3+$AP89+5,$AQ89+7)))&gt;=1,0,INDIRECT(ADDRESS(($AO89-1)*3+$AP89+5,$AQ89+7)))))</f>
        <v>0</v>
      </c>
      <c r="AS89" s="511">
        <f ca="1">COUNTIF(INDIRECT("H"&amp;(ROW()+12*(($AO89-1)*3+$AP89)-ROW())/12+5):INDIRECT("S"&amp;(ROW()+12*(($AO89-1)*3+$AP89)-ROW())/12+5),AR89)</f>
        <v>0</v>
      </c>
      <c r="AT89" s="515"/>
      <c r="AV89" s="511">
        <f ca="1">IF(AND(AR89&gt;0,AS89&gt;0),COUNTIF(AV$6:AV88,"&gt;0")+1,0)</f>
        <v>0</v>
      </c>
      <c r="BF89" s="511">
        <v>3</v>
      </c>
    </row>
    <row r="90" spans="1:84">
      <c r="A90" s="1300">
        <v>29</v>
      </c>
      <c r="B90" s="1302"/>
      <c r="C90" s="1302"/>
      <c r="D90" s="1302"/>
      <c r="E90" s="1305"/>
      <c r="F90" s="1302"/>
      <c r="G90" s="317" t="s">
        <v>391</v>
      </c>
      <c r="H90" s="141"/>
      <c r="I90" s="141" t="str">
        <f t="shared" si="304"/>
        <v/>
      </c>
      <c r="J90" s="141" t="str">
        <f t="shared" si="305"/>
        <v/>
      </c>
      <c r="K90" s="141" t="str">
        <f t="shared" si="306"/>
        <v/>
      </c>
      <c r="L90" s="141" t="str">
        <f t="shared" si="307"/>
        <v/>
      </c>
      <c r="M90" s="141" t="str">
        <f t="shared" si="308"/>
        <v/>
      </c>
      <c r="N90" s="141" t="str">
        <f t="shared" si="309"/>
        <v/>
      </c>
      <c r="O90" s="141" t="str">
        <f t="shared" si="310"/>
        <v/>
      </c>
      <c r="P90" s="141" t="str">
        <f t="shared" si="311"/>
        <v/>
      </c>
      <c r="Q90" s="141" t="str">
        <f t="shared" si="312"/>
        <v/>
      </c>
      <c r="R90" s="141" t="str">
        <f t="shared" si="313"/>
        <v/>
      </c>
      <c r="S90" s="141" t="str">
        <f t="shared" si="314"/>
        <v/>
      </c>
      <c r="T90" s="318">
        <f t="shared" si="69"/>
        <v>0</v>
      </c>
      <c r="AO90" s="511">
        <v>3</v>
      </c>
      <c r="AP90" s="511">
        <v>2</v>
      </c>
      <c r="AQ90" s="511">
        <v>1</v>
      </c>
      <c r="AR90" s="515">
        <f ca="1">IF($AQ90=1,IF(INDIRECT(ADDRESS(($AO90-1)*3+$AP90+5,$AQ90+7))="",0,INDIRECT(ADDRESS(($AO90-1)*3+$AP90+5,$AQ90+7))),IF(INDIRECT(ADDRESS(($AO90-1)*3+$AP90+5,$AQ90+7))="",0,IF(COUNTIF(INDIRECT(ADDRESS(($AO90-1)*36+($AP90-1)*12+6,COLUMN())):INDIRECT(ADDRESS(($AO90-1)*36+($AP90-1)*12+$AQ90+4,COLUMN())),INDIRECT(ADDRESS(($AO90-1)*3+$AP90+5,$AQ90+7)))&gt;=1,0,INDIRECT(ADDRESS(($AO90-1)*3+$AP90+5,$AQ90+7)))))</f>
        <v>0</v>
      </c>
      <c r="AS90" s="511">
        <f ca="1">COUNTIF(INDIRECT("H"&amp;(ROW()+12*(($AO90-1)*3+$AP90)-ROW())/12+5):INDIRECT("S"&amp;(ROW()+12*(($AO90-1)*3+$AP90)-ROW())/12+5),AR90)</f>
        <v>0</v>
      </c>
      <c r="AT90" s="515"/>
      <c r="AV90" s="511">
        <f ca="1">IF(AND(AR90&gt;0,AS90&gt;0),COUNTIF(AV$6:AV89,"&gt;0")+1,0)</f>
        <v>0</v>
      </c>
      <c r="BF90" s="511">
        <v>1</v>
      </c>
      <c r="BH90" s="511">
        <f t="shared" ref="BH90" si="423">SUM(H90:H91)</f>
        <v>0</v>
      </c>
      <c r="BI90" s="511">
        <f t="shared" ref="BI90" si="424">SUM(I90:I91)</f>
        <v>0</v>
      </c>
      <c r="BJ90" s="511">
        <f t="shared" ref="BJ90" si="425">SUM(J90:J91)</f>
        <v>0</v>
      </c>
      <c r="BK90" s="511">
        <f t="shared" ref="BK90" si="426">SUM(K90:K91)</f>
        <v>0</v>
      </c>
      <c r="BL90" s="511">
        <f t="shared" ref="BL90" si="427">SUM(L90:L91)</f>
        <v>0</v>
      </c>
      <c r="BM90" s="511">
        <f t="shared" ref="BM90" si="428">SUM(M90:M91)</f>
        <v>0</v>
      </c>
      <c r="BN90" s="511">
        <f t="shared" ref="BN90" si="429">SUM(N90:N91)</f>
        <v>0</v>
      </c>
      <c r="BO90" s="511">
        <f t="shared" ref="BO90" si="430">SUM(O90:O91)</f>
        <v>0</v>
      </c>
      <c r="BP90" s="511">
        <f t="shared" ref="BP90" si="431">SUM(P90:P91)</f>
        <v>0</v>
      </c>
      <c r="BQ90" s="511">
        <f t="shared" ref="BQ90" si="432">SUM(Q90:Q91)</f>
        <v>0</v>
      </c>
      <c r="BR90" s="511">
        <f t="shared" ref="BR90" si="433">SUM(R90:R91)</f>
        <v>0</v>
      </c>
      <c r="BS90" s="511">
        <f t="shared" ref="BS90" si="434">SUM(S90:S91)</f>
        <v>0</v>
      </c>
      <c r="BU90" s="511">
        <f t="shared" ref="BU90" si="435">SUM(U90:U91)</f>
        <v>0</v>
      </c>
      <c r="BV90" s="511">
        <f t="shared" ref="BV90" si="436">SUM(V90:V91)</f>
        <v>0</v>
      </c>
      <c r="BW90" s="511">
        <f t="shared" ref="BW90" si="437">SUM(W90:W91)</f>
        <v>0</v>
      </c>
      <c r="BX90" s="511">
        <f t="shared" ref="BX90" si="438">SUM(X90:X91)</f>
        <v>0</v>
      </c>
      <c r="BY90" s="511">
        <f t="shared" ref="BY90" si="439">SUM(Y90:Y91)</f>
        <v>0</v>
      </c>
      <c r="BZ90" s="511">
        <f t="shared" ref="BZ90" si="440">SUM(Z90:Z91)</f>
        <v>0</v>
      </c>
      <c r="CA90" s="511">
        <f t="shared" ref="CA90" si="441">SUM(AA90:AA91)</f>
        <v>0</v>
      </c>
      <c r="CB90" s="511">
        <f t="shared" ref="CB90" si="442">SUM(AB90:AB91)</f>
        <v>0</v>
      </c>
      <c r="CC90" s="511">
        <f t="shared" ref="CC90" si="443">SUM(AC90:AC91)</f>
        <v>0</v>
      </c>
      <c r="CD90" s="511">
        <f t="shared" ref="CD90" si="444">SUM(AD90:AD91)</f>
        <v>0</v>
      </c>
      <c r="CE90" s="511">
        <f t="shared" ref="CE90" si="445">SUM(AE90:AE91)</f>
        <v>0</v>
      </c>
      <c r="CF90" s="511">
        <f t="shared" ref="CF90" si="446">SUM(AF90:AF91)</f>
        <v>0</v>
      </c>
    </row>
    <row r="91" spans="1:84">
      <c r="A91" s="1313"/>
      <c r="B91" s="1303"/>
      <c r="C91" s="1303"/>
      <c r="D91" s="1303"/>
      <c r="E91" s="1306"/>
      <c r="F91" s="1303"/>
      <c r="G91" s="319" t="s">
        <v>390</v>
      </c>
      <c r="H91" s="139"/>
      <c r="I91" s="139" t="str">
        <f t="shared" si="304"/>
        <v/>
      </c>
      <c r="J91" s="139" t="str">
        <f t="shared" si="305"/>
        <v/>
      </c>
      <c r="K91" s="139" t="str">
        <f t="shared" si="306"/>
        <v/>
      </c>
      <c r="L91" s="139" t="str">
        <f t="shared" si="307"/>
        <v/>
      </c>
      <c r="M91" s="139" t="str">
        <f t="shared" si="308"/>
        <v/>
      </c>
      <c r="N91" s="139" t="str">
        <f t="shared" si="309"/>
        <v/>
      </c>
      <c r="O91" s="139" t="str">
        <f t="shared" si="310"/>
        <v/>
      </c>
      <c r="P91" s="139" t="str">
        <f t="shared" si="311"/>
        <v/>
      </c>
      <c r="Q91" s="139" t="str">
        <f t="shared" si="312"/>
        <v/>
      </c>
      <c r="R91" s="139" t="str">
        <f t="shared" si="313"/>
        <v/>
      </c>
      <c r="S91" s="139" t="str">
        <f t="shared" si="314"/>
        <v/>
      </c>
      <c r="T91" s="320">
        <f t="shared" si="69"/>
        <v>0</v>
      </c>
      <c r="AO91" s="511">
        <v>3</v>
      </c>
      <c r="AP91" s="511">
        <v>2</v>
      </c>
      <c r="AQ91" s="511">
        <v>2</v>
      </c>
      <c r="AR91" s="515">
        <f ca="1">IF($AQ91=1,IF(INDIRECT(ADDRESS(($AO91-1)*3+$AP91+5,$AQ91+7))="",0,INDIRECT(ADDRESS(($AO91-1)*3+$AP91+5,$AQ91+7))),IF(INDIRECT(ADDRESS(($AO91-1)*3+$AP91+5,$AQ91+7))="",0,IF(COUNTIF(INDIRECT(ADDRESS(($AO91-1)*36+($AP91-1)*12+6,COLUMN())):INDIRECT(ADDRESS(($AO91-1)*36+($AP91-1)*12+$AQ91+4,COLUMN())),INDIRECT(ADDRESS(($AO91-1)*3+$AP91+5,$AQ91+7)))&gt;=1,0,INDIRECT(ADDRESS(($AO91-1)*3+$AP91+5,$AQ91+7)))))</f>
        <v>0</v>
      </c>
      <c r="AS91" s="511">
        <f ca="1">COUNTIF(INDIRECT("H"&amp;(ROW()+12*(($AO91-1)*3+$AP91)-ROW())/12+5):INDIRECT("S"&amp;(ROW()+12*(($AO91-1)*3+$AP91)-ROW())/12+5),AR91)</f>
        <v>0</v>
      </c>
      <c r="AT91" s="515"/>
      <c r="AV91" s="511">
        <f ca="1">IF(AND(AR91&gt;0,AS91&gt;0),COUNTIF(AV$6:AV90,"&gt;0")+1,0)</f>
        <v>0</v>
      </c>
      <c r="BF91" s="511">
        <v>2</v>
      </c>
      <c r="BG91" s="511" t="s">
        <v>389</v>
      </c>
      <c r="BH91" s="511">
        <f t="shared" ref="BH91" si="447">IF(BH90+BU90&gt;40000,1,0)</f>
        <v>0</v>
      </c>
      <c r="BI91" s="511">
        <f t="shared" ref="BI91" si="448">IF(BI90+BV90&gt;40000,1,0)</f>
        <v>0</v>
      </c>
      <c r="BJ91" s="511">
        <f t="shared" ref="BJ91" si="449">IF(BJ90+BW90&gt;40000,1,0)</f>
        <v>0</v>
      </c>
      <c r="BK91" s="511">
        <f t="shared" ref="BK91" si="450">IF(BK90+BX90&gt;40000,1,0)</f>
        <v>0</v>
      </c>
      <c r="BL91" s="511">
        <f t="shared" ref="BL91" si="451">IF(BL90+BY90&gt;40000,1,0)</f>
        <v>0</v>
      </c>
      <c r="BM91" s="511">
        <f t="shared" ref="BM91" si="452">IF(BM90+BZ90&gt;40000,1,0)</f>
        <v>0</v>
      </c>
      <c r="BN91" s="511">
        <f t="shared" ref="BN91" si="453">IF(BN90+CA90&gt;40000,1,0)</f>
        <v>0</v>
      </c>
      <c r="BO91" s="511">
        <f t="shared" ref="BO91" si="454">IF(BO90+CB90&gt;40000,1,0)</f>
        <v>0</v>
      </c>
      <c r="BP91" s="511">
        <f t="shared" ref="BP91" si="455">IF(BP90+CC90&gt;40000,1,0)</f>
        <v>0</v>
      </c>
      <c r="BQ91" s="511">
        <f t="shared" ref="BQ91" si="456">IF(BQ90+CD90&gt;40000,1,0)</f>
        <v>0</v>
      </c>
      <c r="BR91" s="511">
        <f t="shared" ref="BR91" si="457">IF(BR90+CE90&gt;40000,1,0)</f>
        <v>0</v>
      </c>
      <c r="BS91" s="511">
        <f t="shared" ref="BS91" si="458">IF(BS90+CF90&gt;40000,1,0)</f>
        <v>0</v>
      </c>
    </row>
    <row r="92" spans="1:84">
      <c r="A92" s="1301"/>
      <c r="B92" s="1304"/>
      <c r="C92" s="1304"/>
      <c r="D92" s="1304"/>
      <c r="E92" s="1307"/>
      <c r="F92" s="1304"/>
      <c r="G92" s="323" t="s">
        <v>516</v>
      </c>
      <c r="H92" s="137"/>
      <c r="I92" s="137" t="str">
        <f t="shared" si="304"/>
        <v/>
      </c>
      <c r="J92" s="137" t="str">
        <f t="shared" si="305"/>
        <v/>
      </c>
      <c r="K92" s="137" t="str">
        <f t="shared" si="306"/>
        <v/>
      </c>
      <c r="L92" s="137" t="str">
        <f t="shared" si="307"/>
        <v/>
      </c>
      <c r="M92" s="137" t="str">
        <f t="shared" si="308"/>
        <v/>
      </c>
      <c r="N92" s="137" t="str">
        <f t="shared" si="309"/>
        <v/>
      </c>
      <c r="O92" s="137" t="str">
        <f t="shared" si="310"/>
        <v/>
      </c>
      <c r="P92" s="137" t="str">
        <f t="shared" si="311"/>
        <v/>
      </c>
      <c r="Q92" s="137" t="str">
        <f t="shared" si="312"/>
        <v/>
      </c>
      <c r="R92" s="137" t="str">
        <f t="shared" si="313"/>
        <v/>
      </c>
      <c r="S92" s="137" t="str">
        <f t="shared" si="314"/>
        <v/>
      </c>
      <c r="T92" s="322">
        <f t="shared" si="69"/>
        <v>0</v>
      </c>
      <c r="AO92" s="511">
        <v>3</v>
      </c>
      <c r="AP92" s="511">
        <v>2</v>
      </c>
      <c r="AQ92" s="511">
        <v>3</v>
      </c>
      <c r="AR92" s="515">
        <f ca="1">IF($AQ92=1,IF(INDIRECT(ADDRESS(($AO92-1)*3+$AP92+5,$AQ92+7))="",0,INDIRECT(ADDRESS(($AO92-1)*3+$AP92+5,$AQ92+7))),IF(INDIRECT(ADDRESS(($AO92-1)*3+$AP92+5,$AQ92+7))="",0,IF(COUNTIF(INDIRECT(ADDRESS(($AO92-1)*36+($AP92-1)*12+6,COLUMN())):INDIRECT(ADDRESS(($AO92-1)*36+($AP92-1)*12+$AQ92+4,COLUMN())),INDIRECT(ADDRESS(($AO92-1)*3+$AP92+5,$AQ92+7)))&gt;=1,0,INDIRECT(ADDRESS(($AO92-1)*3+$AP92+5,$AQ92+7)))))</f>
        <v>0</v>
      </c>
      <c r="AS92" s="511">
        <f ca="1">COUNTIF(INDIRECT("H"&amp;(ROW()+12*(($AO92-1)*3+$AP92)-ROW())/12+5):INDIRECT("S"&amp;(ROW()+12*(($AO92-1)*3+$AP92)-ROW())/12+5),AR92)</f>
        <v>0</v>
      </c>
      <c r="AT92" s="515"/>
      <c r="AV92" s="511">
        <f ca="1">IF(AND(AR92&gt;0,AS92&gt;0),COUNTIF(AV$6:AV91,"&gt;0")+1,0)</f>
        <v>0</v>
      </c>
      <c r="BF92" s="511">
        <v>3</v>
      </c>
    </row>
    <row r="93" spans="1:84">
      <c r="A93" s="1300">
        <v>30</v>
      </c>
      <c r="B93" s="1302"/>
      <c r="C93" s="1302"/>
      <c r="D93" s="1302"/>
      <c r="E93" s="1305"/>
      <c r="F93" s="1302"/>
      <c r="G93" s="317" t="s">
        <v>391</v>
      </c>
      <c r="H93" s="141"/>
      <c r="I93" s="141" t="str">
        <f t="shared" si="304"/>
        <v/>
      </c>
      <c r="J93" s="141" t="str">
        <f t="shared" si="305"/>
        <v/>
      </c>
      <c r="K93" s="141" t="str">
        <f t="shared" si="306"/>
        <v/>
      </c>
      <c r="L93" s="141" t="str">
        <f t="shared" si="307"/>
        <v/>
      </c>
      <c r="M93" s="141" t="str">
        <f t="shared" si="308"/>
        <v/>
      </c>
      <c r="N93" s="141" t="str">
        <f t="shared" si="309"/>
        <v/>
      </c>
      <c r="O93" s="141" t="str">
        <f t="shared" si="310"/>
        <v/>
      </c>
      <c r="P93" s="141" t="str">
        <f t="shared" si="311"/>
        <v/>
      </c>
      <c r="Q93" s="141" t="str">
        <f t="shared" si="312"/>
        <v/>
      </c>
      <c r="R93" s="141" t="str">
        <f t="shared" si="313"/>
        <v/>
      </c>
      <c r="S93" s="141" t="str">
        <f t="shared" si="314"/>
        <v/>
      </c>
      <c r="T93" s="318">
        <f t="shared" si="69"/>
        <v>0</v>
      </c>
      <c r="AO93" s="511">
        <v>3</v>
      </c>
      <c r="AP93" s="511">
        <v>2</v>
      </c>
      <c r="AQ93" s="511">
        <v>4</v>
      </c>
      <c r="AR93" s="515">
        <f ca="1">IF($AQ93=1,IF(INDIRECT(ADDRESS(($AO93-1)*3+$AP93+5,$AQ93+7))="",0,INDIRECT(ADDRESS(($AO93-1)*3+$AP93+5,$AQ93+7))),IF(INDIRECT(ADDRESS(($AO93-1)*3+$AP93+5,$AQ93+7))="",0,IF(COUNTIF(INDIRECT(ADDRESS(($AO93-1)*36+($AP93-1)*12+6,COLUMN())):INDIRECT(ADDRESS(($AO93-1)*36+($AP93-1)*12+$AQ93+4,COLUMN())),INDIRECT(ADDRESS(($AO93-1)*3+$AP93+5,$AQ93+7)))&gt;=1,0,INDIRECT(ADDRESS(($AO93-1)*3+$AP93+5,$AQ93+7)))))</f>
        <v>0</v>
      </c>
      <c r="AS93" s="511">
        <f ca="1">COUNTIF(INDIRECT("H"&amp;(ROW()+12*(($AO93-1)*3+$AP93)-ROW())/12+5):INDIRECT("S"&amp;(ROW()+12*(($AO93-1)*3+$AP93)-ROW())/12+5),AR93)</f>
        <v>0</v>
      </c>
      <c r="AT93" s="515"/>
      <c r="AV93" s="511">
        <f ca="1">IF(AND(AR93&gt;0,AS93&gt;0),COUNTIF(AV$6:AV92,"&gt;0")+1,0)</f>
        <v>0</v>
      </c>
      <c r="BF93" s="511">
        <v>1</v>
      </c>
      <c r="BH93" s="511">
        <f t="shared" ref="BH93" si="459">SUM(H93:H94)</f>
        <v>0</v>
      </c>
      <c r="BI93" s="511">
        <f t="shared" ref="BI93" si="460">SUM(I93:I94)</f>
        <v>0</v>
      </c>
      <c r="BJ93" s="511">
        <f t="shared" ref="BJ93" si="461">SUM(J93:J94)</f>
        <v>0</v>
      </c>
      <c r="BK93" s="511">
        <f t="shared" ref="BK93" si="462">SUM(K93:K94)</f>
        <v>0</v>
      </c>
      <c r="BL93" s="511">
        <f t="shared" ref="BL93" si="463">SUM(L93:L94)</f>
        <v>0</v>
      </c>
      <c r="BM93" s="511">
        <f t="shared" ref="BM93" si="464">SUM(M93:M94)</f>
        <v>0</v>
      </c>
      <c r="BN93" s="511">
        <f t="shared" ref="BN93" si="465">SUM(N93:N94)</f>
        <v>0</v>
      </c>
      <c r="BO93" s="511">
        <f t="shared" ref="BO93" si="466">SUM(O93:O94)</f>
        <v>0</v>
      </c>
      <c r="BP93" s="511">
        <f t="shared" ref="BP93" si="467">SUM(P93:P94)</f>
        <v>0</v>
      </c>
      <c r="BQ93" s="511">
        <f t="shared" ref="BQ93" si="468">SUM(Q93:Q94)</f>
        <v>0</v>
      </c>
      <c r="BR93" s="511">
        <f t="shared" ref="BR93" si="469">SUM(R93:R94)</f>
        <v>0</v>
      </c>
      <c r="BS93" s="511">
        <f t="shared" ref="BS93" si="470">SUM(S93:S94)</f>
        <v>0</v>
      </c>
      <c r="BU93" s="511">
        <f t="shared" ref="BU93" si="471">SUM(U93:U94)</f>
        <v>0</v>
      </c>
      <c r="BV93" s="511">
        <f t="shared" ref="BV93" si="472">SUM(V93:V94)</f>
        <v>0</v>
      </c>
      <c r="BW93" s="511">
        <f t="shared" ref="BW93" si="473">SUM(W93:W94)</f>
        <v>0</v>
      </c>
      <c r="BX93" s="511">
        <f t="shared" ref="BX93" si="474">SUM(X93:X94)</f>
        <v>0</v>
      </c>
      <c r="BY93" s="511">
        <f t="shared" ref="BY93" si="475">SUM(Y93:Y94)</f>
        <v>0</v>
      </c>
      <c r="BZ93" s="511">
        <f t="shared" ref="BZ93" si="476">SUM(Z93:Z94)</f>
        <v>0</v>
      </c>
      <c r="CA93" s="511">
        <f t="shared" ref="CA93" si="477">SUM(AA93:AA94)</f>
        <v>0</v>
      </c>
      <c r="CB93" s="511">
        <f t="shared" ref="CB93" si="478">SUM(AB93:AB94)</f>
        <v>0</v>
      </c>
      <c r="CC93" s="511">
        <f t="shared" ref="CC93" si="479">SUM(AC93:AC94)</f>
        <v>0</v>
      </c>
      <c r="CD93" s="511">
        <f t="shared" ref="CD93" si="480">SUM(AD93:AD94)</f>
        <v>0</v>
      </c>
      <c r="CE93" s="511">
        <f t="shared" ref="CE93" si="481">SUM(AE93:AE94)</f>
        <v>0</v>
      </c>
      <c r="CF93" s="511">
        <f t="shared" ref="CF93" si="482">SUM(AF93:AF94)</f>
        <v>0</v>
      </c>
    </row>
    <row r="94" spans="1:84">
      <c r="A94" s="1313"/>
      <c r="B94" s="1303"/>
      <c r="C94" s="1303"/>
      <c r="D94" s="1303"/>
      <c r="E94" s="1306"/>
      <c r="F94" s="1303"/>
      <c r="G94" s="319" t="s">
        <v>390</v>
      </c>
      <c r="H94" s="139"/>
      <c r="I94" s="139" t="str">
        <f t="shared" si="304"/>
        <v/>
      </c>
      <c r="J94" s="139" t="str">
        <f t="shared" si="305"/>
        <v/>
      </c>
      <c r="K94" s="139" t="str">
        <f t="shared" si="306"/>
        <v/>
      </c>
      <c r="L94" s="139" t="str">
        <f t="shared" si="307"/>
        <v/>
      </c>
      <c r="M94" s="139" t="str">
        <f t="shared" si="308"/>
        <v/>
      </c>
      <c r="N94" s="139" t="str">
        <f t="shared" si="309"/>
        <v/>
      </c>
      <c r="O94" s="139" t="str">
        <f t="shared" si="310"/>
        <v/>
      </c>
      <c r="P94" s="139" t="str">
        <f t="shared" si="311"/>
        <v/>
      </c>
      <c r="Q94" s="139" t="str">
        <f t="shared" si="312"/>
        <v/>
      </c>
      <c r="R94" s="139" t="str">
        <f t="shared" si="313"/>
        <v/>
      </c>
      <c r="S94" s="139" t="str">
        <f t="shared" si="314"/>
        <v/>
      </c>
      <c r="T94" s="320">
        <f t="shared" si="69"/>
        <v>0</v>
      </c>
      <c r="AO94" s="511">
        <v>3</v>
      </c>
      <c r="AP94" s="511">
        <v>2</v>
      </c>
      <c r="AQ94" s="511">
        <v>5</v>
      </c>
      <c r="AR94" s="515">
        <f ca="1">IF($AQ94=1,IF(INDIRECT(ADDRESS(($AO94-1)*3+$AP94+5,$AQ94+7))="",0,INDIRECT(ADDRESS(($AO94-1)*3+$AP94+5,$AQ94+7))),IF(INDIRECT(ADDRESS(($AO94-1)*3+$AP94+5,$AQ94+7))="",0,IF(COUNTIF(INDIRECT(ADDRESS(($AO94-1)*36+($AP94-1)*12+6,COLUMN())):INDIRECT(ADDRESS(($AO94-1)*36+($AP94-1)*12+$AQ94+4,COLUMN())),INDIRECT(ADDRESS(($AO94-1)*3+$AP94+5,$AQ94+7)))&gt;=1,0,INDIRECT(ADDRESS(($AO94-1)*3+$AP94+5,$AQ94+7)))))</f>
        <v>0</v>
      </c>
      <c r="AS94" s="511">
        <f ca="1">COUNTIF(INDIRECT("H"&amp;(ROW()+12*(($AO94-1)*3+$AP94)-ROW())/12+5):INDIRECT("S"&amp;(ROW()+12*(($AO94-1)*3+$AP94)-ROW())/12+5),AR94)</f>
        <v>0</v>
      </c>
      <c r="AT94" s="515"/>
      <c r="AV94" s="511">
        <f ca="1">IF(AND(AR94&gt;0,AS94&gt;0),COUNTIF(AV$6:AV93,"&gt;0")+1,0)</f>
        <v>0</v>
      </c>
      <c r="BF94" s="511">
        <v>2</v>
      </c>
      <c r="BG94" s="511" t="s">
        <v>389</v>
      </c>
      <c r="BH94" s="511">
        <f t="shared" ref="BH94" si="483">IF(BH93+BU93&gt;40000,1,0)</f>
        <v>0</v>
      </c>
      <c r="BI94" s="511">
        <f t="shared" ref="BI94" si="484">IF(BI93+BV93&gt;40000,1,0)</f>
        <v>0</v>
      </c>
      <c r="BJ94" s="511">
        <f t="shared" ref="BJ94" si="485">IF(BJ93+BW93&gt;40000,1,0)</f>
        <v>0</v>
      </c>
      <c r="BK94" s="511">
        <f t="shared" ref="BK94" si="486">IF(BK93+BX93&gt;40000,1,0)</f>
        <v>0</v>
      </c>
      <c r="BL94" s="511">
        <f t="shared" ref="BL94" si="487">IF(BL93+BY93&gt;40000,1,0)</f>
        <v>0</v>
      </c>
      <c r="BM94" s="511">
        <f t="shared" ref="BM94" si="488">IF(BM93+BZ93&gt;40000,1,0)</f>
        <v>0</v>
      </c>
      <c r="BN94" s="511">
        <f t="shared" ref="BN94" si="489">IF(BN93+CA93&gt;40000,1,0)</f>
        <v>0</v>
      </c>
      <c r="BO94" s="511">
        <f t="shared" ref="BO94" si="490">IF(BO93+CB93&gt;40000,1,0)</f>
        <v>0</v>
      </c>
      <c r="BP94" s="511">
        <f t="shared" ref="BP94" si="491">IF(BP93+CC93&gt;40000,1,0)</f>
        <v>0</v>
      </c>
      <c r="BQ94" s="511">
        <f t="shared" ref="BQ94" si="492">IF(BQ93+CD93&gt;40000,1,0)</f>
        <v>0</v>
      </c>
      <c r="BR94" s="511">
        <f t="shared" ref="BR94" si="493">IF(BR93+CE93&gt;40000,1,0)</f>
        <v>0</v>
      </c>
      <c r="BS94" s="511">
        <f t="shared" ref="BS94" si="494">IF(BS93+CF93&gt;40000,1,0)</f>
        <v>0</v>
      </c>
    </row>
    <row r="95" spans="1:84">
      <c r="A95" s="1301"/>
      <c r="B95" s="1304"/>
      <c r="C95" s="1304"/>
      <c r="D95" s="1304"/>
      <c r="E95" s="1307"/>
      <c r="F95" s="1304"/>
      <c r="G95" s="323" t="s">
        <v>516</v>
      </c>
      <c r="H95" s="137"/>
      <c r="I95" s="137" t="str">
        <f t="shared" si="304"/>
        <v/>
      </c>
      <c r="J95" s="137" t="str">
        <f t="shared" si="305"/>
        <v/>
      </c>
      <c r="K95" s="137" t="str">
        <f t="shared" si="306"/>
        <v/>
      </c>
      <c r="L95" s="137" t="str">
        <f t="shared" si="307"/>
        <v/>
      </c>
      <c r="M95" s="137" t="str">
        <f t="shared" si="308"/>
        <v/>
      </c>
      <c r="N95" s="137" t="str">
        <f t="shared" si="309"/>
        <v/>
      </c>
      <c r="O95" s="137" t="str">
        <f t="shared" si="310"/>
        <v/>
      </c>
      <c r="P95" s="137" t="str">
        <f t="shared" si="311"/>
        <v/>
      </c>
      <c r="Q95" s="137" t="str">
        <f t="shared" si="312"/>
        <v/>
      </c>
      <c r="R95" s="137" t="str">
        <f t="shared" si="313"/>
        <v/>
      </c>
      <c r="S95" s="137" t="str">
        <f t="shared" si="314"/>
        <v/>
      </c>
      <c r="T95" s="322">
        <f t="shared" si="69"/>
        <v>0</v>
      </c>
      <c r="AO95" s="511">
        <v>3</v>
      </c>
      <c r="AP95" s="511">
        <v>2</v>
      </c>
      <c r="AQ95" s="511">
        <v>6</v>
      </c>
      <c r="AR95" s="515">
        <f ca="1">IF($AQ95=1,IF(INDIRECT(ADDRESS(($AO95-1)*3+$AP95+5,$AQ95+7))="",0,INDIRECT(ADDRESS(($AO95-1)*3+$AP95+5,$AQ95+7))),IF(INDIRECT(ADDRESS(($AO95-1)*3+$AP95+5,$AQ95+7))="",0,IF(COUNTIF(INDIRECT(ADDRESS(($AO95-1)*36+($AP95-1)*12+6,COLUMN())):INDIRECT(ADDRESS(($AO95-1)*36+($AP95-1)*12+$AQ95+4,COLUMN())),INDIRECT(ADDRESS(($AO95-1)*3+$AP95+5,$AQ95+7)))&gt;=1,0,INDIRECT(ADDRESS(($AO95-1)*3+$AP95+5,$AQ95+7)))))</f>
        <v>0</v>
      </c>
      <c r="AS95" s="511">
        <f ca="1">COUNTIF(INDIRECT("H"&amp;(ROW()+12*(($AO95-1)*3+$AP95)-ROW())/12+5):INDIRECT("S"&amp;(ROW()+12*(($AO95-1)*3+$AP95)-ROW())/12+5),AR95)</f>
        <v>0</v>
      </c>
      <c r="AT95" s="515"/>
      <c r="AV95" s="511">
        <f ca="1">IF(AND(AR95&gt;0,AS95&gt;0),COUNTIF(AV$6:AV94,"&gt;0")+1,0)</f>
        <v>0</v>
      </c>
      <c r="BF95" s="511">
        <v>3</v>
      </c>
    </row>
    <row r="96" spans="1:84">
      <c r="AO96" s="511">
        <v>3</v>
      </c>
      <c r="AP96" s="511">
        <v>2</v>
      </c>
      <c r="AQ96" s="511">
        <v>7</v>
      </c>
      <c r="AR96" s="515">
        <f ca="1">IF($AQ96=1,IF(INDIRECT(ADDRESS(($AO96-1)*3+$AP96+5,$AQ96+7))="",0,INDIRECT(ADDRESS(($AO96-1)*3+$AP96+5,$AQ96+7))),IF(INDIRECT(ADDRESS(($AO96-1)*3+$AP96+5,$AQ96+7))="",0,IF(COUNTIF(INDIRECT(ADDRESS(($AO96-1)*36+($AP96-1)*12+6,COLUMN())):INDIRECT(ADDRESS(($AO96-1)*36+($AP96-1)*12+$AQ96+4,COLUMN())),INDIRECT(ADDRESS(($AO96-1)*3+$AP96+5,$AQ96+7)))&gt;=1,0,INDIRECT(ADDRESS(($AO96-1)*3+$AP96+5,$AQ96+7)))))</f>
        <v>0</v>
      </c>
      <c r="AS96" s="511">
        <f ca="1">COUNTIF(INDIRECT("H"&amp;(ROW()+12*(($AO96-1)*3+$AP96)-ROW())/12+5):INDIRECT("S"&amp;(ROW()+12*(($AO96-1)*3+$AP96)-ROW())/12+5),AR96)</f>
        <v>0</v>
      </c>
      <c r="AT96" s="515"/>
      <c r="AV96" s="511">
        <f ca="1">IF(AND(AR96&gt;0,AS96&gt;0),COUNTIF(AV$6:AV95,"&gt;0")+1,0)</f>
        <v>0</v>
      </c>
    </row>
    <row r="97" spans="41:48">
      <c r="AO97" s="511">
        <v>3</v>
      </c>
      <c r="AP97" s="511">
        <v>2</v>
      </c>
      <c r="AQ97" s="511">
        <v>8</v>
      </c>
      <c r="AR97" s="515">
        <f ca="1">IF($AQ97=1,IF(INDIRECT(ADDRESS(($AO97-1)*3+$AP97+5,$AQ97+7))="",0,INDIRECT(ADDRESS(($AO97-1)*3+$AP97+5,$AQ97+7))),IF(INDIRECT(ADDRESS(($AO97-1)*3+$AP97+5,$AQ97+7))="",0,IF(COUNTIF(INDIRECT(ADDRESS(($AO97-1)*36+($AP97-1)*12+6,COLUMN())):INDIRECT(ADDRESS(($AO97-1)*36+($AP97-1)*12+$AQ97+4,COLUMN())),INDIRECT(ADDRESS(($AO97-1)*3+$AP97+5,$AQ97+7)))&gt;=1,0,INDIRECT(ADDRESS(($AO97-1)*3+$AP97+5,$AQ97+7)))))</f>
        <v>0</v>
      </c>
      <c r="AS97" s="511">
        <f ca="1">COUNTIF(INDIRECT("H"&amp;(ROW()+12*(($AO97-1)*3+$AP97)-ROW())/12+5):INDIRECT("S"&amp;(ROW()+12*(($AO97-1)*3+$AP97)-ROW())/12+5),AR97)</f>
        <v>0</v>
      </c>
      <c r="AT97" s="515"/>
      <c r="AV97" s="511">
        <f ca="1">IF(AND(AR97&gt;0,AS97&gt;0),COUNTIF(AV$6:AV96,"&gt;0")+1,0)</f>
        <v>0</v>
      </c>
    </row>
    <row r="98" spans="41:48">
      <c r="AO98" s="511">
        <v>3</v>
      </c>
      <c r="AP98" s="511">
        <v>2</v>
      </c>
      <c r="AQ98" s="511">
        <v>9</v>
      </c>
      <c r="AR98" s="515">
        <f ca="1">IF($AQ98=1,IF(INDIRECT(ADDRESS(($AO98-1)*3+$AP98+5,$AQ98+7))="",0,INDIRECT(ADDRESS(($AO98-1)*3+$AP98+5,$AQ98+7))),IF(INDIRECT(ADDRESS(($AO98-1)*3+$AP98+5,$AQ98+7))="",0,IF(COUNTIF(INDIRECT(ADDRESS(($AO98-1)*36+($AP98-1)*12+6,COLUMN())):INDIRECT(ADDRESS(($AO98-1)*36+($AP98-1)*12+$AQ98+4,COLUMN())),INDIRECT(ADDRESS(($AO98-1)*3+$AP98+5,$AQ98+7)))&gt;=1,0,INDIRECT(ADDRESS(($AO98-1)*3+$AP98+5,$AQ98+7)))))</f>
        <v>0</v>
      </c>
      <c r="AS98" s="511">
        <f ca="1">COUNTIF(INDIRECT("H"&amp;(ROW()+12*(($AO98-1)*3+$AP98)-ROW())/12+5):INDIRECT("S"&amp;(ROW()+12*(($AO98-1)*3+$AP98)-ROW())/12+5),AR98)</f>
        <v>0</v>
      </c>
      <c r="AT98" s="515"/>
      <c r="AV98" s="511">
        <f ca="1">IF(AND(AR98&gt;0,AS98&gt;0),COUNTIF(AV$6:AV97,"&gt;0")+1,0)</f>
        <v>0</v>
      </c>
    </row>
    <row r="99" spans="41:48">
      <c r="AO99" s="511">
        <v>3</v>
      </c>
      <c r="AP99" s="511">
        <v>2</v>
      </c>
      <c r="AQ99" s="511">
        <v>10</v>
      </c>
      <c r="AR99" s="515">
        <f ca="1">IF($AQ99=1,IF(INDIRECT(ADDRESS(($AO99-1)*3+$AP99+5,$AQ99+7))="",0,INDIRECT(ADDRESS(($AO99-1)*3+$AP99+5,$AQ99+7))),IF(INDIRECT(ADDRESS(($AO99-1)*3+$AP99+5,$AQ99+7))="",0,IF(COUNTIF(INDIRECT(ADDRESS(($AO99-1)*36+($AP99-1)*12+6,COLUMN())):INDIRECT(ADDRESS(($AO99-1)*36+($AP99-1)*12+$AQ99+4,COLUMN())),INDIRECT(ADDRESS(($AO99-1)*3+$AP99+5,$AQ99+7)))&gt;=1,0,INDIRECT(ADDRESS(($AO99-1)*3+$AP99+5,$AQ99+7)))))</f>
        <v>0</v>
      </c>
      <c r="AS99" s="511">
        <f ca="1">COUNTIF(INDIRECT("H"&amp;(ROW()+12*(($AO99-1)*3+$AP99)-ROW())/12+5):INDIRECT("S"&amp;(ROW()+12*(($AO99-1)*3+$AP99)-ROW())/12+5),AR99)</f>
        <v>0</v>
      </c>
      <c r="AT99" s="515"/>
      <c r="AV99" s="511">
        <f ca="1">IF(AND(AR99&gt;0,AS99&gt;0),COUNTIF(AV$6:AV98,"&gt;0")+1,0)</f>
        <v>0</v>
      </c>
    </row>
    <row r="100" spans="41:48">
      <c r="AO100" s="511">
        <v>3</v>
      </c>
      <c r="AP100" s="511">
        <v>2</v>
      </c>
      <c r="AQ100" s="511">
        <v>11</v>
      </c>
      <c r="AR100" s="515">
        <f ca="1">IF($AQ100=1,IF(INDIRECT(ADDRESS(($AO100-1)*3+$AP100+5,$AQ100+7))="",0,INDIRECT(ADDRESS(($AO100-1)*3+$AP100+5,$AQ100+7))),IF(INDIRECT(ADDRESS(($AO100-1)*3+$AP100+5,$AQ100+7))="",0,IF(COUNTIF(INDIRECT(ADDRESS(($AO100-1)*36+($AP100-1)*12+6,COLUMN())):INDIRECT(ADDRESS(($AO100-1)*36+($AP100-1)*12+$AQ100+4,COLUMN())),INDIRECT(ADDRESS(($AO100-1)*3+$AP100+5,$AQ100+7)))&gt;=1,0,INDIRECT(ADDRESS(($AO100-1)*3+$AP100+5,$AQ100+7)))))</f>
        <v>0</v>
      </c>
      <c r="AS100" s="511">
        <f ca="1">COUNTIF(INDIRECT("H"&amp;(ROW()+12*(($AO100-1)*3+$AP100)-ROW())/12+5):INDIRECT("S"&amp;(ROW()+12*(($AO100-1)*3+$AP100)-ROW())/12+5),AR100)</f>
        <v>0</v>
      </c>
      <c r="AT100" s="515"/>
      <c r="AV100" s="511">
        <f ca="1">IF(AND(AR100&gt;0,AS100&gt;0),COUNTIF(AV$6:AV99,"&gt;0")+1,0)</f>
        <v>0</v>
      </c>
    </row>
    <row r="101" spans="41:48">
      <c r="AO101" s="511">
        <v>3</v>
      </c>
      <c r="AP101" s="511">
        <v>2</v>
      </c>
      <c r="AQ101" s="511">
        <v>12</v>
      </c>
      <c r="AR101" s="515">
        <f ca="1">IF($AQ101=1,IF(INDIRECT(ADDRESS(($AO101-1)*3+$AP101+5,$AQ101+7))="",0,INDIRECT(ADDRESS(($AO101-1)*3+$AP101+5,$AQ101+7))),IF(INDIRECT(ADDRESS(($AO101-1)*3+$AP101+5,$AQ101+7))="",0,IF(COUNTIF(INDIRECT(ADDRESS(($AO101-1)*36+($AP101-1)*12+6,COLUMN())):INDIRECT(ADDRESS(($AO101-1)*36+($AP101-1)*12+$AQ101+4,COLUMN())),INDIRECT(ADDRESS(($AO101-1)*3+$AP101+5,$AQ101+7)))&gt;=1,0,INDIRECT(ADDRESS(($AO101-1)*3+$AP101+5,$AQ101+7)))))</f>
        <v>0</v>
      </c>
      <c r="AS101" s="511">
        <f ca="1">COUNTIF(INDIRECT("H"&amp;(ROW()+12*(($AO101-1)*3+$AP101)-ROW())/12+5):INDIRECT("S"&amp;(ROW()+12*(($AO101-1)*3+$AP101)-ROW())/12+5),AR101)</f>
        <v>0</v>
      </c>
      <c r="AT101" s="515"/>
      <c r="AV101" s="511">
        <f ca="1">IF(AND(AR101&gt;0,AS101&gt;0),COUNTIF(AV$6:AV100,"&gt;0")+1,0)</f>
        <v>0</v>
      </c>
    </row>
    <row r="102" spans="41:48">
      <c r="AO102" s="511">
        <v>3</v>
      </c>
      <c r="AP102" s="511">
        <v>3</v>
      </c>
      <c r="AQ102" s="511">
        <v>1</v>
      </c>
      <c r="AR102" s="515">
        <f ca="1">IF($AQ102=1,IF(INDIRECT(ADDRESS(($AO102-1)*3+$AP102+5,$AQ102+7))="",0,INDIRECT(ADDRESS(($AO102-1)*3+$AP102+5,$AQ102+7))),IF(INDIRECT(ADDRESS(($AO102-1)*3+$AP102+5,$AQ102+7))="",0,IF(COUNTIF(INDIRECT(ADDRESS(($AO102-1)*36+($AP102-1)*12+6,COLUMN())):INDIRECT(ADDRESS(($AO102-1)*36+($AP102-1)*12+$AQ102+4,COLUMN())),INDIRECT(ADDRESS(($AO102-1)*3+$AP102+5,$AQ102+7)))&gt;=1,0,INDIRECT(ADDRESS(($AO102-1)*3+$AP102+5,$AQ102+7)))))</f>
        <v>0</v>
      </c>
      <c r="AS102" s="511">
        <f ca="1">COUNTIF(INDIRECT("H"&amp;(ROW()+12*(($AO102-1)*3+$AP102)-ROW())/12+5):INDIRECT("S"&amp;(ROW()+12*(($AO102-1)*3+$AP102)-ROW())/12+5),AR102)</f>
        <v>0</v>
      </c>
      <c r="AT102" s="515"/>
      <c r="AV102" s="511">
        <f ca="1">IF(AND(AR102&gt;0,AS102&gt;0),COUNTIF(AV$6:AV101,"&gt;0")+1,0)</f>
        <v>0</v>
      </c>
    </row>
    <row r="103" spans="41:48">
      <c r="AO103" s="511">
        <v>3</v>
      </c>
      <c r="AP103" s="511">
        <v>3</v>
      </c>
      <c r="AQ103" s="511">
        <v>2</v>
      </c>
      <c r="AR103" s="515">
        <f ca="1">IF($AQ103=1,IF(INDIRECT(ADDRESS(($AO103-1)*3+$AP103+5,$AQ103+7))="",0,INDIRECT(ADDRESS(($AO103-1)*3+$AP103+5,$AQ103+7))),IF(INDIRECT(ADDRESS(($AO103-1)*3+$AP103+5,$AQ103+7))="",0,IF(COUNTIF(INDIRECT(ADDRESS(($AO103-1)*36+($AP103-1)*12+6,COLUMN())):INDIRECT(ADDRESS(($AO103-1)*36+($AP103-1)*12+$AQ103+4,COLUMN())),INDIRECT(ADDRESS(($AO103-1)*3+$AP103+5,$AQ103+7)))&gt;=1,0,INDIRECT(ADDRESS(($AO103-1)*3+$AP103+5,$AQ103+7)))))</f>
        <v>0</v>
      </c>
      <c r="AS103" s="511">
        <f ca="1">COUNTIF(INDIRECT("H"&amp;(ROW()+12*(($AO103-1)*3+$AP103)-ROW())/12+5):INDIRECT("S"&amp;(ROW()+12*(($AO103-1)*3+$AP103)-ROW())/12+5),AR103)</f>
        <v>0</v>
      </c>
      <c r="AT103" s="515"/>
      <c r="AV103" s="511">
        <f ca="1">IF(AND(AR103&gt;0,AS103&gt;0),COUNTIF(AV$6:AV102,"&gt;0")+1,0)</f>
        <v>0</v>
      </c>
    </row>
    <row r="104" spans="41:48">
      <c r="AO104" s="511">
        <v>3</v>
      </c>
      <c r="AP104" s="511">
        <v>3</v>
      </c>
      <c r="AQ104" s="511">
        <v>3</v>
      </c>
      <c r="AR104" s="515">
        <f ca="1">IF($AQ104=1,IF(INDIRECT(ADDRESS(($AO104-1)*3+$AP104+5,$AQ104+7))="",0,INDIRECT(ADDRESS(($AO104-1)*3+$AP104+5,$AQ104+7))),IF(INDIRECT(ADDRESS(($AO104-1)*3+$AP104+5,$AQ104+7))="",0,IF(COUNTIF(INDIRECT(ADDRESS(($AO104-1)*36+($AP104-1)*12+6,COLUMN())):INDIRECT(ADDRESS(($AO104-1)*36+($AP104-1)*12+$AQ104+4,COLUMN())),INDIRECT(ADDRESS(($AO104-1)*3+$AP104+5,$AQ104+7)))&gt;=1,0,INDIRECT(ADDRESS(($AO104-1)*3+$AP104+5,$AQ104+7)))))</f>
        <v>0</v>
      </c>
      <c r="AS104" s="511">
        <f ca="1">COUNTIF(INDIRECT("H"&amp;(ROW()+12*(($AO104-1)*3+$AP104)-ROW())/12+5):INDIRECT("S"&amp;(ROW()+12*(($AO104-1)*3+$AP104)-ROW())/12+5),AR104)</f>
        <v>0</v>
      </c>
      <c r="AT104" s="515"/>
      <c r="AV104" s="511">
        <f ca="1">IF(AND(AR104&gt;0,AS104&gt;0),COUNTIF(AV$6:AV103,"&gt;0")+1,0)</f>
        <v>0</v>
      </c>
    </row>
    <row r="105" spans="41:48">
      <c r="AO105" s="511">
        <v>3</v>
      </c>
      <c r="AP105" s="511">
        <v>3</v>
      </c>
      <c r="AQ105" s="511">
        <v>4</v>
      </c>
      <c r="AR105" s="515">
        <f ca="1">IF($AQ105=1,IF(INDIRECT(ADDRESS(($AO105-1)*3+$AP105+5,$AQ105+7))="",0,INDIRECT(ADDRESS(($AO105-1)*3+$AP105+5,$AQ105+7))),IF(INDIRECT(ADDRESS(($AO105-1)*3+$AP105+5,$AQ105+7))="",0,IF(COUNTIF(INDIRECT(ADDRESS(($AO105-1)*36+($AP105-1)*12+6,COLUMN())):INDIRECT(ADDRESS(($AO105-1)*36+($AP105-1)*12+$AQ105+4,COLUMN())),INDIRECT(ADDRESS(($AO105-1)*3+$AP105+5,$AQ105+7)))&gt;=1,0,INDIRECT(ADDRESS(($AO105-1)*3+$AP105+5,$AQ105+7)))))</f>
        <v>0</v>
      </c>
      <c r="AS105" s="511">
        <f ca="1">COUNTIF(INDIRECT("H"&amp;(ROW()+12*(($AO105-1)*3+$AP105)-ROW())/12+5):INDIRECT("S"&amp;(ROW()+12*(($AO105-1)*3+$AP105)-ROW())/12+5),AR105)</f>
        <v>0</v>
      </c>
      <c r="AT105" s="515"/>
      <c r="AV105" s="511">
        <f ca="1">IF(AND(AR105&gt;0,AS105&gt;0),COUNTIF(AV$6:AV104,"&gt;0")+1,0)</f>
        <v>0</v>
      </c>
    </row>
    <row r="106" spans="41:48">
      <c r="AO106" s="511">
        <v>3</v>
      </c>
      <c r="AP106" s="511">
        <v>3</v>
      </c>
      <c r="AQ106" s="511">
        <v>5</v>
      </c>
      <c r="AR106" s="515">
        <f ca="1">IF($AQ106=1,IF(INDIRECT(ADDRESS(($AO106-1)*3+$AP106+5,$AQ106+7))="",0,INDIRECT(ADDRESS(($AO106-1)*3+$AP106+5,$AQ106+7))),IF(INDIRECT(ADDRESS(($AO106-1)*3+$AP106+5,$AQ106+7))="",0,IF(COUNTIF(INDIRECT(ADDRESS(($AO106-1)*36+($AP106-1)*12+6,COLUMN())):INDIRECT(ADDRESS(($AO106-1)*36+($AP106-1)*12+$AQ106+4,COLUMN())),INDIRECT(ADDRESS(($AO106-1)*3+$AP106+5,$AQ106+7)))&gt;=1,0,INDIRECT(ADDRESS(($AO106-1)*3+$AP106+5,$AQ106+7)))))</f>
        <v>0</v>
      </c>
      <c r="AS106" s="511">
        <f ca="1">COUNTIF(INDIRECT("H"&amp;(ROW()+12*(($AO106-1)*3+$AP106)-ROW())/12+5):INDIRECT("S"&amp;(ROW()+12*(($AO106-1)*3+$AP106)-ROW())/12+5),AR106)</f>
        <v>0</v>
      </c>
      <c r="AT106" s="515"/>
      <c r="AV106" s="511">
        <f ca="1">IF(AND(AR106&gt;0,AS106&gt;0),COUNTIF(AV$6:AV105,"&gt;0")+1,0)</f>
        <v>0</v>
      </c>
    </row>
    <row r="107" spans="41:48">
      <c r="AO107" s="511">
        <v>3</v>
      </c>
      <c r="AP107" s="511">
        <v>3</v>
      </c>
      <c r="AQ107" s="511">
        <v>6</v>
      </c>
      <c r="AR107" s="515">
        <f ca="1">IF($AQ107=1,IF(INDIRECT(ADDRESS(($AO107-1)*3+$AP107+5,$AQ107+7))="",0,INDIRECT(ADDRESS(($AO107-1)*3+$AP107+5,$AQ107+7))),IF(INDIRECT(ADDRESS(($AO107-1)*3+$AP107+5,$AQ107+7))="",0,IF(COUNTIF(INDIRECT(ADDRESS(($AO107-1)*36+($AP107-1)*12+6,COLUMN())):INDIRECT(ADDRESS(($AO107-1)*36+($AP107-1)*12+$AQ107+4,COLUMN())),INDIRECT(ADDRESS(($AO107-1)*3+$AP107+5,$AQ107+7)))&gt;=1,0,INDIRECT(ADDRESS(($AO107-1)*3+$AP107+5,$AQ107+7)))))</f>
        <v>0</v>
      </c>
      <c r="AS107" s="511">
        <f ca="1">COUNTIF(INDIRECT("H"&amp;(ROW()+12*(($AO107-1)*3+$AP107)-ROW())/12+5):INDIRECT("S"&amp;(ROW()+12*(($AO107-1)*3+$AP107)-ROW())/12+5),AR107)</f>
        <v>0</v>
      </c>
      <c r="AT107" s="515"/>
      <c r="AV107" s="511">
        <f ca="1">IF(AND(AR107&gt;0,AS107&gt;0),COUNTIF(AV$6:AV106,"&gt;0")+1,0)</f>
        <v>0</v>
      </c>
    </row>
    <row r="108" spans="41:48">
      <c r="AO108" s="511">
        <v>3</v>
      </c>
      <c r="AP108" s="511">
        <v>3</v>
      </c>
      <c r="AQ108" s="511">
        <v>7</v>
      </c>
      <c r="AR108" s="515">
        <f ca="1">IF($AQ108=1,IF(INDIRECT(ADDRESS(($AO108-1)*3+$AP108+5,$AQ108+7))="",0,INDIRECT(ADDRESS(($AO108-1)*3+$AP108+5,$AQ108+7))),IF(INDIRECT(ADDRESS(($AO108-1)*3+$AP108+5,$AQ108+7))="",0,IF(COUNTIF(INDIRECT(ADDRESS(($AO108-1)*36+($AP108-1)*12+6,COLUMN())):INDIRECT(ADDRESS(($AO108-1)*36+($AP108-1)*12+$AQ108+4,COLUMN())),INDIRECT(ADDRESS(($AO108-1)*3+$AP108+5,$AQ108+7)))&gt;=1,0,INDIRECT(ADDRESS(($AO108-1)*3+$AP108+5,$AQ108+7)))))</f>
        <v>0</v>
      </c>
      <c r="AS108" s="511">
        <f ca="1">COUNTIF(INDIRECT("H"&amp;(ROW()+12*(($AO108-1)*3+$AP108)-ROW())/12+5):INDIRECT("S"&amp;(ROW()+12*(($AO108-1)*3+$AP108)-ROW())/12+5),AR108)</f>
        <v>0</v>
      </c>
      <c r="AT108" s="515"/>
      <c r="AV108" s="511">
        <f ca="1">IF(AND(AR108&gt;0,AS108&gt;0),COUNTIF(AV$6:AV107,"&gt;0")+1,0)</f>
        <v>0</v>
      </c>
    </row>
    <row r="109" spans="41:48">
      <c r="AO109" s="511">
        <v>3</v>
      </c>
      <c r="AP109" s="511">
        <v>3</v>
      </c>
      <c r="AQ109" s="511">
        <v>8</v>
      </c>
      <c r="AR109" s="515">
        <f ca="1">IF($AQ109=1,IF(INDIRECT(ADDRESS(($AO109-1)*3+$AP109+5,$AQ109+7))="",0,INDIRECT(ADDRESS(($AO109-1)*3+$AP109+5,$AQ109+7))),IF(INDIRECT(ADDRESS(($AO109-1)*3+$AP109+5,$AQ109+7))="",0,IF(COUNTIF(INDIRECT(ADDRESS(($AO109-1)*36+($AP109-1)*12+6,COLUMN())):INDIRECT(ADDRESS(($AO109-1)*36+($AP109-1)*12+$AQ109+4,COLUMN())),INDIRECT(ADDRESS(($AO109-1)*3+$AP109+5,$AQ109+7)))&gt;=1,0,INDIRECT(ADDRESS(($AO109-1)*3+$AP109+5,$AQ109+7)))))</f>
        <v>0</v>
      </c>
      <c r="AS109" s="511">
        <f ca="1">COUNTIF(INDIRECT("H"&amp;(ROW()+12*(($AO109-1)*3+$AP109)-ROW())/12+5):INDIRECT("S"&amp;(ROW()+12*(($AO109-1)*3+$AP109)-ROW())/12+5),AR109)</f>
        <v>0</v>
      </c>
      <c r="AT109" s="515"/>
      <c r="AV109" s="511">
        <f ca="1">IF(AND(AR109&gt;0,AS109&gt;0),COUNTIF(AV$6:AV108,"&gt;0")+1,0)</f>
        <v>0</v>
      </c>
    </row>
    <row r="110" spans="41:48">
      <c r="AO110" s="511">
        <v>3</v>
      </c>
      <c r="AP110" s="511">
        <v>3</v>
      </c>
      <c r="AQ110" s="511">
        <v>9</v>
      </c>
      <c r="AR110" s="515">
        <f ca="1">IF($AQ110=1,IF(INDIRECT(ADDRESS(($AO110-1)*3+$AP110+5,$AQ110+7))="",0,INDIRECT(ADDRESS(($AO110-1)*3+$AP110+5,$AQ110+7))),IF(INDIRECT(ADDRESS(($AO110-1)*3+$AP110+5,$AQ110+7))="",0,IF(COUNTIF(INDIRECT(ADDRESS(($AO110-1)*36+($AP110-1)*12+6,COLUMN())):INDIRECT(ADDRESS(($AO110-1)*36+($AP110-1)*12+$AQ110+4,COLUMN())),INDIRECT(ADDRESS(($AO110-1)*3+$AP110+5,$AQ110+7)))&gt;=1,0,INDIRECT(ADDRESS(($AO110-1)*3+$AP110+5,$AQ110+7)))))</f>
        <v>0</v>
      </c>
      <c r="AS110" s="511">
        <f ca="1">COUNTIF(INDIRECT("H"&amp;(ROW()+12*(($AO110-1)*3+$AP110)-ROW())/12+5):INDIRECT("S"&amp;(ROW()+12*(($AO110-1)*3+$AP110)-ROW())/12+5),AR110)</f>
        <v>0</v>
      </c>
      <c r="AT110" s="515"/>
      <c r="AV110" s="511">
        <f ca="1">IF(AND(AR110&gt;0,AS110&gt;0),COUNTIF(AV$6:AV109,"&gt;0")+1,0)</f>
        <v>0</v>
      </c>
    </row>
    <row r="111" spans="41:48">
      <c r="AO111" s="511">
        <v>3</v>
      </c>
      <c r="AP111" s="511">
        <v>3</v>
      </c>
      <c r="AQ111" s="511">
        <v>10</v>
      </c>
      <c r="AR111" s="515">
        <f ca="1">IF($AQ111=1,IF(INDIRECT(ADDRESS(($AO111-1)*3+$AP111+5,$AQ111+7))="",0,INDIRECT(ADDRESS(($AO111-1)*3+$AP111+5,$AQ111+7))),IF(INDIRECT(ADDRESS(($AO111-1)*3+$AP111+5,$AQ111+7))="",0,IF(COUNTIF(INDIRECT(ADDRESS(($AO111-1)*36+($AP111-1)*12+6,COLUMN())):INDIRECT(ADDRESS(($AO111-1)*36+($AP111-1)*12+$AQ111+4,COLUMN())),INDIRECT(ADDRESS(($AO111-1)*3+$AP111+5,$AQ111+7)))&gt;=1,0,INDIRECT(ADDRESS(($AO111-1)*3+$AP111+5,$AQ111+7)))))</f>
        <v>0</v>
      </c>
      <c r="AS111" s="511">
        <f ca="1">COUNTIF(INDIRECT("H"&amp;(ROW()+12*(($AO111-1)*3+$AP111)-ROW())/12+5):INDIRECT("S"&amp;(ROW()+12*(($AO111-1)*3+$AP111)-ROW())/12+5),AR111)</f>
        <v>0</v>
      </c>
      <c r="AT111" s="515"/>
      <c r="AV111" s="511">
        <f ca="1">IF(AND(AR111&gt;0,AS111&gt;0),COUNTIF(AV$6:AV110,"&gt;0")+1,0)</f>
        <v>0</v>
      </c>
    </row>
    <row r="112" spans="41:48">
      <c r="AO112" s="511">
        <v>3</v>
      </c>
      <c r="AP112" s="511">
        <v>3</v>
      </c>
      <c r="AQ112" s="511">
        <v>11</v>
      </c>
      <c r="AR112" s="515">
        <f ca="1">IF($AQ112=1,IF(INDIRECT(ADDRESS(($AO112-1)*3+$AP112+5,$AQ112+7))="",0,INDIRECT(ADDRESS(($AO112-1)*3+$AP112+5,$AQ112+7))),IF(INDIRECT(ADDRESS(($AO112-1)*3+$AP112+5,$AQ112+7))="",0,IF(COUNTIF(INDIRECT(ADDRESS(($AO112-1)*36+($AP112-1)*12+6,COLUMN())):INDIRECT(ADDRESS(($AO112-1)*36+($AP112-1)*12+$AQ112+4,COLUMN())),INDIRECT(ADDRESS(($AO112-1)*3+$AP112+5,$AQ112+7)))&gt;=1,0,INDIRECT(ADDRESS(($AO112-1)*3+$AP112+5,$AQ112+7)))))</f>
        <v>0</v>
      </c>
      <c r="AS112" s="511">
        <f ca="1">COUNTIF(INDIRECT("H"&amp;(ROW()+12*(($AO112-1)*3+$AP112)-ROW())/12+5):INDIRECT("S"&amp;(ROW()+12*(($AO112-1)*3+$AP112)-ROW())/12+5),AR112)</f>
        <v>0</v>
      </c>
      <c r="AT112" s="515"/>
      <c r="AV112" s="511">
        <f ca="1">IF(AND(AR112&gt;0,AS112&gt;0),COUNTIF(AV$6:AV111,"&gt;0")+1,0)</f>
        <v>0</v>
      </c>
    </row>
    <row r="113" spans="41:48">
      <c r="AO113" s="511">
        <v>3</v>
      </c>
      <c r="AP113" s="511">
        <v>3</v>
      </c>
      <c r="AQ113" s="511">
        <v>12</v>
      </c>
      <c r="AR113" s="515">
        <f ca="1">IF($AQ113=1,IF(INDIRECT(ADDRESS(($AO113-1)*3+$AP113+5,$AQ113+7))="",0,INDIRECT(ADDRESS(($AO113-1)*3+$AP113+5,$AQ113+7))),IF(INDIRECT(ADDRESS(($AO113-1)*3+$AP113+5,$AQ113+7))="",0,IF(COUNTIF(INDIRECT(ADDRESS(($AO113-1)*36+($AP113-1)*12+6,COLUMN())):INDIRECT(ADDRESS(($AO113-1)*36+($AP113-1)*12+$AQ113+4,COLUMN())),INDIRECT(ADDRESS(($AO113-1)*3+$AP113+5,$AQ113+7)))&gt;=1,0,INDIRECT(ADDRESS(($AO113-1)*3+$AP113+5,$AQ113+7)))))</f>
        <v>0</v>
      </c>
      <c r="AS113" s="511">
        <f ca="1">COUNTIF(INDIRECT("H"&amp;(ROW()+12*(($AO113-1)*3+$AP113)-ROW())/12+5):INDIRECT("S"&amp;(ROW()+12*(($AO113-1)*3+$AP113)-ROW())/12+5),AR113)</f>
        <v>0</v>
      </c>
      <c r="AT113" s="515"/>
      <c r="AV113" s="511">
        <f ca="1">IF(AND(AR113&gt;0,AS113&gt;0),COUNTIF(AV$6:AV112,"&gt;0")+1,0)</f>
        <v>0</v>
      </c>
    </row>
    <row r="114" spans="41:48">
      <c r="AO114" s="511">
        <v>4</v>
      </c>
      <c r="AP114" s="511">
        <v>1</v>
      </c>
      <c r="AQ114" s="511">
        <v>1</v>
      </c>
      <c r="AR114" s="515">
        <f ca="1">IF($AQ114=1,IF(INDIRECT(ADDRESS(($AO114-1)*3+$AP114+5,$AQ114+7))="",0,INDIRECT(ADDRESS(($AO114-1)*3+$AP114+5,$AQ114+7))),IF(INDIRECT(ADDRESS(($AO114-1)*3+$AP114+5,$AQ114+7))="",0,IF(COUNTIF(INDIRECT(ADDRESS(($AO114-1)*36+($AP114-1)*12+6,COLUMN())):INDIRECT(ADDRESS(($AO114-1)*36+($AP114-1)*12+$AQ114+4,COLUMN())),INDIRECT(ADDRESS(($AO114-1)*3+$AP114+5,$AQ114+7)))&gt;=1,0,INDIRECT(ADDRESS(($AO114-1)*3+$AP114+5,$AQ114+7)))))</f>
        <v>0</v>
      </c>
      <c r="AS114" s="511">
        <f ca="1">COUNTIF(INDIRECT("H"&amp;(ROW()+12*(($AO114-1)*3+$AP114)-ROW())/12+5):INDIRECT("S"&amp;(ROW()+12*(($AO114-1)*3+$AP114)-ROW())/12+5),AR114)</f>
        <v>0</v>
      </c>
      <c r="AT114" s="515"/>
      <c r="AV114" s="511">
        <f ca="1">IF(AND(AR114&gt;0,AS114&gt;0),COUNTIF(AV$6:AV113,"&gt;0")+1,0)</f>
        <v>0</v>
      </c>
    </row>
    <row r="115" spans="41:48">
      <c r="AO115" s="511">
        <v>4</v>
      </c>
      <c r="AP115" s="511">
        <v>1</v>
      </c>
      <c r="AQ115" s="511">
        <v>2</v>
      </c>
      <c r="AR115" s="515">
        <f ca="1">IF($AQ115=1,IF(INDIRECT(ADDRESS(($AO115-1)*3+$AP115+5,$AQ115+7))="",0,INDIRECT(ADDRESS(($AO115-1)*3+$AP115+5,$AQ115+7))),IF(INDIRECT(ADDRESS(($AO115-1)*3+$AP115+5,$AQ115+7))="",0,IF(COUNTIF(INDIRECT(ADDRESS(($AO115-1)*36+($AP115-1)*12+6,COLUMN())):INDIRECT(ADDRESS(($AO115-1)*36+($AP115-1)*12+$AQ115+4,COLUMN())),INDIRECT(ADDRESS(($AO115-1)*3+$AP115+5,$AQ115+7)))&gt;=1,0,INDIRECT(ADDRESS(($AO115-1)*3+$AP115+5,$AQ115+7)))))</f>
        <v>0</v>
      </c>
      <c r="AS115" s="511">
        <f ca="1">COUNTIF(INDIRECT("H"&amp;(ROW()+12*(($AO115-1)*3+$AP115)-ROW())/12+5):INDIRECT("S"&amp;(ROW()+12*(($AO115-1)*3+$AP115)-ROW())/12+5),AR115)</f>
        <v>0</v>
      </c>
      <c r="AT115" s="515"/>
      <c r="AV115" s="511">
        <f ca="1">IF(AND(AR115&gt;0,AS115&gt;0),COUNTIF(AV$6:AV114,"&gt;0")+1,0)</f>
        <v>0</v>
      </c>
    </row>
    <row r="116" spans="41:48">
      <c r="AO116" s="511">
        <v>4</v>
      </c>
      <c r="AP116" s="511">
        <v>1</v>
      </c>
      <c r="AQ116" s="511">
        <v>3</v>
      </c>
      <c r="AR116" s="515">
        <f ca="1">IF($AQ116=1,IF(INDIRECT(ADDRESS(($AO116-1)*3+$AP116+5,$AQ116+7))="",0,INDIRECT(ADDRESS(($AO116-1)*3+$AP116+5,$AQ116+7))),IF(INDIRECT(ADDRESS(($AO116-1)*3+$AP116+5,$AQ116+7))="",0,IF(COUNTIF(INDIRECT(ADDRESS(($AO116-1)*36+($AP116-1)*12+6,COLUMN())):INDIRECT(ADDRESS(($AO116-1)*36+($AP116-1)*12+$AQ116+4,COLUMN())),INDIRECT(ADDRESS(($AO116-1)*3+$AP116+5,$AQ116+7)))&gt;=1,0,INDIRECT(ADDRESS(($AO116-1)*3+$AP116+5,$AQ116+7)))))</f>
        <v>0</v>
      </c>
      <c r="AS116" s="511">
        <f ca="1">COUNTIF(INDIRECT("H"&amp;(ROW()+12*(($AO116-1)*3+$AP116)-ROW())/12+5):INDIRECT("S"&amp;(ROW()+12*(($AO116-1)*3+$AP116)-ROW())/12+5),AR116)</f>
        <v>0</v>
      </c>
      <c r="AT116" s="515"/>
      <c r="AV116" s="511">
        <f ca="1">IF(AND(AR116&gt;0,AS116&gt;0),COUNTIF(AV$6:AV115,"&gt;0")+1,0)</f>
        <v>0</v>
      </c>
    </row>
    <row r="117" spans="41:48">
      <c r="AO117" s="511">
        <v>4</v>
      </c>
      <c r="AP117" s="511">
        <v>1</v>
      </c>
      <c r="AQ117" s="511">
        <v>4</v>
      </c>
      <c r="AR117" s="515">
        <f ca="1">IF($AQ117=1,IF(INDIRECT(ADDRESS(($AO117-1)*3+$AP117+5,$AQ117+7))="",0,INDIRECT(ADDRESS(($AO117-1)*3+$AP117+5,$AQ117+7))),IF(INDIRECT(ADDRESS(($AO117-1)*3+$AP117+5,$AQ117+7))="",0,IF(COUNTIF(INDIRECT(ADDRESS(($AO117-1)*36+($AP117-1)*12+6,COLUMN())):INDIRECT(ADDRESS(($AO117-1)*36+($AP117-1)*12+$AQ117+4,COLUMN())),INDIRECT(ADDRESS(($AO117-1)*3+$AP117+5,$AQ117+7)))&gt;=1,0,INDIRECT(ADDRESS(($AO117-1)*3+$AP117+5,$AQ117+7)))))</f>
        <v>0</v>
      </c>
      <c r="AS117" s="511">
        <f ca="1">COUNTIF(INDIRECT("H"&amp;(ROW()+12*(($AO117-1)*3+$AP117)-ROW())/12+5):INDIRECT("S"&amp;(ROW()+12*(($AO117-1)*3+$AP117)-ROW())/12+5),AR117)</f>
        <v>0</v>
      </c>
      <c r="AT117" s="515"/>
      <c r="AV117" s="511">
        <f ca="1">IF(AND(AR117&gt;0,AS117&gt;0),COUNTIF(AV$6:AV116,"&gt;0")+1,0)</f>
        <v>0</v>
      </c>
    </row>
    <row r="118" spans="41:48">
      <c r="AO118" s="511">
        <v>4</v>
      </c>
      <c r="AP118" s="511">
        <v>1</v>
      </c>
      <c r="AQ118" s="511">
        <v>5</v>
      </c>
      <c r="AR118" s="515">
        <f ca="1">IF($AQ118=1,IF(INDIRECT(ADDRESS(($AO118-1)*3+$AP118+5,$AQ118+7))="",0,INDIRECT(ADDRESS(($AO118-1)*3+$AP118+5,$AQ118+7))),IF(INDIRECT(ADDRESS(($AO118-1)*3+$AP118+5,$AQ118+7))="",0,IF(COUNTIF(INDIRECT(ADDRESS(($AO118-1)*36+($AP118-1)*12+6,COLUMN())):INDIRECT(ADDRESS(($AO118-1)*36+($AP118-1)*12+$AQ118+4,COLUMN())),INDIRECT(ADDRESS(($AO118-1)*3+$AP118+5,$AQ118+7)))&gt;=1,0,INDIRECT(ADDRESS(($AO118-1)*3+$AP118+5,$AQ118+7)))))</f>
        <v>0</v>
      </c>
      <c r="AS118" s="511">
        <f ca="1">COUNTIF(INDIRECT("H"&amp;(ROW()+12*(($AO118-1)*3+$AP118)-ROW())/12+5):INDIRECT("S"&amp;(ROW()+12*(($AO118-1)*3+$AP118)-ROW())/12+5),AR118)</f>
        <v>0</v>
      </c>
      <c r="AT118" s="515"/>
      <c r="AV118" s="511">
        <f ca="1">IF(AND(AR118&gt;0,AS118&gt;0),COUNTIF(AV$6:AV117,"&gt;0")+1,0)</f>
        <v>0</v>
      </c>
    </row>
    <row r="119" spans="41:48">
      <c r="AO119" s="511">
        <v>4</v>
      </c>
      <c r="AP119" s="511">
        <v>1</v>
      </c>
      <c r="AQ119" s="511">
        <v>6</v>
      </c>
      <c r="AR119" s="515">
        <f ca="1">IF($AQ119=1,IF(INDIRECT(ADDRESS(($AO119-1)*3+$AP119+5,$AQ119+7))="",0,INDIRECT(ADDRESS(($AO119-1)*3+$AP119+5,$AQ119+7))),IF(INDIRECT(ADDRESS(($AO119-1)*3+$AP119+5,$AQ119+7))="",0,IF(COUNTIF(INDIRECT(ADDRESS(($AO119-1)*36+($AP119-1)*12+6,COLUMN())):INDIRECT(ADDRESS(($AO119-1)*36+($AP119-1)*12+$AQ119+4,COLUMN())),INDIRECT(ADDRESS(($AO119-1)*3+$AP119+5,$AQ119+7)))&gt;=1,0,INDIRECT(ADDRESS(($AO119-1)*3+$AP119+5,$AQ119+7)))))</f>
        <v>0</v>
      </c>
      <c r="AS119" s="511">
        <f ca="1">COUNTIF(INDIRECT("H"&amp;(ROW()+12*(($AO119-1)*3+$AP119)-ROW())/12+5):INDIRECT("S"&amp;(ROW()+12*(($AO119-1)*3+$AP119)-ROW())/12+5),AR119)</f>
        <v>0</v>
      </c>
      <c r="AT119" s="515"/>
      <c r="AV119" s="511">
        <f ca="1">IF(AND(AR119&gt;0,AS119&gt;0),COUNTIF(AV$6:AV118,"&gt;0")+1,0)</f>
        <v>0</v>
      </c>
    </row>
    <row r="120" spans="41:48">
      <c r="AO120" s="511">
        <v>4</v>
      </c>
      <c r="AP120" s="511">
        <v>1</v>
      </c>
      <c r="AQ120" s="511">
        <v>7</v>
      </c>
      <c r="AR120" s="515">
        <f ca="1">IF($AQ120=1,IF(INDIRECT(ADDRESS(($AO120-1)*3+$AP120+5,$AQ120+7))="",0,INDIRECT(ADDRESS(($AO120-1)*3+$AP120+5,$AQ120+7))),IF(INDIRECT(ADDRESS(($AO120-1)*3+$AP120+5,$AQ120+7))="",0,IF(COUNTIF(INDIRECT(ADDRESS(($AO120-1)*36+($AP120-1)*12+6,COLUMN())):INDIRECT(ADDRESS(($AO120-1)*36+($AP120-1)*12+$AQ120+4,COLUMN())),INDIRECT(ADDRESS(($AO120-1)*3+$AP120+5,$AQ120+7)))&gt;=1,0,INDIRECT(ADDRESS(($AO120-1)*3+$AP120+5,$AQ120+7)))))</f>
        <v>0</v>
      </c>
      <c r="AS120" s="511">
        <f ca="1">COUNTIF(INDIRECT("H"&amp;(ROW()+12*(($AO120-1)*3+$AP120)-ROW())/12+5):INDIRECT("S"&amp;(ROW()+12*(($AO120-1)*3+$AP120)-ROW())/12+5),AR120)</f>
        <v>0</v>
      </c>
      <c r="AT120" s="515"/>
      <c r="AV120" s="511">
        <f ca="1">IF(AND(AR120&gt;0,AS120&gt;0),COUNTIF(AV$6:AV119,"&gt;0")+1,0)</f>
        <v>0</v>
      </c>
    </row>
    <row r="121" spans="41:48">
      <c r="AO121" s="511">
        <v>4</v>
      </c>
      <c r="AP121" s="511">
        <v>1</v>
      </c>
      <c r="AQ121" s="511">
        <v>8</v>
      </c>
      <c r="AR121" s="515">
        <f ca="1">IF($AQ121=1,IF(INDIRECT(ADDRESS(($AO121-1)*3+$AP121+5,$AQ121+7))="",0,INDIRECT(ADDRESS(($AO121-1)*3+$AP121+5,$AQ121+7))),IF(INDIRECT(ADDRESS(($AO121-1)*3+$AP121+5,$AQ121+7))="",0,IF(COUNTIF(INDIRECT(ADDRESS(($AO121-1)*36+($AP121-1)*12+6,COLUMN())):INDIRECT(ADDRESS(($AO121-1)*36+($AP121-1)*12+$AQ121+4,COLUMN())),INDIRECT(ADDRESS(($AO121-1)*3+$AP121+5,$AQ121+7)))&gt;=1,0,INDIRECT(ADDRESS(($AO121-1)*3+$AP121+5,$AQ121+7)))))</f>
        <v>0</v>
      </c>
      <c r="AS121" s="511">
        <f ca="1">COUNTIF(INDIRECT("H"&amp;(ROW()+12*(($AO121-1)*3+$AP121)-ROW())/12+5):INDIRECT("S"&amp;(ROW()+12*(($AO121-1)*3+$AP121)-ROW())/12+5),AR121)</f>
        <v>0</v>
      </c>
      <c r="AT121" s="515"/>
      <c r="AV121" s="511">
        <f ca="1">IF(AND(AR121&gt;0,AS121&gt;0),COUNTIF(AV$6:AV120,"&gt;0")+1,0)</f>
        <v>0</v>
      </c>
    </row>
    <row r="122" spans="41:48">
      <c r="AO122" s="511">
        <v>4</v>
      </c>
      <c r="AP122" s="511">
        <v>1</v>
      </c>
      <c r="AQ122" s="511">
        <v>9</v>
      </c>
      <c r="AR122" s="515">
        <f ca="1">IF($AQ122=1,IF(INDIRECT(ADDRESS(($AO122-1)*3+$AP122+5,$AQ122+7))="",0,INDIRECT(ADDRESS(($AO122-1)*3+$AP122+5,$AQ122+7))),IF(INDIRECT(ADDRESS(($AO122-1)*3+$AP122+5,$AQ122+7))="",0,IF(COUNTIF(INDIRECT(ADDRESS(($AO122-1)*36+($AP122-1)*12+6,COLUMN())):INDIRECT(ADDRESS(($AO122-1)*36+($AP122-1)*12+$AQ122+4,COLUMN())),INDIRECT(ADDRESS(($AO122-1)*3+$AP122+5,$AQ122+7)))&gt;=1,0,INDIRECT(ADDRESS(($AO122-1)*3+$AP122+5,$AQ122+7)))))</f>
        <v>0</v>
      </c>
      <c r="AS122" s="511">
        <f ca="1">COUNTIF(INDIRECT("H"&amp;(ROW()+12*(($AO122-1)*3+$AP122)-ROW())/12+5):INDIRECT("S"&amp;(ROW()+12*(($AO122-1)*3+$AP122)-ROW())/12+5),AR122)</f>
        <v>0</v>
      </c>
      <c r="AT122" s="515"/>
      <c r="AV122" s="511">
        <f ca="1">IF(AND(AR122&gt;0,AS122&gt;0),COUNTIF(AV$6:AV121,"&gt;0")+1,0)</f>
        <v>0</v>
      </c>
    </row>
    <row r="123" spans="41:48">
      <c r="AO123" s="511">
        <v>4</v>
      </c>
      <c r="AP123" s="511">
        <v>1</v>
      </c>
      <c r="AQ123" s="511">
        <v>10</v>
      </c>
      <c r="AR123" s="515">
        <f ca="1">IF($AQ123=1,IF(INDIRECT(ADDRESS(($AO123-1)*3+$AP123+5,$AQ123+7))="",0,INDIRECT(ADDRESS(($AO123-1)*3+$AP123+5,$AQ123+7))),IF(INDIRECT(ADDRESS(($AO123-1)*3+$AP123+5,$AQ123+7))="",0,IF(COUNTIF(INDIRECT(ADDRESS(($AO123-1)*36+($AP123-1)*12+6,COLUMN())):INDIRECT(ADDRESS(($AO123-1)*36+($AP123-1)*12+$AQ123+4,COLUMN())),INDIRECT(ADDRESS(($AO123-1)*3+$AP123+5,$AQ123+7)))&gt;=1,0,INDIRECT(ADDRESS(($AO123-1)*3+$AP123+5,$AQ123+7)))))</f>
        <v>0</v>
      </c>
      <c r="AS123" s="511">
        <f ca="1">COUNTIF(INDIRECT("H"&amp;(ROW()+12*(($AO123-1)*3+$AP123)-ROW())/12+5):INDIRECT("S"&amp;(ROW()+12*(($AO123-1)*3+$AP123)-ROW())/12+5),AR123)</f>
        <v>0</v>
      </c>
      <c r="AT123" s="515"/>
      <c r="AV123" s="511">
        <f ca="1">IF(AND(AR123&gt;0,AS123&gt;0),COUNTIF(AV$6:AV122,"&gt;0")+1,0)</f>
        <v>0</v>
      </c>
    </row>
    <row r="124" spans="41:48">
      <c r="AO124" s="511">
        <v>4</v>
      </c>
      <c r="AP124" s="511">
        <v>1</v>
      </c>
      <c r="AQ124" s="511">
        <v>11</v>
      </c>
      <c r="AR124" s="515">
        <f ca="1">IF($AQ124=1,IF(INDIRECT(ADDRESS(($AO124-1)*3+$AP124+5,$AQ124+7))="",0,INDIRECT(ADDRESS(($AO124-1)*3+$AP124+5,$AQ124+7))),IF(INDIRECT(ADDRESS(($AO124-1)*3+$AP124+5,$AQ124+7))="",0,IF(COUNTIF(INDIRECT(ADDRESS(($AO124-1)*36+($AP124-1)*12+6,COLUMN())):INDIRECT(ADDRESS(($AO124-1)*36+($AP124-1)*12+$AQ124+4,COLUMN())),INDIRECT(ADDRESS(($AO124-1)*3+$AP124+5,$AQ124+7)))&gt;=1,0,INDIRECT(ADDRESS(($AO124-1)*3+$AP124+5,$AQ124+7)))))</f>
        <v>0</v>
      </c>
      <c r="AS124" s="511">
        <f ca="1">COUNTIF(INDIRECT("H"&amp;(ROW()+12*(($AO124-1)*3+$AP124)-ROW())/12+5):INDIRECT("S"&amp;(ROW()+12*(($AO124-1)*3+$AP124)-ROW())/12+5),AR124)</f>
        <v>0</v>
      </c>
      <c r="AT124" s="515"/>
      <c r="AV124" s="511">
        <f ca="1">IF(AND(AR124&gt;0,AS124&gt;0),COUNTIF(AV$6:AV123,"&gt;0")+1,0)</f>
        <v>0</v>
      </c>
    </row>
    <row r="125" spans="41:48">
      <c r="AO125" s="511">
        <v>4</v>
      </c>
      <c r="AP125" s="511">
        <v>1</v>
      </c>
      <c r="AQ125" s="511">
        <v>12</v>
      </c>
      <c r="AR125" s="515">
        <f ca="1">IF($AQ125=1,IF(INDIRECT(ADDRESS(($AO125-1)*3+$AP125+5,$AQ125+7))="",0,INDIRECT(ADDRESS(($AO125-1)*3+$AP125+5,$AQ125+7))),IF(INDIRECT(ADDRESS(($AO125-1)*3+$AP125+5,$AQ125+7))="",0,IF(COUNTIF(INDIRECT(ADDRESS(($AO125-1)*36+($AP125-1)*12+6,COLUMN())):INDIRECT(ADDRESS(($AO125-1)*36+($AP125-1)*12+$AQ125+4,COLUMN())),INDIRECT(ADDRESS(($AO125-1)*3+$AP125+5,$AQ125+7)))&gt;=1,0,INDIRECT(ADDRESS(($AO125-1)*3+$AP125+5,$AQ125+7)))))</f>
        <v>0</v>
      </c>
      <c r="AS125" s="511">
        <f ca="1">COUNTIF(INDIRECT("H"&amp;(ROW()+12*(($AO125-1)*3+$AP125)-ROW())/12+5):INDIRECT("S"&amp;(ROW()+12*(($AO125-1)*3+$AP125)-ROW())/12+5),AR125)</f>
        <v>0</v>
      </c>
      <c r="AT125" s="515"/>
      <c r="AV125" s="511">
        <f ca="1">IF(AND(AR125&gt;0,AS125&gt;0),COUNTIF(AV$6:AV124,"&gt;0")+1,0)</f>
        <v>0</v>
      </c>
    </row>
    <row r="126" spans="41:48">
      <c r="AO126" s="511">
        <v>4</v>
      </c>
      <c r="AP126" s="511">
        <v>2</v>
      </c>
      <c r="AQ126" s="511">
        <v>1</v>
      </c>
      <c r="AR126" s="515">
        <f ca="1">IF($AQ126=1,IF(INDIRECT(ADDRESS(($AO126-1)*3+$AP126+5,$AQ126+7))="",0,INDIRECT(ADDRESS(($AO126-1)*3+$AP126+5,$AQ126+7))),IF(INDIRECT(ADDRESS(($AO126-1)*3+$AP126+5,$AQ126+7))="",0,IF(COUNTIF(INDIRECT(ADDRESS(($AO126-1)*36+($AP126-1)*12+6,COLUMN())):INDIRECT(ADDRESS(($AO126-1)*36+($AP126-1)*12+$AQ126+4,COLUMN())),INDIRECT(ADDRESS(($AO126-1)*3+$AP126+5,$AQ126+7)))&gt;=1,0,INDIRECT(ADDRESS(($AO126-1)*3+$AP126+5,$AQ126+7)))))</f>
        <v>0</v>
      </c>
      <c r="AS126" s="511">
        <f ca="1">COUNTIF(INDIRECT("H"&amp;(ROW()+12*(($AO126-1)*3+$AP126)-ROW())/12+5):INDIRECT("S"&amp;(ROW()+12*(($AO126-1)*3+$AP126)-ROW())/12+5),AR126)</f>
        <v>0</v>
      </c>
      <c r="AT126" s="515"/>
      <c r="AV126" s="511">
        <f ca="1">IF(AND(AR126&gt;0,AS126&gt;0),COUNTIF(AV$6:AV125,"&gt;0")+1,0)</f>
        <v>0</v>
      </c>
    </row>
    <row r="127" spans="41:48">
      <c r="AO127" s="511">
        <v>4</v>
      </c>
      <c r="AP127" s="511">
        <v>2</v>
      </c>
      <c r="AQ127" s="511">
        <v>2</v>
      </c>
      <c r="AR127" s="515">
        <f ca="1">IF($AQ127=1,IF(INDIRECT(ADDRESS(($AO127-1)*3+$AP127+5,$AQ127+7))="",0,INDIRECT(ADDRESS(($AO127-1)*3+$AP127+5,$AQ127+7))),IF(INDIRECT(ADDRESS(($AO127-1)*3+$AP127+5,$AQ127+7))="",0,IF(COUNTIF(INDIRECT(ADDRESS(($AO127-1)*36+($AP127-1)*12+6,COLUMN())):INDIRECT(ADDRESS(($AO127-1)*36+($AP127-1)*12+$AQ127+4,COLUMN())),INDIRECT(ADDRESS(($AO127-1)*3+$AP127+5,$AQ127+7)))&gt;=1,0,INDIRECT(ADDRESS(($AO127-1)*3+$AP127+5,$AQ127+7)))))</f>
        <v>0</v>
      </c>
      <c r="AS127" s="511">
        <f ca="1">COUNTIF(INDIRECT("H"&amp;(ROW()+12*(($AO127-1)*3+$AP127)-ROW())/12+5):INDIRECT("S"&amp;(ROW()+12*(($AO127-1)*3+$AP127)-ROW())/12+5),AR127)</f>
        <v>0</v>
      </c>
      <c r="AT127" s="515"/>
      <c r="AV127" s="511">
        <f ca="1">IF(AND(AR127&gt;0,AS127&gt;0),COUNTIF(AV$6:AV126,"&gt;0")+1,0)</f>
        <v>0</v>
      </c>
    </row>
    <row r="128" spans="41:48">
      <c r="AO128" s="511">
        <v>4</v>
      </c>
      <c r="AP128" s="511">
        <v>2</v>
      </c>
      <c r="AQ128" s="511">
        <v>3</v>
      </c>
      <c r="AR128" s="515">
        <f ca="1">IF($AQ128=1,IF(INDIRECT(ADDRESS(($AO128-1)*3+$AP128+5,$AQ128+7))="",0,INDIRECT(ADDRESS(($AO128-1)*3+$AP128+5,$AQ128+7))),IF(INDIRECT(ADDRESS(($AO128-1)*3+$AP128+5,$AQ128+7))="",0,IF(COUNTIF(INDIRECT(ADDRESS(($AO128-1)*36+($AP128-1)*12+6,COLUMN())):INDIRECT(ADDRESS(($AO128-1)*36+($AP128-1)*12+$AQ128+4,COLUMN())),INDIRECT(ADDRESS(($AO128-1)*3+$AP128+5,$AQ128+7)))&gt;=1,0,INDIRECT(ADDRESS(($AO128-1)*3+$AP128+5,$AQ128+7)))))</f>
        <v>0</v>
      </c>
      <c r="AS128" s="511">
        <f ca="1">COUNTIF(INDIRECT("H"&amp;(ROW()+12*(($AO128-1)*3+$AP128)-ROW())/12+5):INDIRECT("S"&amp;(ROW()+12*(($AO128-1)*3+$AP128)-ROW())/12+5),AR128)</f>
        <v>0</v>
      </c>
      <c r="AT128" s="515"/>
      <c r="AV128" s="511">
        <f ca="1">IF(AND(AR128&gt;0,AS128&gt;0),COUNTIF(AV$6:AV127,"&gt;0")+1,0)</f>
        <v>0</v>
      </c>
    </row>
    <row r="129" spans="41:48">
      <c r="AO129" s="511">
        <v>4</v>
      </c>
      <c r="AP129" s="511">
        <v>2</v>
      </c>
      <c r="AQ129" s="511">
        <v>4</v>
      </c>
      <c r="AR129" s="515">
        <f ca="1">IF($AQ129=1,IF(INDIRECT(ADDRESS(($AO129-1)*3+$AP129+5,$AQ129+7))="",0,INDIRECT(ADDRESS(($AO129-1)*3+$AP129+5,$AQ129+7))),IF(INDIRECT(ADDRESS(($AO129-1)*3+$AP129+5,$AQ129+7))="",0,IF(COUNTIF(INDIRECT(ADDRESS(($AO129-1)*36+($AP129-1)*12+6,COLUMN())):INDIRECT(ADDRESS(($AO129-1)*36+($AP129-1)*12+$AQ129+4,COLUMN())),INDIRECT(ADDRESS(($AO129-1)*3+$AP129+5,$AQ129+7)))&gt;=1,0,INDIRECT(ADDRESS(($AO129-1)*3+$AP129+5,$AQ129+7)))))</f>
        <v>0</v>
      </c>
      <c r="AS129" s="511">
        <f ca="1">COUNTIF(INDIRECT("H"&amp;(ROW()+12*(($AO129-1)*3+$AP129)-ROW())/12+5):INDIRECT("S"&amp;(ROW()+12*(($AO129-1)*3+$AP129)-ROW())/12+5),AR129)</f>
        <v>0</v>
      </c>
      <c r="AT129" s="515"/>
      <c r="AV129" s="511">
        <f ca="1">IF(AND(AR129&gt;0,AS129&gt;0),COUNTIF(AV$6:AV128,"&gt;0")+1,0)</f>
        <v>0</v>
      </c>
    </row>
    <row r="130" spans="41:48">
      <c r="AO130" s="511">
        <v>4</v>
      </c>
      <c r="AP130" s="511">
        <v>2</v>
      </c>
      <c r="AQ130" s="511">
        <v>5</v>
      </c>
      <c r="AR130" s="515">
        <f ca="1">IF($AQ130=1,IF(INDIRECT(ADDRESS(($AO130-1)*3+$AP130+5,$AQ130+7))="",0,INDIRECT(ADDRESS(($AO130-1)*3+$AP130+5,$AQ130+7))),IF(INDIRECT(ADDRESS(($AO130-1)*3+$AP130+5,$AQ130+7))="",0,IF(COUNTIF(INDIRECT(ADDRESS(($AO130-1)*36+($AP130-1)*12+6,COLUMN())):INDIRECT(ADDRESS(($AO130-1)*36+($AP130-1)*12+$AQ130+4,COLUMN())),INDIRECT(ADDRESS(($AO130-1)*3+$AP130+5,$AQ130+7)))&gt;=1,0,INDIRECT(ADDRESS(($AO130-1)*3+$AP130+5,$AQ130+7)))))</f>
        <v>0</v>
      </c>
      <c r="AS130" s="511">
        <f ca="1">COUNTIF(INDIRECT("H"&amp;(ROW()+12*(($AO130-1)*3+$AP130)-ROW())/12+5):INDIRECT("S"&amp;(ROW()+12*(($AO130-1)*3+$AP130)-ROW())/12+5),AR130)</f>
        <v>0</v>
      </c>
      <c r="AT130" s="515"/>
      <c r="AV130" s="511">
        <f ca="1">IF(AND(AR130&gt;0,AS130&gt;0),COUNTIF(AV$6:AV129,"&gt;0")+1,0)</f>
        <v>0</v>
      </c>
    </row>
    <row r="131" spans="41:48">
      <c r="AO131" s="511">
        <v>4</v>
      </c>
      <c r="AP131" s="511">
        <v>2</v>
      </c>
      <c r="AQ131" s="511">
        <v>6</v>
      </c>
      <c r="AR131" s="515">
        <f ca="1">IF($AQ131=1,IF(INDIRECT(ADDRESS(($AO131-1)*3+$AP131+5,$AQ131+7))="",0,INDIRECT(ADDRESS(($AO131-1)*3+$AP131+5,$AQ131+7))),IF(INDIRECT(ADDRESS(($AO131-1)*3+$AP131+5,$AQ131+7))="",0,IF(COUNTIF(INDIRECT(ADDRESS(($AO131-1)*36+($AP131-1)*12+6,COLUMN())):INDIRECT(ADDRESS(($AO131-1)*36+($AP131-1)*12+$AQ131+4,COLUMN())),INDIRECT(ADDRESS(($AO131-1)*3+$AP131+5,$AQ131+7)))&gt;=1,0,INDIRECT(ADDRESS(($AO131-1)*3+$AP131+5,$AQ131+7)))))</f>
        <v>0</v>
      </c>
      <c r="AS131" s="511">
        <f ca="1">COUNTIF(INDIRECT("H"&amp;(ROW()+12*(($AO131-1)*3+$AP131)-ROW())/12+5):INDIRECT("S"&amp;(ROW()+12*(($AO131-1)*3+$AP131)-ROW())/12+5),AR131)</f>
        <v>0</v>
      </c>
      <c r="AT131" s="515"/>
      <c r="AV131" s="511">
        <f ca="1">IF(AND(AR131&gt;0,AS131&gt;0),COUNTIF(AV$6:AV130,"&gt;0")+1,0)</f>
        <v>0</v>
      </c>
    </row>
    <row r="132" spans="41:48">
      <c r="AO132" s="511">
        <v>4</v>
      </c>
      <c r="AP132" s="511">
        <v>2</v>
      </c>
      <c r="AQ132" s="511">
        <v>7</v>
      </c>
      <c r="AR132" s="515">
        <f ca="1">IF($AQ132=1,IF(INDIRECT(ADDRESS(($AO132-1)*3+$AP132+5,$AQ132+7))="",0,INDIRECT(ADDRESS(($AO132-1)*3+$AP132+5,$AQ132+7))),IF(INDIRECT(ADDRESS(($AO132-1)*3+$AP132+5,$AQ132+7))="",0,IF(COUNTIF(INDIRECT(ADDRESS(($AO132-1)*36+($AP132-1)*12+6,COLUMN())):INDIRECT(ADDRESS(($AO132-1)*36+($AP132-1)*12+$AQ132+4,COLUMN())),INDIRECT(ADDRESS(($AO132-1)*3+$AP132+5,$AQ132+7)))&gt;=1,0,INDIRECT(ADDRESS(($AO132-1)*3+$AP132+5,$AQ132+7)))))</f>
        <v>0</v>
      </c>
      <c r="AS132" s="511">
        <f ca="1">COUNTIF(INDIRECT("H"&amp;(ROW()+12*(($AO132-1)*3+$AP132)-ROW())/12+5):INDIRECT("S"&amp;(ROW()+12*(($AO132-1)*3+$AP132)-ROW())/12+5),AR132)</f>
        <v>0</v>
      </c>
      <c r="AT132" s="515"/>
      <c r="AV132" s="511">
        <f ca="1">IF(AND(AR132&gt;0,AS132&gt;0),COUNTIF(AV$6:AV131,"&gt;0")+1,0)</f>
        <v>0</v>
      </c>
    </row>
    <row r="133" spans="41:48">
      <c r="AO133" s="511">
        <v>4</v>
      </c>
      <c r="AP133" s="511">
        <v>2</v>
      </c>
      <c r="AQ133" s="511">
        <v>8</v>
      </c>
      <c r="AR133" s="515">
        <f ca="1">IF($AQ133=1,IF(INDIRECT(ADDRESS(($AO133-1)*3+$AP133+5,$AQ133+7))="",0,INDIRECT(ADDRESS(($AO133-1)*3+$AP133+5,$AQ133+7))),IF(INDIRECT(ADDRESS(($AO133-1)*3+$AP133+5,$AQ133+7))="",0,IF(COUNTIF(INDIRECT(ADDRESS(($AO133-1)*36+($AP133-1)*12+6,COLUMN())):INDIRECT(ADDRESS(($AO133-1)*36+($AP133-1)*12+$AQ133+4,COLUMN())),INDIRECT(ADDRESS(($AO133-1)*3+$AP133+5,$AQ133+7)))&gt;=1,0,INDIRECT(ADDRESS(($AO133-1)*3+$AP133+5,$AQ133+7)))))</f>
        <v>0</v>
      </c>
      <c r="AS133" s="511">
        <f ca="1">COUNTIF(INDIRECT("H"&amp;(ROW()+12*(($AO133-1)*3+$AP133)-ROW())/12+5):INDIRECT("S"&amp;(ROW()+12*(($AO133-1)*3+$AP133)-ROW())/12+5),AR133)</f>
        <v>0</v>
      </c>
      <c r="AT133" s="515"/>
      <c r="AV133" s="511">
        <f ca="1">IF(AND(AR133&gt;0,AS133&gt;0),COUNTIF(AV$6:AV132,"&gt;0")+1,0)</f>
        <v>0</v>
      </c>
    </row>
    <row r="134" spans="41:48">
      <c r="AO134" s="511">
        <v>4</v>
      </c>
      <c r="AP134" s="511">
        <v>2</v>
      </c>
      <c r="AQ134" s="511">
        <v>9</v>
      </c>
      <c r="AR134" s="515">
        <f ca="1">IF($AQ134=1,IF(INDIRECT(ADDRESS(($AO134-1)*3+$AP134+5,$AQ134+7))="",0,INDIRECT(ADDRESS(($AO134-1)*3+$AP134+5,$AQ134+7))),IF(INDIRECT(ADDRESS(($AO134-1)*3+$AP134+5,$AQ134+7))="",0,IF(COUNTIF(INDIRECT(ADDRESS(($AO134-1)*36+($AP134-1)*12+6,COLUMN())):INDIRECT(ADDRESS(($AO134-1)*36+($AP134-1)*12+$AQ134+4,COLUMN())),INDIRECT(ADDRESS(($AO134-1)*3+$AP134+5,$AQ134+7)))&gt;=1,0,INDIRECT(ADDRESS(($AO134-1)*3+$AP134+5,$AQ134+7)))))</f>
        <v>0</v>
      </c>
      <c r="AS134" s="511">
        <f ca="1">COUNTIF(INDIRECT("H"&amp;(ROW()+12*(($AO134-1)*3+$AP134)-ROW())/12+5):INDIRECT("S"&amp;(ROW()+12*(($AO134-1)*3+$AP134)-ROW())/12+5),AR134)</f>
        <v>0</v>
      </c>
      <c r="AT134" s="515"/>
      <c r="AV134" s="511">
        <f ca="1">IF(AND(AR134&gt;0,AS134&gt;0),COUNTIF(AV$6:AV133,"&gt;0")+1,0)</f>
        <v>0</v>
      </c>
    </row>
    <row r="135" spans="41:48">
      <c r="AO135" s="511">
        <v>4</v>
      </c>
      <c r="AP135" s="511">
        <v>2</v>
      </c>
      <c r="AQ135" s="511">
        <v>10</v>
      </c>
      <c r="AR135" s="515">
        <f ca="1">IF($AQ135=1,IF(INDIRECT(ADDRESS(($AO135-1)*3+$AP135+5,$AQ135+7))="",0,INDIRECT(ADDRESS(($AO135-1)*3+$AP135+5,$AQ135+7))),IF(INDIRECT(ADDRESS(($AO135-1)*3+$AP135+5,$AQ135+7))="",0,IF(COUNTIF(INDIRECT(ADDRESS(($AO135-1)*36+($AP135-1)*12+6,COLUMN())):INDIRECT(ADDRESS(($AO135-1)*36+($AP135-1)*12+$AQ135+4,COLUMN())),INDIRECT(ADDRESS(($AO135-1)*3+$AP135+5,$AQ135+7)))&gt;=1,0,INDIRECT(ADDRESS(($AO135-1)*3+$AP135+5,$AQ135+7)))))</f>
        <v>0</v>
      </c>
      <c r="AS135" s="511">
        <f ca="1">COUNTIF(INDIRECT("H"&amp;(ROW()+12*(($AO135-1)*3+$AP135)-ROW())/12+5):INDIRECT("S"&amp;(ROW()+12*(($AO135-1)*3+$AP135)-ROW())/12+5),AR135)</f>
        <v>0</v>
      </c>
      <c r="AT135" s="515"/>
      <c r="AV135" s="511">
        <f ca="1">IF(AND(AR135&gt;0,AS135&gt;0),COUNTIF(AV$6:AV134,"&gt;0")+1,0)</f>
        <v>0</v>
      </c>
    </row>
    <row r="136" spans="41:48">
      <c r="AO136" s="511">
        <v>4</v>
      </c>
      <c r="AP136" s="511">
        <v>2</v>
      </c>
      <c r="AQ136" s="511">
        <v>11</v>
      </c>
      <c r="AR136" s="515">
        <f ca="1">IF($AQ136=1,IF(INDIRECT(ADDRESS(($AO136-1)*3+$AP136+5,$AQ136+7))="",0,INDIRECT(ADDRESS(($AO136-1)*3+$AP136+5,$AQ136+7))),IF(INDIRECT(ADDRESS(($AO136-1)*3+$AP136+5,$AQ136+7))="",0,IF(COUNTIF(INDIRECT(ADDRESS(($AO136-1)*36+($AP136-1)*12+6,COLUMN())):INDIRECT(ADDRESS(($AO136-1)*36+($AP136-1)*12+$AQ136+4,COLUMN())),INDIRECT(ADDRESS(($AO136-1)*3+$AP136+5,$AQ136+7)))&gt;=1,0,INDIRECT(ADDRESS(($AO136-1)*3+$AP136+5,$AQ136+7)))))</f>
        <v>0</v>
      </c>
      <c r="AS136" s="511">
        <f ca="1">COUNTIF(INDIRECT("H"&amp;(ROW()+12*(($AO136-1)*3+$AP136)-ROW())/12+5):INDIRECT("S"&amp;(ROW()+12*(($AO136-1)*3+$AP136)-ROW())/12+5),AR136)</f>
        <v>0</v>
      </c>
      <c r="AT136" s="515"/>
      <c r="AV136" s="511">
        <f ca="1">IF(AND(AR136&gt;0,AS136&gt;0),COUNTIF(AV$6:AV135,"&gt;0")+1,0)</f>
        <v>0</v>
      </c>
    </row>
    <row r="137" spans="41:48">
      <c r="AO137" s="511">
        <v>4</v>
      </c>
      <c r="AP137" s="511">
        <v>2</v>
      </c>
      <c r="AQ137" s="511">
        <v>12</v>
      </c>
      <c r="AR137" s="515">
        <f ca="1">IF($AQ137=1,IF(INDIRECT(ADDRESS(($AO137-1)*3+$AP137+5,$AQ137+7))="",0,INDIRECT(ADDRESS(($AO137-1)*3+$AP137+5,$AQ137+7))),IF(INDIRECT(ADDRESS(($AO137-1)*3+$AP137+5,$AQ137+7))="",0,IF(COUNTIF(INDIRECT(ADDRESS(($AO137-1)*36+($AP137-1)*12+6,COLUMN())):INDIRECT(ADDRESS(($AO137-1)*36+($AP137-1)*12+$AQ137+4,COLUMN())),INDIRECT(ADDRESS(($AO137-1)*3+$AP137+5,$AQ137+7)))&gt;=1,0,INDIRECT(ADDRESS(($AO137-1)*3+$AP137+5,$AQ137+7)))))</f>
        <v>0</v>
      </c>
      <c r="AS137" s="511">
        <f ca="1">COUNTIF(INDIRECT("H"&amp;(ROW()+12*(($AO137-1)*3+$AP137)-ROW())/12+5):INDIRECT("S"&amp;(ROW()+12*(($AO137-1)*3+$AP137)-ROW())/12+5),AR137)</f>
        <v>0</v>
      </c>
      <c r="AT137" s="515"/>
      <c r="AV137" s="511">
        <f ca="1">IF(AND(AR137&gt;0,AS137&gt;0),COUNTIF(AV$6:AV136,"&gt;0")+1,0)</f>
        <v>0</v>
      </c>
    </row>
    <row r="138" spans="41:48">
      <c r="AO138" s="511">
        <v>4</v>
      </c>
      <c r="AP138" s="511">
        <v>3</v>
      </c>
      <c r="AQ138" s="511">
        <v>1</v>
      </c>
      <c r="AR138" s="515">
        <f ca="1">IF($AQ138=1,IF(INDIRECT(ADDRESS(($AO138-1)*3+$AP138+5,$AQ138+7))="",0,INDIRECT(ADDRESS(($AO138-1)*3+$AP138+5,$AQ138+7))),IF(INDIRECT(ADDRESS(($AO138-1)*3+$AP138+5,$AQ138+7))="",0,IF(COUNTIF(INDIRECT(ADDRESS(($AO138-1)*36+($AP138-1)*12+6,COLUMN())):INDIRECT(ADDRESS(($AO138-1)*36+($AP138-1)*12+$AQ138+4,COLUMN())),INDIRECT(ADDRESS(($AO138-1)*3+$AP138+5,$AQ138+7)))&gt;=1,0,INDIRECT(ADDRESS(($AO138-1)*3+$AP138+5,$AQ138+7)))))</f>
        <v>0</v>
      </c>
      <c r="AS138" s="511">
        <f ca="1">COUNTIF(INDIRECT("H"&amp;(ROW()+12*(($AO138-1)*3+$AP138)-ROW())/12+5):INDIRECT("S"&amp;(ROW()+12*(($AO138-1)*3+$AP138)-ROW())/12+5),AR138)</f>
        <v>0</v>
      </c>
      <c r="AT138" s="515"/>
      <c r="AV138" s="511">
        <f ca="1">IF(AND(AR138&gt;0,AS138&gt;0),COUNTIF(AV$6:AV137,"&gt;0")+1,0)</f>
        <v>0</v>
      </c>
    </row>
    <row r="139" spans="41:48">
      <c r="AO139" s="511">
        <v>4</v>
      </c>
      <c r="AP139" s="511">
        <v>3</v>
      </c>
      <c r="AQ139" s="511">
        <v>2</v>
      </c>
      <c r="AR139" s="515">
        <f ca="1">IF($AQ139=1,IF(INDIRECT(ADDRESS(($AO139-1)*3+$AP139+5,$AQ139+7))="",0,INDIRECT(ADDRESS(($AO139-1)*3+$AP139+5,$AQ139+7))),IF(INDIRECT(ADDRESS(($AO139-1)*3+$AP139+5,$AQ139+7))="",0,IF(COUNTIF(INDIRECT(ADDRESS(($AO139-1)*36+($AP139-1)*12+6,COLUMN())):INDIRECT(ADDRESS(($AO139-1)*36+($AP139-1)*12+$AQ139+4,COLUMN())),INDIRECT(ADDRESS(($AO139-1)*3+$AP139+5,$AQ139+7)))&gt;=1,0,INDIRECT(ADDRESS(($AO139-1)*3+$AP139+5,$AQ139+7)))))</f>
        <v>0</v>
      </c>
      <c r="AS139" s="511">
        <f ca="1">COUNTIF(INDIRECT("H"&amp;(ROW()+12*(($AO139-1)*3+$AP139)-ROW())/12+5):INDIRECT("S"&amp;(ROW()+12*(($AO139-1)*3+$AP139)-ROW())/12+5),AR139)</f>
        <v>0</v>
      </c>
      <c r="AT139" s="515"/>
      <c r="AV139" s="511">
        <f ca="1">IF(AND(AR139&gt;0,AS139&gt;0),COUNTIF(AV$6:AV138,"&gt;0")+1,0)</f>
        <v>0</v>
      </c>
    </row>
    <row r="140" spans="41:48">
      <c r="AO140" s="511">
        <v>4</v>
      </c>
      <c r="AP140" s="511">
        <v>3</v>
      </c>
      <c r="AQ140" s="511">
        <v>3</v>
      </c>
      <c r="AR140" s="515">
        <f ca="1">IF($AQ140=1,IF(INDIRECT(ADDRESS(($AO140-1)*3+$AP140+5,$AQ140+7))="",0,INDIRECT(ADDRESS(($AO140-1)*3+$AP140+5,$AQ140+7))),IF(INDIRECT(ADDRESS(($AO140-1)*3+$AP140+5,$AQ140+7))="",0,IF(COUNTIF(INDIRECT(ADDRESS(($AO140-1)*36+($AP140-1)*12+6,COLUMN())):INDIRECT(ADDRESS(($AO140-1)*36+($AP140-1)*12+$AQ140+4,COLUMN())),INDIRECT(ADDRESS(($AO140-1)*3+$AP140+5,$AQ140+7)))&gt;=1,0,INDIRECT(ADDRESS(($AO140-1)*3+$AP140+5,$AQ140+7)))))</f>
        <v>0</v>
      </c>
      <c r="AS140" s="511">
        <f ca="1">COUNTIF(INDIRECT("H"&amp;(ROW()+12*(($AO140-1)*3+$AP140)-ROW())/12+5):INDIRECT("S"&amp;(ROW()+12*(($AO140-1)*3+$AP140)-ROW())/12+5),AR140)</f>
        <v>0</v>
      </c>
      <c r="AT140" s="515"/>
      <c r="AV140" s="511">
        <f ca="1">IF(AND(AR140&gt;0,AS140&gt;0),COUNTIF(AV$6:AV139,"&gt;0")+1,0)</f>
        <v>0</v>
      </c>
    </row>
    <row r="141" spans="41:48">
      <c r="AO141" s="511">
        <v>4</v>
      </c>
      <c r="AP141" s="511">
        <v>3</v>
      </c>
      <c r="AQ141" s="511">
        <v>4</v>
      </c>
      <c r="AR141" s="515">
        <f ca="1">IF($AQ141=1,IF(INDIRECT(ADDRESS(($AO141-1)*3+$AP141+5,$AQ141+7))="",0,INDIRECT(ADDRESS(($AO141-1)*3+$AP141+5,$AQ141+7))),IF(INDIRECT(ADDRESS(($AO141-1)*3+$AP141+5,$AQ141+7))="",0,IF(COUNTIF(INDIRECT(ADDRESS(($AO141-1)*36+($AP141-1)*12+6,COLUMN())):INDIRECT(ADDRESS(($AO141-1)*36+($AP141-1)*12+$AQ141+4,COLUMN())),INDIRECT(ADDRESS(($AO141-1)*3+$AP141+5,$AQ141+7)))&gt;=1,0,INDIRECT(ADDRESS(($AO141-1)*3+$AP141+5,$AQ141+7)))))</f>
        <v>0</v>
      </c>
      <c r="AS141" s="511">
        <f ca="1">COUNTIF(INDIRECT("H"&amp;(ROW()+12*(($AO141-1)*3+$AP141)-ROW())/12+5):INDIRECT("S"&amp;(ROW()+12*(($AO141-1)*3+$AP141)-ROW())/12+5),AR141)</f>
        <v>0</v>
      </c>
      <c r="AT141" s="515"/>
      <c r="AV141" s="511">
        <f ca="1">IF(AND(AR141&gt;0,AS141&gt;0),COUNTIF(AV$6:AV140,"&gt;0")+1,0)</f>
        <v>0</v>
      </c>
    </row>
    <row r="142" spans="41:48">
      <c r="AO142" s="511">
        <v>4</v>
      </c>
      <c r="AP142" s="511">
        <v>3</v>
      </c>
      <c r="AQ142" s="511">
        <v>5</v>
      </c>
      <c r="AR142" s="515">
        <f ca="1">IF($AQ142=1,IF(INDIRECT(ADDRESS(($AO142-1)*3+$AP142+5,$AQ142+7))="",0,INDIRECT(ADDRESS(($AO142-1)*3+$AP142+5,$AQ142+7))),IF(INDIRECT(ADDRESS(($AO142-1)*3+$AP142+5,$AQ142+7))="",0,IF(COUNTIF(INDIRECT(ADDRESS(($AO142-1)*36+($AP142-1)*12+6,COLUMN())):INDIRECT(ADDRESS(($AO142-1)*36+($AP142-1)*12+$AQ142+4,COLUMN())),INDIRECT(ADDRESS(($AO142-1)*3+$AP142+5,$AQ142+7)))&gt;=1,0,INDIRECT(ADDRESS(($AO142-1)*3+$AP142+5,$AQ142+7)))))</f>
        <v>0</v>
      </c>
      <c r="AS142" s="511">
        <f ca="1">COUNTIF(INDIRECT("H"&amp;(ROW()+12*(($AO142-1)*3+$AP142)-ROW())/12+5):INDIRECT("S"&amp;(ROW()+12*(($AO142-1)*3+$AP142)-ROW())/12+5),AR142)</f>
        <v>0</v>
      </c>
      <c r="AT142" s="515"/>
      <c r="AV142" s="511">
        <f ca="1">IF(AND(AR142&gt;0,AS142&gt;0),COUNTIF(AV$6:AV141,"&gt;0")+1,0)</f>
        <v>0</v>
      </c>
    </row>
    <row r="143" spans="41:48">
      <c r="AO143" s="511">
        <v>4</v>
      </c>
      <c r="AP143" s="511">
        <v>3</v>
      </c>
      <c r="AQ143" s="511">
        <v>6</v>
      </c>
      <c r="AR143" s="515">
        <f ca="1">IF($AQ143=1,IF(INDIRECT(ADDRESS(($AO143-1)*3+$AP143+5,$AQ143+7))="",0,INDIRECT(ADDRESS(($AO143-1)*3+$AP143+5,$AQ143+7))),IF(INDIRECT(ADDRESS(($AO143-1)*3+$AP143+5,$AQ143+7))="",0,IF(COUNTIF(INDIRECT(ADDRESS(($AO143-1)*36+($AP143-1)*12+6,COLUMN())):INDIRECT(ADDRESS(($AO143-1)*36+($AP143-1)*12+$AQ143+4,COLUMN())),INDIRECT(ADDRESS(($AO143-1)*3+$AP143+5,$AQ143+7)))&gt;=1,0,INDIRECT(ADDRESS(($AO143-1)*3+$AP143+5,$AQ143+7)))))</f>
        <v>0</v>
      </c>
      <c r="AS143" s="511">
        <f ca="1">COUNTIF(INDIRECT("H"&amp;(ROW()+12*(($AO143-1)*3+$AP143)-ROW())/12+5):INDIRECT("S"&amp;(ROW()+12*(($AO143-1)*3+$AP143)-ROW())/12+5),AR143)</f>
        <v>0</v>
      </c>
      <c r="AT143" s="515"/>
      <c r="AV143" s="511">
        <f ca="1">IF(AND(AR143&gt;0,AS143&gt;0),COUNTIF(AV$6:AV142,"&gt;0")+1,0)</f>
        <v>0</v>
      </c>
    </row>
    <row r="144" spans="41:48">
      <c r="AO144" s="511">
        <v>4</v>
      </c>
      <c r="AP144" s="511">
        <v>3</v>
      </c>
      <c r="AQ144" s="511">
        <v>7</v>
      </c>
      <c r="AR144" s="515">
        <f ca="1">IF($AQ144=1,IF(INDIRECT(ADDRESS(($AO144-1)*3+$AP144+5,$AQ144+7))="",0,INDIRECT(ADDRESS(($AO144-1)*3+$AP144+5,$AQ144+7))),IF(INDIRECT(ADDRESS(($AO144-1)*3+$AP144+5,$AQ144+7))="",0,IF(COUNTIF(INDIRECT(ADDRESS(($AO144-1)*36+($AP144-1)*12+6,COLUMN())):INDIRECT(ADDRESS(($AO144-1)*36+($AP144-1)*12+$AQ144+4,COLUMN())),INDIRECT(ADDRESS(($AO144-1)*3+$AP144+5,$AQ144+7)))&gt;=1,0,INDIRECT(ADDRESS(($AO144-1)*3+$AP144+5,$AQ144+7)))))</f>
        <v>0</v>
      </c>
      <c r="AS144" s="511">
        <f ca="1">COUNTIF(INDIRECT("H"&amp;(ROW()+12*(($AO144-1)*3+$AP144)-ROW())/12+5):INDIRECT("S"&amp;(ROW()+12*(($AO144-1)*3+$AP144)-ROW())/12+5),AR144)</f>
        <v>0</v>
      </c>
      <c r="AT144" s="515"/>
      <c r="AV144" s="511">
        <f ca="1">IF(AND(AR144&gt;0,AS144&gt;0),COUNTIF(AV$6:AV143,"&gt;0")+1,0)</f>
        <v>0</v>
      </c>
    </row>
    <row r="145" spans="41:48">
      <c r="AO145" s="511">
        <v>4</v>
      </c>
      <c r="AP145" s="511">
        <v>3</v>
      </c>
      <c r="AQ145" s="511">
        <v>8</v>
      </c>
      <c r="AR145" s="515">
        <f ca="1">IF($AQ145=1,IF(INDIRECT(ADDRESS(($AO145-1)*3+$AP145+5,$AQ145+7))="",0,INDIRECT(ADDRESS(($AO145-1)*3+$AP145+5,$AQ145+7))),IF(INDIRECT(ADDRESS(($AO145-1)*3+$AP145+5,$AQ145+7))="",0,IF(COUNTIF(INDIRECT(ADDRESS(($AO145-1)*36+($AP145-1)*12+6,COLUMN())):INDIRECT(ADDRESS(($AO145-1)*36+($AP145-1)*12+$AQ145+4,COLUMN())),INDIRECT(ADDRESS(($AO145-1)*3+$AP145+5,$AQ145+7)))&gt;=1,0,INDIRECT(ADDRESS(($AO145-1)*3+$AP145+5,$AQ145+7)))))</f>
        <v>0</v>
      </c>
      <c r="AS145" s="511">
        <f ca="1">COUNTIF(INDIRECT("H"&amp;(ROW()+12*(($AO145-1)*3+$AP145)-ROW())/12+5):INDIRECT("S"&amp;(ROW()+12*(($AO145-1)*3+$AP145)-ROW())/12+5),AR145)</f>
        <v>0</v>
      </c>
      <c r="AT145" s="515"/>
      <c r="AV145" s="511">
        <f ca="1">IF(AND(AR145&gt;0,AS145&gt;0),COUNTIF(AV$6:AV144,"&gt;0")+1,0)</f>
        <v>0</v>
      </c>
    </row>
    <row r="146" spans="41:48">
      <c r="AO146" s="511">
        <v>4</v>
      </c>
      <c r="AP146" s="511">
        <v>3</v>
      </c>
      <c r="AQ146" s="511">
        <v>9</v>
      </c>
      <c r="AR146" s="515">
        <f ca="1">IF($AQ146=1,IF(INDIRECT(ADDRESS(($AO146-1)*3+$AP146+5,$AQ146+7))="",0,INDIRECT(ADDRESS(($AO146-1)*3+$AP146+5,$AQ146+7))),IF(INDIRECT(ADDRESS(($AO146-1)*3+$AP146+5,$AQ146+7))="",0,IF(COUNTIF(INDIRECT(ADDRESS(($AO146-1)*36+($AP146-1)*12+6,COLUMN())):INDIRECT(ADDRESS(($AO146-1)*36+($AP146-1)*12+$AQ146+4,COLUMN())),INDIRECT(ADDRESS(($AO146-1)*3+$AP146+5,$AQ146+7)))&gt;=1,0,INDIRECT(ADDRESS(($AO146-1)*3+$AP146+5,$AQ146+7)))))</f>
        <v>0</v>
      </c>
      <c r="AS146" s="511">
        <f ca="1">COUNTIF(INDIRECT("H"&amp;(ROW()+12*(($AO146-1)*3+$AP146)-ROW())/12+5):INDIRECT("S"&amp;(ROW()+12*(($AO146-1)*3+$AP146)-ROW())/12+5),AR146)</f>
        <v>0</v>
      </c>
      <c r="AT146" s="515"/>
      <c r="AV146" s="511">
        <f ca="1">IF(AND(AR146&gt;0,AS146&gt;0),COUNTIF(AV$6:AV145,"&gt;0")+1,0)</f>
        <v>0</v>
      </c>
    </row>
    <row r="147" spans="41:48">
      <c r="AO147" s="511">
        <v>4</v>
      </c>
      <c r="AP147" s="511">
        <v>3</v>
      </c>
      <c r="AQ147" s="511">
        <v>10</v>
      </c>
      <c r="AR147" s="515">
        <f ca="1">IF($AQ147=1,IF(INDIRECT(ADDRESS(($AO147-1)*3+$AP147+5,$AQ147+7))="",0,INDIRECT(ADDRESS(($AO147-1)*3+$AP147+5,$AQ147+7))),IF(INDIRECT(ADDRESS(($AO147-1)*3+$AP147+5,$AQ147+7))="",0,IF(COUNTIF(INDIRECT(ADDRESS(($AO147-1)*36+($AP147-1)*12+6,COLUMN())):INDIRECT(ADDRESS(($AO147-1)*36+($AP147-1)*12+$AQ147+4,COLUMN())),INDIRECT(ADDRESS(($AO147-1)*3+$AP147+5,$AQ147+7)))&gt;=1,0,INDIRECT(ADDRESS(($AO147-1)*3+$AP147+5,$AQ147+7)))))</f>
        <v>0</v>
      </c>
      <c r="AS147" s="511">
        <f ca="1">COUNTIF(INDIRECT("H"&amp;(ROW()+12*(($AO147-1)*3+$AP147)-ROW())/12+5):INDIRECT("S"&amp;(ROW()+12*(($AO147-1)*3+$AP147)-ROW())/12+5),AR147)</f>
        <v>0</v>
      </c>
      <c r="AT147" s="515"/>
      <c r="AV147" s="511">
        <f ca="1">IF(AND(AR147&gt;0,AS147&gt;0),COUNTIF(AV$6:AV146,"&gt;0")+1,0)</f>
        <v>0</v>
      </c>
    </row>
    <row r="148" spans="41:48">
      <c r="AO148" s="511">
        <v>4</v>
      </c>
      <c r="AP148" s="511">
        <v>3</v>
      </c>
      <c r="AQ148" s="511">
        <v>11</v>
      </c>
      <c r="AR148" s="515">
        <f ca="1">IF($AQ148=1,IF(INDIRECT(ADDRESS(($AO148-1)*3+$AP148+5,$AQ148+7))="",0,INDIRECT(ADDRESS(($AO148-1)*3+$AP148+5,$AQ148+7))),IF(INDIRECT(ADDRESS(($AO148-1)*3+$AP148+5,$AQ148+7))="",0,IF(COUNTIF(INDIRECT(ADDRESS(($AO148-1)*36+($AP148-1)*12+6,COLUMN())):INDIRECT(ADDRESS(($AO148-1)*36+($AP148-1)*12+$AQ148+4,COLUMN())),INDIRECT(ADDRESS(($AO148-1)*3+$AP148+5,$AQ148+7)))&gt;=1,0,INDIRECT(ADDRESS(($AO148-1)*3+$AP148+5,$AQ148+7)))))</f>
        <v>0</v>
      </c>
      <c r="AS148" s="511">
        <f ca="1">COUNTIF(INDIRECT("H"&amp;(ROW()+12*(($AO148-1)*3+$AP148)-ROW())/12+5):INDIRECT("S"&amp;(ROW()+12*(($AO148-1)*3+$AP148)-ROW())/12+5),AR148)</f>
        <v>0</v>
      </c>
      <c r="AT148" s="515"/>
      <c r="AV148" s="511">
        <f ca="1">IF(AND(AR148&gt;0,AS148&gt;0),COUNTIF(AV$6:AV147,"&gt;0")+1,0)</f>
        <v>0</v>
      </c>
    </row>
    <row r="149" spans="41:48">
      <c r="AO149" s="511">
        <v>4</v>
      </c>
      <c r="AP149" s="511">
        <v>3</v>
      </c>
      <c r="AQ149" s="511">
        <v>12</v>
      </c>
      <c r="AR149" s="515">
        <f ca="1">IF($AQ149=1,IF(INDIRECT(ADDRESS(($AO149-1)*3+$AP149+5,$AQ149+7))="",0,INDIRECT(ADDRESS(($AO149-1)*3+$AP149+5,$AQ149+7))),IF(INDIRECT(ADDRESS(($AO149-1)*3+$AP149+5,$AQ149+7))="",0,IF(COUNTIF(INDIRECT(ADDRESS(($AO149-1)*36+($AP149-1)*12+6,COLUMN())):INDIRECT(ADDRESS(($AO149-1)*36+($AP149-1)*12+$AQ149+4,COLUMN())),INDIRECT(ADDRESS(($AO149-1)*3+$AP149+5,$AQ149+7)))&gt;=1,0,INDIRECT(ADDRESS(($AO149-1)*3+$AP149+5,$AQ149+7)))))</f>
        <v>0</v>
      </c>
      <c r="AS149" s="511">
        <f ca="1">COUNTIF(INDIRECT("H"&amp;(ROW()+12*(($AO149-1)*3+$AP149)-ROW())/12+5):INDIRECT("S"&amp;(ROW()+12*(($AO149-1)*3+$AP149)-ROW())/12+5),AR149)</f>
        <v>0</v>
      </c>
      <c r="AT149" s="515"/>
      <c r="AV149" s="511">
        <f ca="1">IF(AND(AR149&gt;0,AS149&gt;0),COUNTIF(AV$6:AV148,"&gt;0")+1,0)</f>
        <v>0</v>
      </c>
    </row>
    <row r="150" spans="41:48">
      <c r="AO150" s="511">
        <v>5</v>
      </c>
      <c r="AP150" s="511">
        <v>1</v>
      </c>
      <c r="AQ150" s="511">
        <v>1</v>
      </c>
      <c r="AR150" s="515">
        <f ca="1">IF($AQ150=1,IF(INDIRECT(ADDRESS(($AO150-1)*3+$AP150+5,$AQ150+7))="",0,INDIRECT(ADDRESS(($AO150-1)*3+$AP150+5,$AQ150+7))),IF(INDIRECT(ADDRESS(($AO150-1)*3+$AP150+5,$AQ150+7))="",0,IF(COUNTIF(INDIRECT(ADDRESS(($AO150-1)*36+($AP150-1)*12+6,COLUMN())):INDIRECT(ADDRESS(($AO150-1)*36+($AP150-1)*12+$AQ150+4,COLUMN())),INDIRECT(ADDRESS(($AO150-1)*3+$AP150+5,$AQ150+7)))&gt;=1,0,INDIRECT(ADDRESS(($AO150-1)*3+$AP150+5,$AQ150+7)))))</f>
        <v>0</v>
      </c>
      <c r="AS150" s="511">
        <f ca="1">COUNTIF(INDIRECT("H"&amp;(ROW()+12*(($AO150-1)*3+$AP150)-ROW())/12+5):INDIRECT("S"&amp;(ROW()+12*(($AO150-1)*3+$AP150)-ROW())/12+5),AR150)</f>
        <v>0</v>
      </c>
      <c r="AT150" s="515"/>
      <c r="AV150" s="511">
        <f ca="1">IF(AND(AR150&gt;0,AS150&gt;0),COUNTIF(AV$6:AV149,"&gt;0")+1,0)</f>
        <v>0</v>
      </c>
    </row>
    <row r="151" spans="41:48">
      <c r="AO151" s="511">
        <v>5</v>
      </c>
      <c r="AP151" s="511">
        <v>1</v>
      </c>
      <c r="AQ151" s="511">
        <v>2</v>
      </c>
      <c r="AR151" s="515">
        <f ca="1">IF($AQ151=1,IF(INDIRECT(ADDRESS(($AO151-1)*3+$AP151+5,$AQ151+7))="",0,INDIRECT(ADDRESS(($AO151-1)*3+$AP151+5,$AQ151+7))),IF(INDIRECT(ADDRESS(($AO151-1)*3+$AP151+5,$AQ151+7))="",0,IF(COUNTIF(INDIRECT(ADDRESS(($AO151-1)*36+($AP151-1)*12+6,COLUMN())):INDIRECT(ADDRESS(($AO151-1)*36+($AP151-1)*12+$AQ151+4,COLUMN())),INDIRECT(ADDRESS(($AO151-1)*3+$AP151+5,$AQ151+7)))&gt;=1,0,INDIRECT(ADDRESS(($AO151-1)*3+$AP151+5,$AQ151+7)))))</f>
        <v>0</v>
      </c>
      <c r="AS151" s="511">
        <f ca="1">COUNTIF(INDIRECT("H"&amp;(ROW()+12*(($AO151-1)*3+$AP151)-ROW())/12+5):INDIRECT("S"&amp;(ROW()+12*(($AO151-1)*3+$AP151)-ROW())/12+5),AR151)</f>
        <v>0</v>
      </c>
      <c r="AT151" s="515"/>
      <c r="AV151" s="511">
        <f ca="1">IF(AND(AR151&gt;0,AS151&gt;0),COUNTIF(AV$6:AV150,"&gt;0")+1,0)</f>
        <v>0</v>
      </c>
    </row>
    <row r="152" spans="41:48">
      <c r="AO152" s="511">
        <v>5</v>
      </c>
      <c r="AP152" s="511">
        <v>1</v>
      </c>
      <c r="AQ152" s="511">
        <v>3</v>
      </c>
      <c r="AR152" s="515">
        <f ca="1">IF($AQ152=1,IF(INDIRECT(ADDRESS(($AO152-1)*3+$AP152+5,$AQ152+7))="",0,INDIRECT(ADDRESS(($AO152-1)*3+$AP152+5,$AQ152+7))),IF(INDIRECT(ADDRESS(($AO152-1)*3+$AP152+5,$AQ152+7))="",0,IF(COUNTIF(INDIRECT(ADDRESS(($AO152-1)*36+($AP152-1)*12+6,COLUMN())):INDIRECT(ADDRESS(($AO152-1)*36+($AP152-1)*12+$AQ152+4,COLUMN())),INDIRECT(ADDRESS(($AO152-1)*3+$AP152+5,$AQ152+7)))&gt;=1,0,INDIRECT(ADDRESS(($AO152-1)*3+$AP152+5,$AQ152+7)))))</f>
        <v>0</v>
      </c>
      <c r="AS152" s="511">
        <f ca="1">COUNTIF(INDIRECT("H"&amp;(ROW()+12*(($AO152-1)*3+$AP152)-ROW())/12+5):INDIRECT("S"&amp;(ROW()+12*(($AO152-1)*3+$AP152)-ROW())/12+5),AR152)</f>
        <v>0</v>
      </c>
      <c r="AT152" s="515"/>
      <c r="AV152" s="511">
        <f ca="1">IF(AND(AR152&gt;0,AS152&gt;0),COUNTIF(AV$6:AV151,"&gt;0")+1,0)</f>
        <v>0</v>
      </c>
    </row>
    <row r="153" spans="41:48">
      <c r="AO153" s="511">
        <v>5</v>
      </c>
      <c r="AP153" s="511">
        <v>1</v>
      </c>
      <c r="AQ153" s="511">
        <v>4</v>
      </c>
      <c r="AR153" s="515">
        <f ca="1">IF($AQ153=1,IF(INDIRECT(ADDRESS(($AO153-1)*3+$AP153+5,$AQ153+7))="",0,INDIRECT(ADDRESS(($AO153-1)*3+$AP153+5,$AQ153+7))),IF(INDIRECT(ADDRESS(($AO153-1)*3+$AP153+5,$AQ153+7))="",0,IF(COUNTIF(INDIRECT(ADDRESS(($AO153-1)*36+($AP153-1)*12+6,COLUMN())):INDIRECT(ADDRESS(($AO153-1)*36+($AP153-1)*12+$AQ153+4,COLUMN())),INDIRECT(ADDRESS(($AO153-1)*3+$AP153+5,$AQ153+7)))&gt;=1,0,INDIRECT(ADDRESS(($AO153-1)*3+$AP153+5,$AQ153+7)))))</f>
        <v>0</v>
      </c>
      <c r="AS153" s="511">
        <f ca="1">COUNTIF(INDIRECT("H"&amp;(ROW()+12*(($AO153-1)*3+$AP153)-ROW())/12+5):INDIRECT("S"&amp;(ROW()+12*(($AO153-1)*3+$AP153)-ROW())/12+5),AR153)</f>
        <v>0</v>
      </c>
      <c r="AT153" s="515"/>
      <c r="AV153" s="511">
        <f ca="1">IF(AND(AR153&gt;0,AS153&gt;0),COUNTIF(AV$6:AV152,"&gt;0")+1,0)</f>
        <v>0</v>
      </c>
    </row>
    <row r="154" spans="41:48">
      <c r="AO154" s="511">
        <v>5</v>
      </c>
      <c r="AP154" s="511">
        <v>1</v>
      </c>
      <c r="AQ154" s="511">
        <v>5</v>
      </c>
      <c r="AR154" s="515">
        <f ca="1">IF($AQ154=1,IF(INDIRECT(ADDRESS(($AO154-1)*3+$AP154+5,$AQ154+7))="",0,INDIRECT(ADDRESS(($AO154-1)*3+$AP154+5,$AQ154+7))),IF(INDIRECT(ADDRESS(($AO154-1)*3+$AP154+5,$AQ154+7))="",0,IF(COUNTIF(INDIRECT(ADDRESS(($AO154-1)*36+($AP154-1)*12+6,COLUMN())):INDIRECT(ADDRESS(($AO154-1)*36+($AP154-1)*12+$AQ154+4,COLUMN())),INDIRECT(ADDRESS(($AO154-1)*3+$AP154+5,$AQ154+7)))&gt;=1,0,INDIRECT(ADDRESS(($AO154-1)*3+$AP154+5,$AQ154+7)))))</f>
        <v>0</v>
      </c>
      <c r="AS154" s="511">
        <f ca="1">COUNTIF(INDIRECT("H"&amp;(ROW()+12*(($AO154-1)*3+$AP154)-ROW())/12+5):INDIRECT("S"&amp;(ROW()+12*(($AO154-1)*3+$AP154)-ROW())/12+5),AR154)</f>
        <v>0</v>
      </c>
      <c r="AT154" s="515"/>
      <c r="AV154" s="511">
        <f ca="1">IF(AND(AR154&gt;0,AS154&gt;0),COUNTIF(AV$6:AV153,"&gt;0")+1,0)</f>
        <v>0</v>
      </c>
    </row>
    <row r="155" spans="41:48">
      <c r="AO155" s="511">
        <v>5</v>
      </c>
      <c r="AP155" s="511">
        <v>1</v>
      </c>
      <c r="AQ155" s="511">
        <v>6</v>
      </c>
      <c r="AR155" s="515">
        <f ca="1">IF($AQ155=1,IF(INDIRECT(ADDRESS(($AO155-1)*3+$AP155+5,$AQ155+7))="",0,INDIRECT(ADDRESS(($AO155-1)*3+$AP155+5,$AQ155+7))),IF(INDIRECT(ADDRESS(($AO155-1)*3+$AP155+5,$AQ155+7))="",0,IF(COUNTIF(INDIRECT(ADDRESS(($AO155-1)*36+($AP155-1)*12+6,COLUMN())):INDIRECT(ADDRESS(($AO155-1)*36+($AP155-1)*12+$AQ155+4,COLUMN())),INDIRECT(ADDRESS(($AO155-1)*3+$AP155+5,$AQ155+7)))&gt;=1,0,INDIRECT(ADDRESS(($AO155-1)*3+$AP155+5,$AQ155+7)))))</f>
        <v>0</v>
      </c>
      <c r="AS155" s="511">
        <f ca="1">COUNTIF(INDIRECT("H"&amp;(ROW()+12*(($AO155-1)*3+$AP155)-ROW())/12+5):INDIRECT("S"&amp;(ROW()+12*(($AO155-1)*3+$AP155)-ROW())/12+5),AR155)</f>
        <v>0</v>
      </c>
      <c r="AT155" s="515"/>
      <c r="AV155" s="511">
        <f ca="1">IF(AND(AR155&gt;0,AS155&gt;0),COUNTIF(AV$6:AV154,"&gt;0")+1,0)</f>
        <v>0</v>
      </c>
    </row>
    <row r="156" spans="41:48">
      <c r="AO156" s="511">
        <v>5</v>
      </c>
      <c r="AP156" s="511">
        <v>1</v>
      </c>
      <c r="AQ156" s="511">
        <v>7</v>
      </c>
      <c r="AR156" s="515">
        <f ca="1">IF($AQ156=1,IF(INDIRECT(ADDRESS(($AO156-1)*3+$AP156+5,$AQ156+7))="",0,INDIRECT(ADDRESS(($AO156-1)*3+$AP156+5,$AQ156+7))),IF(INDIRECT(ADDRESS(($AO156-1)*3+$AP156+5,$AQ156+7))="",0,IF(COUNTIF(INDIRECT(ADDRESS(($AO156-1)*36+($AP156-1)*12+6,COLUMN())):INDIRECT(ADDRESS(($AO156-1)*36+($AP156-1)*12+$AQ156+4,COLUMN())),INDIRECT(ADDRESS(($AO156-1)*3+$AP156+5,$AQ156+7)))&gt;=1,0,INDIRECT(ADDRESS(($AO156-1)*3+$AP156+5,$AQ156+7)))))</f>
        <v>0</v>
      </c>
      <c r="AS156" s="511">
        <f ca="1">COUNTIF(INDIRECT("H"&amp;(ROW()+12*(($AO156-1)*3+$AP156)-ROW())/12+5):INDIRECT("S"&amp;(ROW()+12*(($AO156-1)*3+$AP156)-ROW())/12+5),AR156)</f>
        <v>0</v>
      </c>
      <c r="AT156" s="515"/>
      <c r="AV156" s="511">
        <f ca="1">IF(AND(AR156&gt;0,AS156&gt;0),COUNTIF(AV$6:AV155,"&gt;0")+1,0)</f>
        <v>0</v>
      </c>
    </row>
    <row r="157" spans="41:48">
      <c r="AO157" s="511">
        <v>5</v>
      </c>
      <c r="AP157" s="511">
        <v>1</v>
      </c>
      <c r="AQ157" s="511">
        <v>8</v>
      </c>
      <c r="AR157" s="515">
        <f ca="1">IF($AQ157=1,IF(INDIRECT(ADDRESS(($AO157-1)*3+$AP157+5,$AQ157+7))="",0,INDIRECT(ADDRESS(($AO157-1)*3+$AP157+5,$AQ157+7))),IF(INDIRECT(ADDRESS(($AO157-1)*3+$AP157+5,$AQ157+7))="",0,IF(COUNTIF(INDIRECT(ADDRESS(($AO157-1)*36+($AP157-1)*12+6,COLUMN())):INDIRECT(ADDRESS(($AO157-1)*36+($AP157-1)*12+$AQ157+4,COLUMN())),INDIRECT(ADDRESS(($AO157-1)*3+$AP157+5,$AQ157+7)))&gt;=1,0,INDIRECT(ADDRESS(($AO157-1)*3+$AP157+5,$AQ157+7)))))</f>
        <v>0</v>
      </c>
      <c r="AS157" s="511">
        <f ca="1">COUNTIF(INDIRECT("H"&amp;(ROW()+12*(($AO157-1)*3+$AP157)-ROW())/12+5):INDIRECT("S"&amp;(ROW()+12*(($AO157-1)*3+$AP157)-ROW())/12+5),AR157)</f>
        <v>0</v>
      </c>
      <c r="AT157" s="515"/>
      <c r="AV157" s="511">
        <f ca="1">IF(AND(AR157&gt;0,AS157&gt;0),COUNTIF(AV$6:AV156,"&gt;0")+1,0)</f>
        <v>0</v>
      </c>
    </row>
    <row r="158" spans="41:48">
      <c r="AO158" s="511">
        <v>5</v>
      </c>
      <c r="AP158" s="511">
        <v>1</v>
      </c>
      <c r="AQ158" s="511">
        <v>9</v>
      </c>
      <c r="AR158" s="515">
        <f ca="1">IF($AQ158=1,IF(INDIRECT(ADDRESS(($AO158-1)*3+$AP158+5,$AQ158+7))="",0,INDIRECT(ADDRESS(($AO158-1)*3+$AP158+5,$AQ158+7))),IF(INDIRECT(ADDRESS(($AO158-1)*3+$AP158+5,$AQ158+7))="",0,IF(COUNTIF(INDIRECT(ADDRESS(($AO158-1)*36+($AP158-1)*12+6,COLUMN())):INDIRECT(ADDRESS(($AO158-1)*36+($AP158-1)*12+$AQ158+4,COLUMN())),INDIRECT(ADDRESS(($AO158-1)*3+$AP158+5,$AQ158+7)))&gt;=1,0,INDIRECT(ADDRESS(($AO158-1)*3+$AP158+5,$AQ158+7)))))</f>
        <v>0</v>
      </c>
      <c r="AS158" s="511">
        <f ca="1">COUNTIF(INDIRECT("H"&amp;(ROW()+12*(($AO158-1)*3+$AP158)-ROW())/12+5):INDIRECT("S"&amp;(ROW()+12*(($AO158-1)*3+$AP158)-ROW())/12+5),AR158)</f>
        <v>0</v>
      </c>
      <c r="AT158" s="515"/>
      <c r="AV158" s="511">
        <f ca="1">IF(AND(AR158&gt;0,AS158&gt;0),COUNTIF(AV$6:AV157,"&gt;0")+1,0)</f>
        <v>0</v>
      </c>
    </row>
    <row r="159" spans="41:48">
      <c r="AO159" s="511">
        <v>5</v>
      </c>
      <c r="AP159" s="511">
        <v>1</v>
      </c>
      <c r="AQ159" s="511">
        <v>10</v>
      </c>
      <c r="AR159" s="515">
        <f ca="1">IF($AQ159=1,IF(INDIRECT(ADDRESS(($AO159-1)*3+$AP159+5,$AQ159+7))="",0,INDIRECT(ADDRESS(($AO159-1)*3+$AP159+5,$AQ159+7))),IF(INDIRECT(ADDRESS(($AO159-1)*3+$AP159+5,$AQ159+7))="",0,IF(COUNTIF(INDIRECT(ADDRESS(($AO159-1)*36+($AP159-1)*12+6,COLUMN())):INDIRECT(ADDRESS(($AO159-1)*36+($AP159-1)*12+$AQ159+4,COLUMN())),INDIRECT(ADDRESS(($AO159-1)*3+$AP159+5,$AQ159+7)))&gt;=1,0,INDIRECT(ADDRESS(($AO159-1)*3+$AP159+5,$AQ159+7)))))</f>
        <v>0</v>
      </c>
      <c r="AS159" s="511">
        <f ca="1">COUNTIF(INDIRECT("H"&amp;(ROW()+12*(($AO159-1)*3+$AP159)-ROW())/12+5):INDIRECT("S"&amp;(ROW()+12*(($AO159-1)*3+$AP159)-ROW())/12+5),AR159)</f>
        <v>0</v>
      </c>
      <c r="AT159" s="515"/>
      <c r="AV159" s="511">
        <f ca="1">IF(AND(AR159&gt;0,AS159&gt;0),COUNTIF(AV$6:AV158,"&gt;0")+1,0)</f>
        <v>0</v>
      </c>
    </row>
    <row r="160" spans="41:48">
      <c r="AO160" s="511">
        <v>5</v>
      </c>
      <c r="AP160" s="511">
        <v>1</v>
      </c>
      <c r="AQ160" s="511">
        <v>11</v>
      </c>
      <c r="AR160" s="515">
        <f ca="1">IF($AQ160=1,IF(INDIRECT(ADDRESS(($AO160-1)*3+$AP160+5,$AQ160+7))="",0,INDIRECT(ADDRESS(($AO160-1)*3+$AP160+5,$AQ160+7))),IF(INDIRECT(ADDRESS(($AO160-1)*3+$AP160+5,$AQ160+7))="",0,IF(COUNTIF(INDIRECT(ADDRESS(($AO160-1)*36+($AP160-1)*12+6,COLUMN())):INDIRECT(ADDRESS(($AO160-1)*36+($AP160-1)*12+$AQ160+4,COLUMN())),INDIRECT(ADDRESS(($AO160-1)*3+$AP160+5,$AQ160+7)))&gt;=1,0,INDIRECT(ADDRESS(($AO160-1)*3+$AP160+5,$AQ160+7)))))</f>
        <v>0</v>
      </c>
      <c r="AS160" s="511">
        <f ca="1">COUNTIF(INDIRECT("H"&amp;(ROW()+12*(($AO160-1)*3+$AP160)-ROW())/12+5):INDIRECT("S"&amp;(ROW()+12*(($AO160-1)*3+$AP160)-ROW())/12+5),AR160)</f>
        <v>0</v>
      </c>
      <c r="AT160" s="515"/>
      <c r="AV160" s="511">
        <f ca="1">IF(AND(AR160&gt;0,AS160&gt;0),COUNTIF(AV$6:AV159,"&gt;0")+1,0)</f>
        <v>0</v>
      </c>
    </row>
    <row r="161" spans="41:48">
      <c r="AO161" s="511">
        <v>5</v>
      </c>
      <c r="AP161" s="511">
        <v>1</v>
      </c>
      <c r="AQ161" s="511">
        <v>12</v>
      </c>
      <c r="AR161" s="515">
        <f ca="1">IF($AQ161=1,IF(INDIRECT(ADDRESS(($AO161-1)*3+$AP161+5,$AQ161+7))="",0,INDIRECT(ADDRESS(($AO161-1)*3+$AP161+5,$AQ161+7))),IF(INDIRECT(ADDRESS(($AO161-1)*3+$AP161+5,$AQ161+7))="",0,IF(COUNTIF(INDIRECT(ADDRESS(($AO161-1)*36+($AP161-1)*12+6,COLUMN())):INDIRECT(ADDRESS(($AO161-1)*36+($AP161-1)*12+$AQ161+4,COLUMN())),INDIRECT(ADDRESS(($AO161-1)*3+$AP161+5,$AQ161+7)))&gt;=1,0,INDIRECT(ADDRESS(($AO161-1)*3+$AP161+5,$AQ161+7)))))</f>
        <v>0</v>
      </c>
      <c r="AS161" s="511">
        <f ca="1">COUNTIF(INDIRECT("H"&amp;(ROW()+12*(($AO161-1)*3+$AP161)-ROW())/12+5):INDIRECT("S"&amp;(ROW()+12*(($AO161-1)*3+$AP161)-ROW())/12+5),AR161)</f>
        <v>0</v>
      </c>
      <c r="AT161" s="515"/>
      <c r="AV161" s="511">
        <f ca="1">IF(AND(AR161&gt;0,AS161&gt;0),COUNTIF(AV$6:AV160,"&gt;0")+1,0)</f>
        <v>0</v>
      </c>
    </row>
    <row r="162" spans="41:48">
      <c r="AO162" s="511">
        <v>5</v>
      </c>
      <c r="AP162" s="511">
        <v>2</v>
      </c>
      <c r="AQ162" s="511">
        <v>1</v>
      </c>
      <c r="AR162" s="515">
        <f ca="1">IF($AQ162=1,IF(INDIRECT(ADDRESS(($AO162-1)*3+$AP162+5,$AQ162+7))="",0,INDIRECT(ADDRESS(($AO162-1)*3+$AP162+5,$AQ162+7))),IF(INDIRECT(ADDRESS(($AO162-1)*3+$AP162+5,$AQ162+7))="",0,IF(COUNTIF(INDIRECT(ADDRESS(($AO162-1)*36+($AP162-1)*12+6,COLUMN())):INDIRECT(ADDRESS(($AO162-1)*36+($AP162-1)*12+$AQ162+4,COLUMN())),INDIRECT(ADDRESS(($AO162-1)*3+$AP162+5,$AQ162+7)))&gt;=1,0,INDIRECT(ADDRESS(($AO162-1)*3+$AP162+5,$AQ162+7)))))</f>
        <v>0</v>
      </c>
      <c r="AS162" s="511">
        <f ca="1">COUNTIF(INDIRECT("H"&amp;(ROW()+12*(($AO162-1)*3+$AP162)-ROW())/12+5):INDIRECT("S"&amp;(ROW()+12*(($AO162-1)*3+$AP162)-ROW())/12+5),AR162)</f>
        <v>0</v>
      </c>
      <c r="AT162" s="515"/>
      <c r="AV162" s="511">
        <f ca="1">IF(AND(AR162&gt;0,AS162&gt;0),COUNTIF(AV$6:AV161,"&gt;0")+1,0)</f>
        <v>0</v>
      </c>
    </row>
    <row r="163" spans="41:48">
      <c r="AO163" s="511">
        <v>5</v>
      </c>
      <c r="AP163" s="511">
        <v>2</v>
      </c>
      <c r="AQ163" s="511">
        <v>2</v>
      </c>
      <c r="AR163" s="515">
        <f ca="1">IF($AQ163=1,IF(INDIRECT(ADDRESS(($AO163-1)*3+$AP163+5,$AQ163+7))="",0,INDIRECT(ADDRESS(($AO163-1)*3+$AP163+5,$AQ163+7))),IF(INDIRECT(ADDRESS(($AO163-1)*3+$AP163+5,$AQ163+7))="",0,IF(COUNTIF(INDIRECT(ADDRESS(($AO163-1)*36+($AP163-1)*12+6,COLUMN())):INDIRECT(ADDRESS(($AO163-1)*36+($AP163-1)*12+$AQ163+4,COLUMN())),INDIRECT(ADDRESS(($AO163-1)*3+$AP163+5,$AQ163+7)))&gt;=1,0,INDIRECT(ADDRESS(($AO163-1)*3+$AP163+5,$AQ163+7)))))</f>
        <v>0</v>
      </c>
      <c r="AS163" s="511">
        <f ca="1">COUNTIF(INDIRECT("H"&amp;(ROW()+12*(($AO163-1)*3+$AP163)-ROW())/12+5):INDIRECT("S"&amp;(ROW()+12*(($AO163-1)*3+$AP163)-ROW())/12+5),AR163)</f>
        <v>0</v>
      </c>
      <c r="AT163" s="515"/>
      <c r="AV163" s="511">
        <f ca="1">IF(AND(AR163&gt;0,AS163&gt;0),COUNTIF(AV$6:AV162,"&gt;0")+1,0)</f>
        <v>0</v>
      </c>
    </row>
    <row r="164" spans="41:48">
      <c r="AO164" s="511">
        <v>5</v>
      </c>
      <c r="AP164" s="511">
        <v>2</v>
      </c>
      <c r="AQ164" s="511">
        <v>3</v>
      </c>
      <c r="AR164" s="515">
        <f ca="1">IF($AQ164=1,IF(INDIRECT(ADDRESS(($AO164-1)*3+$AP164+5,$AQ164+7))="",0,INDIRECT(ADDRESS(($AO164-1)*3+$AP164+5,$AQ164+7))),IF(INDIRECT(ADDRESS(($AO164-1)*3+$AP164+5,$AQ164+7))="",0,IF(COUNTIF(INDIRECT(ADDRESS(($AO164-1)*36+($AP164-1)*12+6,COLUMN())):INDIRECT(ADDRESS(($AO164-1)*36+($AP164-1)*12+$AQ164+4,COLUMN())),INDIRECT(ADDRESS(($AO164-1)*3+$AP164+5,$AQ164+7)))&gt;=1,0,INDIRECT(ADDRESS(($AO164-1)*3+$AP164+5,$AQ164+7)))))</f>
        <v>0</v>
      </c>
      <c r="AS164" s="511">
        <f ca="1">COUNTIF(INDIRECT("H"&amp;(ROW()+12*(($AO164-1)*3+$AP164)-ROW())/12+5):INDIRECT("S"&amp;(ROW()+12*(($AO164-1)*3+$AP164)-ROW())/12+5),AR164)</f>
        <v>0</v>
      </c>
      <c r="AT164" s="515"/>
      <c r="AV164" s="511">
        <f ca="1">IF(AND(AR164&gt;0,AS164&gt;0),COUNTIF(AV$6:AV163,"&gt;0")+1,0)</f>
        <v>0</v>
      </c>
    </row>
    <row r="165" spans="41:48">
      <c r="AO165" s="511">
        <v>5</v>
      </c>
      <c r="AP165" s="511">
        <v>2</v>
      </c>
      <c r="AQ165" s="511">
        <v>4</v>
      </c>
      <c r="AR165" s="515">
        <f ca="1">IF($AQ165=1,IF(INDIRECT(ADDRESS(($AO165-1)*3+$AP165+5,$AQ165+7))="",0,INDIRECT(ADDRESS(($AO165-1)*3+$AP165+5,$AQ165+7))),IF(INDIRECT(ADDRESS(($AO165-1)*3+$AP165+5,$AQ165+7))="",0,IF(COUNTIF(INDIRECT(ADDRESS(($AO165-1)*36+($AP165-1)*12+6,COLUMN())):INDIRECT(ADDRESS(($AO165-1)*36+($AP165-1)*12+$AQ165+4,COLUMN())),INDIRECT(ADDRESS(($AO165-1)*3+$AP165+5,$AQ165+7)))&gt;=1,0,INDIRECT(ADDRESS(($AO165-1)*3+$AP165+5,$AQ165+7)))))</f>
        <v>0</v>
      </c>
      <c r="AS165" s="511">
        <f ca="1">COUNTIF(INDIRECT("H"&amp;(ROW()+12*(($AO165-1)*3+$AP165)-ROW())/12+5):INDIRECT("S"&amp;(ROW()+12*(($AO165-1)*3+$AP165)-ROW())/12+5),AR165)</f>
        <v>0</v>
      </c>
      <c r="AT165" s="515"/>
      <c r="AV165" s="511">
        <f ca="1">IF(AND(AR165&gt;0,AS165&gt;0),COUNTIF(AV$6:AV164,"&gt;0")+1,0)</f>
        <v>0</v>
      </c>
    </row>
    <row r="166" spans="41:48">
      <c r="AO166" s="511">
        <v>5</v>
      </c>
      <c r="AP166" s="511">
        <v>2</v>
      </c>
      <c r="AQ166" s="511">
        <v>5</v>
      </c>
      <c r="AR166" s="515">
        <f ca="1">IF($AQ166=1,IF(INDIRECT(ADDRESS(($AO166-1)*3+$AP166+5,$AQ166+7))="",0,INDIRECT(ADDRESS(($AO166-1)*3+$AP166+5,$AQ166+7))),IF(INDIRECT(ADDRESS(($AO166-1)*3+$AP166+5,$AQ166+7))="",0,IF(COUNTIF(INDIRECT(ADDRESS(($AO166-1)*36+($AP166-1)*12+6,COLUMN())):INDIRECT(ADDRESS(($AO166-1)*36+($AP166-1)*12+$AQ166+4,COLUMN())),INDIRECT(ADDRESS(($AO166-1)*3+$AP166+5,$AQ166+7)))&gt;=1,0,INDIRECT(ADDRESS(($AO166-1)*3+$AP166+5,$AQ166+7)))))</f>
        <v>0</v>
      </c>
      <c r="AS166" s="511">
        <f ca="1">COUNTIF(INDIRECT("H"&amp;(ROW()+12*(($AO166-1)*3+$AP166)-ROW())/12+5):INDIRECT("S"&amp;(ROW()+12*(($AO166-1)*3+$AP166)-ROW())/12+5),AR166)</f>
        <v>0</v>
      </c>
      <c r="AT166" s="515"/>
      <c r="AV166" s="511">
        <f ca="1">IF(AND(AR166&gt;0,AS166&gt;0),COUNTIF(AV$6:AV165,"&gt;0")+1,0)</f>
        <v>0</v>
      </c>
    </row>
    <row r="167" spans="41:48">
      <c r="AO167" s="511">
        <v>5</v>
      </c>
      <c r="AP167" s="511">
        <v>2</v>
      </c>
      <c r="AQ167" s="511">
        <v>6</v>
      </c>
      <c r="AR167" s="515">
        <f ca="1">IF($AQ167=1,IF(INDIRECT(ADDRESS(($AO167-1)*3+$AP167+5,$AQ167+7))="",0,INDIRECT(ADDRESS(($AO167-1)*3+$AP167+5,$AQ167+7))),IF(INDIRECT(ADDRESS(($AO167-1)*3+$AP167+5,$AQ167+7))="",0,IF(COUNTIF(INDIRECT(ADDRESS(($AO167-1)*36+($AP167-1)*12+6,COLUMN())):INDIRECT(ADDRESS(($AO167-1)*36+($AP167-1)*12+$AQ167+4,COLUMN())),INDIRECT(ADDRESS(($AO167-1)*3+$AP167+5,$AQ167+7)))&gt;=1,0,INDIRECT(ADDRESS(($AO167-1)*3+$AP167+5,$AQ167+7)))))</f>
        <v>0</v>
      </c>
      <c r="AS167" s="511">
        <f ca="1">COUNTIF(INDIRECT("H"&amp;(ROW()+12*(($AO167-1)*3+$AP167)-ROW())/12+5):INDIRECT("S"&amp;(ROW()+12*(($AO167-1)*3+$AP167)-ROW())/12+5),AR167)</f>
        <v>0</v>
      </c>
      <c r="AT167" s="515"/>
      <c r="AV167" s="511">
        <f ca="1">IF(AND(AR167&gt;0,AS167&gt;0),COUNTIF(AV$6:AV166,"&gt;0")+1,0)</f>
        <v>0</v>
      </c>
    </row>
    <row r="168" spans="41:48">
      <c r="AO168" s="511">
        <v>5</v>
      </c>
      <c r="AP168" s="511">
        <v>2</v>
      </c>
      <c r="AQ168" s="511">
        <v>7</v>
      </c>
      <c r="AR168" s="515">
        <f ca="1">IF($AQ168=1,IF(INDIRECT(ADDRESS(($AO168-1)*3+$AP168+5,$AQ168+7))="",0,INDIRECT(ADDRESS(($AO168-1)*3+$AP168+5,$AQ168+7))),IF(INDIRECT(ADDRESS(($AO168-1)*3+$AP168+5,$AQ168+7))="",0,IF(COUNTIF(INDIRECT(ADDRESS(($AO168-1)*36+($AP168-1)*12+6,COLUMN())):INDIRECT(ADDRESS(($AO168-1)*36+($AP168-1)*12+$AQ168+4,COLUMN())),INDIRECT(ADDRESS(($AO168-1)*3+$AP168+5,$AQ168+7)))&gt;=1,0,INDIRECT(ADDRESS(($AO168-1)*3+$AP168+5,$AQ168+7)))))</f>
        <v>0</v>
      </c>
      <c r="AS168" s="511">
        <f ca="1">COUNTIF(INDIRECT("H"&amp;(ROW()+12*(($AO168-1)*3+$AP168)-ROW())/12+5):INDIRECT("S"&amp;(ROW()+12*(($AO168-1)*3+$AP168)-ROW())/12+5),AR168)</f>
        <v>0</v>
      </c>
      <c r="AT168" s="515"/>
      <c r="AV168" s="511">
        <f ca="1">IF(AND(AR168&gt;0,AS168&gt;0),COUNTIF(AV$6:AV167,"&gt;0")+1,0)</f>
        <v>0</v>
      </c>
    </row>
    <row r="169" spans="41:48">
      <c r="AO169" s="511">
        <v>5</v>
      </c>
      <c r="AP169" s="511">
        <v>2</v>
      </c>
      <c r="AQ169" s="511">
        <v>8</v>
      </c>
      <c r="AR169" s="515">
        <f ca="1">IF($AQ169=1,IF(INDIRECT(ADDRESS(($AO169-1)*3+$AP169+5,$AQ169+7))="",0,INDIRECT(ADDRESS(($AO169-1)*3+$AP169+5,$AQ169+7))),IF(INDIRECT(ADDRESS(($AO169-1)*3+$AP169+5,$AQ169+7))="",0,IF(COUNTIF(INDIRECT(ADDRESS(($AO169-1)*36+($AP169-1)*12+6,COLUMN())):INDIRECT(ADDRESS(($AO169-1)*36+($AP169-1)*12+$AQ169+4,COLUMN())),INDIRECT(ADDRESS(($AO169-1)*3+$AP169+5,$AQ169+7)))&gt;=1,0,INDIRECT(ADDRESS(($AO169-1)*3+$AP169+5,$AQ169+7)))))</f>
        <v>0</v>
      </c>
      <c r="AS169" s="511">
        <f ca="1">COUNTIF(INDIRECT("H"&amp;(ROW()+12*(($AO169-1)*3+$AP169)-ROW())/12+5):INDIRECT("S"&amp;(ROW()+12*(($AO169-1)*3+$AP169)-ROW())/12+5),AR169)</f>
        <v>0</v>
      </c>
      <c r="AT169" s="515"/>
      <c r="AV169" s="511">
        <f ca="1">IF(AND(AR169&gt;0,AS169&gt;0),COUNTIF(AV$6:AV168,"&gt;0")+1,0)</f>
        <v>0</v>
      </c>
    </row>
    <row r="170" spans="41:48">
      <c r="AO170" s="511">
        <v>5</v>
      </c>
      <c r="AP170" s="511">
        <v>2</v>
      </c>
      <c r="AQ170" s="511">
        <v>9</v>
      </c>
      <c r="AR170" s="515">
        <f ca="1">IF($AQ170=1,IF(INDIRECT(ADDRESS(($AO170-1)*3+$AP170+5,$AQ170+7))="",0,INDIRECT(ADDRESS(($AO170-1)*3+$AP170+5,$AQ170+7))),IF(INDIRECT(ADDRESS(($AO170-1)*3+$AP170+5,$AQ170+7))="",0,IF(COUNTIF(INDIRECT(ADDRESS(($AO170-1)*36+($AP170-1)*12+6,COLUMN())):INDIRECT(ADDRESS(($AO170-1)*36+($AP170-1)*12+$AQ170+4,COLUMN())),INDIRECT(ADDRESS(($AO170-1)*3+$AP170+5,$AQ170+7)))&gt;=1,0,INDIRECT(ADDRESS(($AO170-1)*3+$AP170+5,$AQ170+7)))))</f>
        <v>0</v>
      </c>
      <c r="AS170" s="511">
        <f ca="1">COUNTIF(INDIRECT("H"&amp;(ROW()+12*(($AO170-1)*3+$AP170)-ROW())/12+5):INDIRECT("S"&amp;(ROW()+12*(($AO170-1)*3+$AP170)-ROW())/12+5),AR170)</f>
        <v>0</v>
      </c>
      <c r="AT170" s="515"/>
      <c r="AV170" s="511">
        <f ca="1">IF(AND(AR170&gt;0,AS170&gt;0),COUNTIF(AV$6:AV169,"&gt;0")+1,0)</f>
        <v>0</v>
      </c>
    </row>
    <row r="171" spans="41:48">
      <c r="AO171" s="511">
        <v>5</v>
      </c>
      <c r="AP171" s="511">
        <v>2</v>
      </c>
      <c r="AQ171" s="511">
        <v>10</v>
      </c>
      <c r="AR171" s="515">
        <f ca="1">IF($AQ171=1,IF(INDIRECT(ADDRESS(($AO171-1)*3+$AP171+5,$AQ171+7))="",0,INDIRECT(ADDRESS(($AO171-1)*3+$AP171+5,$AQ171+7))),IF(INDIRECT(ADDRESS(($AO171-1)*3+$AP171+5,$AQ171+7))="",0,IF(COUNTIF(INDIRECT(ADDRESS(($AO171-1)*36+($AP171-1)*12+6,COLUMN())):INDIRECT(ADDRESS(($AO171-1)*36+($AP171-1)*12+$AQ171+4,COLUMN())),INDIRECT(ADDRESS(($AO171-1)*3+$AP171+5,$AQ171+7)))&gt;=1,0,INDIRECT(ADDRESS(($AO171-1)*3+$AP171+5,$AQ171+7)))))</f>
        <v>0</v>
      </c>
      <c r="AS171" s="511">
        <f ca="1">COUNTIF(INDIRECT("H"&amp;(ROW()+12*(($AO171-1)*3+$AP171)-ROW())/12+5):INDIRECT("S"&amp;(ROW()+12*(($AO171-1)*3+$AP171)-ROW())/12+5),AR171)</f>
        <v>0</v>
      </c>
      <c r="AT171" s="515"/>
      <c r="AV171" s="511">
        <f ca="1">IF(AND(AR171&gt;0,AS171&gt;0),COUNTIF(AV$6:AV170,"&gt;0")+1,0)</f>
        <v>0</v>
      </c>
    </row>
    <row r="172" spans="41:48">
      <c r="AO172" s="511">
        <v>5</v>
      </c>
      <c r="AP172" s="511">
        <v>2</v>
      </c>
      <c r="AQ172" s="511">
        <v>11</v>
      </c>
      <c r="AR172" s="515">
        <f ca="1">IF($AQ172=1,IF(INDIRECT(ADDRESS(($AO172-1)*3+$AP172+5,$AQ172+7))="",0,INDIRECT(ADDRESS(($AO172-1)*3+$AP172+5,$AQ172+7))),IF(INDIRECT(ADDRESS(($AO172-1)*3+$AP172+5,$AQ172+7))="",0,IF(COUNTIF(INDIRECT(ADDRESS(($AO172-1)*36+($AP172-1)*12+6,COLUMN())):INDIRECT(ADDRESS(($AO172-1)*36+($AP172-1)*12+$AQ172+4,COLUMN())),INDIRECT(ADDRESS(($AO172-1)*3+$AP172+5,$AQ172+7)))&gt;=1,0,INDIRECT(ADDRESS(($AO172-1)*3+$AP172+5,$AQ172+7)))))</f>
        <v>0</v>
      </c>
      <c r="AS172" s="511">
        <f ca="1">COUNTIF(INDIRECT("H"&amp;(ROW()+12*(($AO172-1)*3+$AP172)-ROW())/12+5):INDIRECT("S"&amp;(ROW()+12*(($AO172-1)*3+$AP172)-ROW())/12+5),AR172)</f>
        <v>0</v>
      </c>
      <c r="AT172" s="515"/>
      <c r="AV172" s="511">
        <f ca="1">IF(AND(AR172&gt;0,AS172&gt;0),COUNTIF(AV$6:AV171,"&gt;0")+1,0)</f>
        <v>0</v>
      </c>
    </row>
    <row r="173" spans="41:48">
      <c r="AO173" s="511">
        <v>5</v>
      </c>
      <c r="AP173" s="511">
        <v>2</v>
      </c>
      <c r="AQ173" s="511">
        <v>12</v>
      </c>
      <c r="AR173" s="515">
        <f ca="1">IF($AQ173=1,IF(INDIRECT(ADDRESS(($AO173-1)*3+$AP173+5,$AQ173+7))="",0,INDIRECT(ADDRESS(($AO173-1)*3+$AP173+5,$AQ173+7))),IF(INDIRECT(ADDRESS(($AO173-1)*3+$AP173+5,$AQ173+7))="",0,IF(COUNTIF(INDIRECT(ADDRESS(($AO173-1)*36+($AP173-1)*12+6,COLUMN())):INDIRECT(ADDRESS(($AO173-1)*36+($AP173-1)*12+$AQ173+4,COLUMN())),INDIRECT(ADDRESS(($AO173-1)*3+$AP173+5,$AQ173+7)))&gt;=1,0,INDIRECT(ADDRESS(($AO173-1)*3+$AP173+5,$AQ173+7)))))</f>
        <v>0</v>
      </c>
      <c r="AS173" s="511">
        <f ca="1">COUNTIF(INDIRECT("H"&amp;(ROW()+12*(($AO173-1)*3+$AP173)-ROW())/12+5):INDIRECT("S"&amp;(ROW()+12*(($AO173-1)*3+$AP173)-ROW())/12+5),AR173)</f>
        <v>0</v>
      </c>
      <c r="AT173" s="515"/>
      <c r="AV173" s="511">
        <f ca="1">IF(AND(AR173&gt;0,AS173&gt;0),COUNTIF(AV$6:AV172,"&gt;0")+1,0)</f>
        <v>0</v>
      </c>
    </row>
    <row r="174" spans="41:48">
      <c r="AO174" s="511">
        <v>5</v>
      </c>
      <c r="AP174" s="511">
        <v>3</v>
      </c>
      <c r="AQ174" s="511">
        <v>1</v>
      </c>
      <c r="AR174" s="515">
        <f ca="1">IF($AQ174=1,IF(INDIRECT(ADDRESS(($AO174-1)*3+$AP174+5,$AQ174+7))="",0,INDIRECT(ADDRESS(($AO174-1)*3+$AP174+5,$AQ174+7))),IF(INDIRECT(ADDRESS(($AO174-1)*3+$AP174+5,$AQ174+7))="",0,IF(COUNTIF(INDIRECT(ADDRESS(($AO174-1)*36+($AP174-1)*12+6,COLUMN())):INDIRECT(ADDRESS(($AO174-1)*36+($AP174-1)*12+$AQ174+4,COLUMN())),INDIRECT(ADDRESS(($AO174-1)*3+$AP174+5,$AQ174+7)))&gt;=1,0,INDIRECT(ADDRESS(($AO174-1)*3+$AP174+5,$AQ174+7)))))</f>
        <v>0</v>
      </c>
      <c r="AS174" s="511">
        <f ca="1">COUNTIF(INDIRECT("H"&amp;(ROW()+12*(($AO174-1)*3+$AP174)-ROW())/12+5):INDIRECT("S"&amp;(ROW()+12*(($AO174-1)*3+$AP174)-ROW())/12+5),AR174)</f>
        <v>0</v>
      </c>
      <c r="AT174" s="515"/>
      <c r="AV174" s="511">
        <f ca="1">IF(AND(AR174&gt;0,AS174&gt;0),COUNTIF(AV$6:AV173,"&gt;0")+1,0)</f>
        <v>0</v>
      </c>
    </row>
    <row r="175" spans="41:48">
      <c r="AO175" s="511">
        <v>5</v>
      </c>
      <c r="AP175" s="511">
        <v>3</v>
      </c>
      <c r="AQ175" s="511">
        <v>2</v>
      </c>
      <c r="AR175" s="515">
        <f ca="1">IF($AQ175=1,IF(INDIRECT(ADDRESS(($AO175-1)*3+$AP175+5,$AQ175+7))="",0,INDIRECT(ADDRESS(($AO175-1)*3+$AP175+5,$AQ175+7))),IF(INDIRECT(ADDRESS(($AO175-1)*3+$AP175+5,$AQ175+7))="",0,IF(COUNTIF(INDIRECT(ADDRESS(($AO175-1)*36+($AP175-1)*12+6,COLUMN())):INDIRECT(ADDRESS(($AO175-1)*36+($AP175-1)*12+$AQ175+4,COLUMN())),INDIRECT(ADDRESS(($AO175-1)*3+$AP175+5,$AQ175+7)))&gt;=1,0,INDIRECT(ADDRESS(($AO175-1)*3+$AP175+5,$AQ175+7)))))</f>
        <v>0</v>
      </c>
      <c r="AS175" s="511">
        <f ca="1">COUNTIF(INDIRECT("H"&amp;(ROW()+12*(($AO175-1)*3+$AP175)-ROW())/12+5):INDIRECT("S"&amp;(ROW()+12*(($AO175-1)*3+$AP175)-ROW())/12+5),AR175)</f>
        <v>0</v>
      </c>
      <c r="AT175" s="515"/>
      <c r="AV175" s="511">
        <f ca="1">IF(AND(AR175&gt;0,AS175&gt;0),COUNTIF(AV$6:AV174,"&gt;0")+1,0)</f>
        <v>0</v>
      </c>
    </row>
    <row r="176" spans="41:48">
      <c r="AO176" s="511">
        <v>5</v>
      </c>
      <c r="AP176" s="511">
        <v>3</v>
      </c>
      <c r="AQ176" s="511">
        <v>3</v>
      </c>
      <c r="AR176" s="515">
        <f ca="1">IF($AQ176=1,IF(INDIRECT(ADDRESS(($AO176-1)*3+$AP176+5,$AQ176+7))="",0,INDIRECT(ADDRESS(($AO176-1)*3+$AP176+5,$AQ176+7))),IF(INDIRECT(ADDRESS(($AO176-1)*3+$AP176+5,$AQ176+7))="",0,IF(COUNTIF(INDIRECT(ADDRESS(($AO176-1)*36+($AP176-1)*12+6,COLUMN())):INDIRECT(ADDRESS(($AO176-1)*36+($AP176-1)*12+$AQ176+4,COLUMN())),INDIRECT(ADDRESS(($AO176-1)*3+$AP176+5,$AQ176+7)))&gt;=1,0,INDIRECT(ADDRESS(($AO176-1)*3+$AP176+5,$AQ176+7)))))</f>
        <v>0</v>
      </c>
      <c r="AS176" s="511">
        <f ca="1">COUNTIF(INDIRECT("H"&amp;(ROW()+12*(($AO176-1)*3+$AP176)-ROW())/12+5):INDIRECT("S"&amp;(ROW()+12*(($AO176-1)*3+$AP176)-ROW())/12+5),AR176)</f>
        <v>0</v>
      </c>
      <c r="AT176" s="515"/>
      <c r="AV176" s="511">
        <f ca="1">IF(AND(AR176&gt;0,AS176&gt;0),COUNTIF(AV$6:AV175,"&gt;0")+1,0)</f>
        <v>0</v>
      </c>
    </row>
    <row r="177" spans="41:48">
      <c r="AO177" s="511">
        <v>5</v>
      </c>
      <c r="AP177" s="511">
        <v>3</v>
      </c>
      <c r="AQ177" s="511">
        <v>4</v>
      </c>
      <c r="AR177" s="515">
        <f ca="1">IF($AQ177=1,IF(INDIRECT(ADDRESS(($AO177-1)*3+$AP177+5,$AQ177+7))="",0,INDIRECT(ADDRESS(($AO177-1)*3+$AP177+5,$AQ177+7))),IF(INDIRECT(ADDRESS(($AO177-1)*3+$AP177+5,$AQ177+7))="",0,IF(COUNTIF(INDIRECT(ADDRESS(($AO177-1)*36+($AP177-1)*12+6,COLUMN())):INDIRECT(ADDRESS(($AO177-1)*36+($AP177-1)*12+$AQ177+4,COLUMN())),INDIRECT(ADDRESS(($AO177-1)*3+$AP177+5,$AQ177+7)))&gt;=1,0,INDIRECT(ADDRESS(($AO177-1)*3+$AP177+5,$AQ177+7)))))</f>
        <v>0</v>
      </c>
      <c r="AS177" s="511">
        <f ca="1">COUNTIF(INDIRECT("H"&amp;(ROW()+12*(($AO177-1)*3+$AP177)-ROW())/12+5):INDIRECT("S"&amp;(ROW()+12*(($AO177-1)*3+$AP177)-ROW())/12+5),AR177)</f>
        <v>0</v>
      </c>
      <c r="AT177" s="515"/>
      <c r="AV177" s="511">
        <f ca="1">IF(AND(AR177&gt;0,AS177&gt;0),COUNTIF(AV$6:AV176,"&gt;0")+1,0)</f>
        <v>0</v>
      </c>
    </row>
    <row r="178" spans="41:48">
      <c r="AO178" s="511">
        <v>5</v>
      </c>
      <c r="AP178" s="511">
        <v>3</v>
      </c>
      <c r="AQ178" s="511">
        <v>5</v>
      </c>
      <c r="AR178" s="515">
        <f ca="1">IF($AQ178=1,IF(INDIRECT(ADDRESS(($AO178-1)*3+$AP178+5,$AQ178+7))="",0,INDIRECT(ADDRESS(($AO178-1)*3+$AP178+5,$AQ178+7))),IF(INDIRECT(ADDRESS(($AO178-1)*3+$AP178+5,$AQ178+7))="",0,IF(COUNTIF(INDIRECT(ADDRESS(($AO178-1)*36+($AP178-1)*12+6,COLUMN())):INDIRECT(ADDRESS(($AO178-1)*36+($AP178-1)*12+$AQ178+4,COLUMN())),INDIRECT(ADDRESS(($AO178-1)*3+$AP178+5,$AQ178+7)))&gt;=1,0,INDIRECT(ADDRESS(($AO178-1)*3+$AP178+5,$AQ178+7)))))</f>
        <v>0</v>
      </c>
      <c r="AS178" s="511">
        <f ca="1">COUNTIF(INDIRECT("H"&amp;(ROW()+12*(($AO178-1)*3+$AP178)-ROW())/12+5):INDIRECT("S"&amp;(ROW()+12*(($AO178-1)*3+$AP178)-ROW())/12+5),AR178)</f>
        <v>0</v>
      </c>
      <c r="AT178" s="515"/>
      <c r="AV178" s="511">
        <f ca="1">IF(AND(AR178&gt;0,AS178&gt;0),COUNTIF(AV$6:AV177,"&gt;0")+1,0)</f>
        <v>0</v>
      </c>
    </row>
    <row r="179" spans="41:48">
      <c r="AO179" s="511">
        <v>5</v>
      </c>
      <c r="AP179" s="511">
        <v>3</v>
      </c>
      <c r="AQ179" s="511">
        <v>6</v>
      </c>
      <c r="AR179" s="515">
        <f ca="1">IF($AQ179=1,IF(INDIRECT(ADDRESS(($AO179-1)*3+$AP179+5,$AQ179+7))="",0,INDIRECT(ADDRESS(($AO179-1)*3+$AP179+5,$AQ179+7))),IF(INDIRECT(ADDRESS(($AO179-1)*3+$AP179+5,$AQ179+7))="",0,IF(COUNTIF(INDIRECT(ADDRESS(($AO179-1)*36+($AP179-1)*12+6,COLUMN())):INDIRECT(ADDRESS(($AO179-1)*36+($AP179-1)*12+$AQ179+4,COLUMN())),INDIRECT(ADDRESS(($AO179-1)*3+$AP179+5,$AQ179+7)))&gt;=1,0,INDIRECT(ADDRESS(($AO179-1)*3+$AP179+5,$AQ179+7)))))</f>
        <v>0</v>
      </c>
      <c r="AS179" s="511">
        <f ca="1">COUNTIF(INDIRECT("H"&amp;(ROW()+12*(($AO179-1)*3+$AP179)-ROW())/12+5):INDIRECT("S"&amp;(ROW()+12*(($AO179-1)*3+$AP179)-ROW())/12+5),AR179)</f>
        <v>0</v>
      </c>
      <c r="AT179" s="515"/>
      <c r="AV179" s="511">
        <f ca="1">IF(AND(AR179&gt;0,AS179&gt;0),COUNTIF(AV$6:AV178,"&gt;0")+1,0)</f>
        <v>0</v>
      </c>
    </row>
    <row r="180" spans="41:48">
      <c r="AO180" s="511">
        <v>5</v>
      </c>
      <c r="AP180" s="511">
        <v>3</v>
      </c>
      <c r="AQ180" s="511">
        <v>7</v>
      </c>
      <c r="AR180" s="515">
        <f ca="1">IF($AQ180=1,IF(INDIRECT(ADDRESS(($AO180-1)*3+$AP180+5,$AQ180+7))="",0,INDIRECT(ADDRESS(($AO180-1)*3+$AP180+5,$AQ180+7))),IF(INDIRECT(ADDRESS(($AO180-1)*3+$AP180+5,$AQ180+7))="",0,IF(COUNTIF(INDIRECT(ADDRESS(($AO180-1)*36+($AP180-1)*12+6,COLUMN())):INDIRECT(ADDRESS(($AO180-1)*36+($AP180-1)*12+$AQ180+4,COLUMN())),INDIRECT(ADDRESS(($AO180-1)*3+$AP180+5,$AQ180+7)))&gt;=1,0,INDIRECT(ADDRESS(($AO180-1)*3+$AP180+5,$AQ180+7)))))</f>
        <v>0</v>
      </c>
      <c r="AS180" s="511">
        <f ca="1">COUNTIF(INDIRECT("H"&amp;(ROW()+12*(($AO180-1)*3+$AP180)-ROW())/12+5):INDIRECT("S"&amp;(ROW()+12*(($AO180-1)*3+$AP180)-ROW())/12+5),AR180)</f>
        <v>0</v>
      </c>
      <c r="AT180" s="515"/>
      <c r="AV180" s="511">
        <f ca="1">IF(AND(AR180&gt;0,AS180&gt;0),COUNTIF(AV$6:AV179,"&gt;0")+1,0)</f>
        <v>0</v>
      </c>
    </row>
    <row r="181" spans="41:48">
      <c r="AO181" s="511">
        <v>5</v>
      </c>
      <c r="AP181" s="511">
        <v>3</v>
      </c>
      <c r="AQ181" s="511">
        <v>8</v>
      </c>
      <c r="AR181" s="515">
        <f ca="1">IF($AQ181=1,IF(INDIRECT(ADDRESS(($AO181-1)*3+$AP181+5,$AQ181+7))="",0,INDIRECT(ADDRESS(($AO181-1)*3+$AP181+5,$AQ181+7))),IF(INDIRECT(ADDRESS(($AO181-1)*3+$AP181+5,$AQ181+7))="",0,IF(COUNTIF(INDIRECT(ADDRESS(($AO181-1)*36+($AP181-1)*12+6,COLUMN())):INDIRECT(ADDRESS(($AO181-1)*36+($AP181-1)*12+$AQ181+4,COLUMN())),INDIRECT(ADDRESS(($AO181-1)*3+$AP181+5,$AQ181+7)))&gt;=1,0,INDIRECT(ADDRESS(($AO181-1)*3+$AP181+5,$AQ181+7)))))</f>
        <v>0</v>
      </c>
      <c r="AS181" s="511">
        <f ca="1">COUNTIF(INDIRECT("H"&amp;(ROW()+12*(($AO181-1)*3+$AP181)-ROW())/12+5):INDIRECT("S"&amp;(ROW()+12*(($AO181-1)*3+$AP181)-ROW())/12+5),AR181)</f>
        <v>0</v>
      </c>
      <c r="AT181" s="515"/>
      <c r="AV181" s="511">
        <f ca="1">IF(AND(AR181&gt;0,AS181&gt;0),COUNTIF(AV$6:AV180,"&gt;0")+1,0)</f>
        <v>0</v>
      </c>
    </row>
    <row r="182" spans="41:48">
      <c r="AO182" s="511">
        <v>5</v>
      </c>
      <c r="AP182" s="511">
        <v>3</v>
      </c>
      <c r="AQ182" s="511">
        <v>9</v>
      </c>
      <c r="AR182" s="515">
        <f ca="1">IF($AQ182=1,IF(INDIRECT(ADDRESS(($AO182-1)*3+$AP182+5,$AQ182+7))="",0,INDIRECT(ADDRESS(($AO182-1)*3+$AP182+5,$AQ182+7))),IF(INDIRECT(ADDRESS(($AO182-1)*3+$AP182+5,$AQ182+7))="",0,IF(COUNTIF(INDIRECT(ADDRESS(($AO182-1)*36+($AP182-1)*12+6,COLUMN())):INDIRECT(ADDRESS(($AO182-1)*36+($AP182-1)*12+$AQ182+4,COLUMN())),INDIRECT(ADDRESS(($AO182-1)*3+$AP182+5,$AQ182+7)))&gt;=1,0,INDIRECT(ADDRESS(($AO182-1)*3+$AP182+5,$AQ182+7)))))</f>
        <v>0</v>
      </c>
      <c r="AS182" s="511">
        <f ca="1">COUNTIF(INDIRECT("H"&amp;(ROW()+12*(($AO182-1)*3+$AP182)-ROW())/12+5):INDIRECT("S"&amp;(ROW()+12*(($AO182-1)*3+$AP182)-ROW())/12+5),AR182)</f>
        <v>0</v>
      </c>
      <c r="AT182" s="515"/>
      <c r="AV182" s="511">
        <f ca="1">IF(AND(AR182&gt;0,AS182&gt;0),COUNTIF(AV$6:AV181,"&gt;0")+1,0)</f>
        <v>0</v>
      </c>
    </row>
    <row r="183" spans="41:48">
      <c r="AO183" s="511">
        <v>5</v>
      </c>
      <c r="AP183" s="511">
        <v>3</v>
      </c>
      <c r="AQ183" s="511">
        <v>10</v>
      </c>
      <c r="AR183" s="515">
        <f ca="1">IF($AQ183=1,IF(INDIRECT(ADDRESS(($AO183-1)*3+$AP183+5,$AQ183+7))="",0,INDIRECT(ADDRESS(($AO183-1)*3+$AP183+5,$AQ183+7))),IF(INDIRECT(ADDRESS(($AO183-1)*3+$AP183+5,$AQ183+7))="",0,IF(COUNTIF(INDIRECT(ADDRESS(($AO183-1)*36+($AP183-1)*12+6,COLUMN())):INDIRECT(ADDRESS(($AO183-1)*36+($AP183-1)*12+$AQ183+4,COLUMN())),INDIRECT(ADDRESS(($AO183-1)*3+$AP183+5,$AQ183+7)))&gt;=1,0,INDIRECT(ADDRESS(($AO183-1)*3+$AP183+5,$AQ183+7)))))</f>
        <v>0</v>
      </c>
      <c r="AS183" s="511">
        <f ca="1">COUNTIF(INDIRECT("H"&amp;(ROW()+12*(($AO183-1)*3+$AP183)-ROW())/12+5):INDIRECT("S"&amp;(ROW()+12*(($AO183-1)*3+$AP183)-ROW())/12+5),AR183)</f>
        <v>0</v>
      </c>
      <c r="AT183" s="515"/>
      <c r="AV183" s="511">
        <f ca="1">IF(AND(AR183&gt;0,AS183&gt;0),COUNTIF(AV$6:AV182,"&gt;0")+1,0)</f>
        <v>0</v>
      </c>
    </row>
    <row r="184" spans="41:48">
      <c r="AO184" s="511">
        <v>5</v>
      </c>
      <c r="AP184" s="511">
        <v>3</v>
      </c>
      <c r="AQ184" s="511">
        <v>11</v>
      </c>
      <c r="AR184" s="515">
        <f ca="1">IF($AQ184=1,IF(INDIRECT(ADDRESS(($AO184-1)*3+$AP184+5,$AQ184+7))="",0,INDIRECT(ADDRESS(($AO184-1)*3+$AP184+5,$AQ184+7))),IF(INDIRECT(ADDRESS(($AO184-1)*3+$AP184+5,$AQ184+7))="",0,IF(COUNTIF(INDIRECT(ADDRESS(($AO184-1)*36+($AP184-1)*12+6,COLUMN())):INDIRECT(ADDRESS(($AO184-1)*36+($AP184-1)*12+$AQ184+4,COLUMN())),INDIRECT(ADDRESS(($AO184-1)*3+$AP184+5,$AQ184+7)))&gt;=1,0,INDIRECT(ADDRESS(($AO184-1)*3+$AP184+5,$AQ184+7)))))</f>
        <v>0</v>
      </c>
      <c r="AS184" s="511">
        <f ca="1">COUNTIF(INDIRECT("H"&amp;(ROW()+12*(($AO184-1)*3+$AP184)-ROW())/12+5):INDIRECT("S"&amp;(ROW()+12*(($AO184-1)*3+$AP184)-ROW())/12+5),AR184)</f>
        <v>0</v>
      </c>
      <c r="AT184" s="515"/>
      <c r="AV184" s="511">
        <f ca="1">IF(AND(AR184&gt;0,AS184&gt;0),COUNTIF(AV$6:AV183,"&gt;0")+1,0)</f>
        <v>0</v>
      </c>
    </row>
    <row r="185" spans="41:48">
      <c r="AO185" s="511">
        <v>5</v>
      </c>
      <c r="AP185" s="511">
        <v>3</v>
      </c>
      <c r="AQ185" s="511">
        <v>12</v>
      </c>
      <c r="AR185" s="515">
        <f ca="1">IF($AQ185=1,IF(INDIRECT(ADDRESS(($AO185-1)*3+$AP185+5,$AQ185+7))="",0,INDIRECT(ADDRESS(($AO185-1)*3+$AP185+5,$AQ185+7))),IF(INDIRECT(ADDRESS(($AO185-1)*3+$AP185+5,$AQ185+7))="",0,IF(COUNTIF(INDIRECT(ADDRESS(($AO185-1)*36+($AP185-1)*12+6,COLUMN())):INDIRECT(ADDRESS(($AO185-1)*36+($AP185-1)*12+$AQ185+4,COLUMN())),INDIRECT(ADDRESS(($AO185-1)*3+$AP185+5,$AQ185+7)))&gt;=1,0,INDIRECT(ADDRESS(($AO185-1)*3+$AP185+5,$AQ185+7)))))</f>
        <v>0</v>
      </c>
      <c r="AS185" s="511">
        <f ca="1">COUNTIF(INDIRECT("H"&amp;(ROW()+12*(($AO185-1)*3+$AP185)-ROW())/12+5):INDIRECT("S"&amp;(ROW()+12*(($AO185-1)*3+$AP185)-ROW())/12+5),AR185)</f>
        <v>0</v>
      </c>
      <c r="AT185" s="515"/>
      <c r="AV185" s="511">
        <f ca="1">IF(AND(AR185&gt;0,AS185&gt;0),COUNTIF(AV$6:AV184,"&gt;0")+1,0)</f>
        <v>0</v>
      </c>
    </row>
    <row r="186" spans="41:48">
      <c r="AO186" s="511">
        <v>6</v>
      </c>
      <c r="AP186" s="511">
        <v>1</v>
      </c>
      <c r="AQ186" s="511">
        <v>1</v>
      </c>
      <c r="AR186" s="515">
        <f ca="1">IF($AQ186=1,IF(INDIRECT(ADDRESS(($AO186-1)*3+$AP186+5,$AQ186+7))="",0,INDIRECT(ADDRESS(($AO186-1)*3+$AP186+5,$AQ186+7))),IF(INDIRECT(ADDRESS(($AO186-1)*3+$AP186+5,$AQ186+7))="",0,IF(COUNTIF(INDIRECT(ADDRESS(($AO186-1)*36+($AP186-1)*12+6,COLUMN())):INDIRECT(ADDRESS(($AO186-1)*36+($AP186-1)*12+$AQ186+4,COLUMN())),INDIRECT(ADDRESS(($AO186-1)*3+$AP186+5,$AQ186+7)))&gt;=1,0,INDIRECT(ADDRESS(($AO186-1)*3+$AP186+5,$AQ186+7)))))</f>
        <v>0</v>
      </c>
      <c r="AS186" s="511">
        <f ca="1">COUNTIF(INDIRECT("H"&amp;(ROW()+12*(($AO186-1)*3+$AP186)-ROW())/12+5):INDIRECT("S"&amp;(ROW()+12*(($AO186-1)*3+$AP186)-ROW())/12+5),AR186)</f>
        <v>0</v>
      </c>
      <c r="AT186" s="515"/>
      <c r="AV186" s="511">
        <f ca="1">IF(AND(AR186&gt;0,AS186&gt;0),COUNTIF(AV$6:AV185,"&gt;0")+1,0)</f>
        <v>0</v>
      </c>
    </row>
    <row r="187" spans="41:48">
      <c r="AO187" s="511">
        <v>6</v>
      </c>
      <c r="AP187" s="511">
        <v>1</v>
      </c>
      <c r="AQ187" s="511">
        <v>2</v>
      </c>
      <c r="AR187" s="515">
        <f ca="1">IF($AQ187=1,IF(INDIRECT(ADDRESS(($AO187-1)*3+$AP187+5,$AQ187+7))="",0,INDIRECT(ADDRESS(($AO187-1)*3+$AP187+5,$AQ187+7))),IF(INDIRECT(ADDRESS(($AO187-1)*3+$AP187+5,$AQ187+7))="",0,IF(COUNTIF(INDIRECT(ADDRESS(($AO187-1)*36+($AP187-1)*12+6,COLUMN())):INDIRECT(ADDRESS(($AO187-1)*36+($AP187-1)*12+$AQ187+4,COLUMN())),INDIRECT(ADDRESS(($AO187-1)*3+$AP187+5,$AQ187+7)))&gt;=1,0,INDIRECT(ADDRESS(($AO187-1)*3+$AP187+5,$AQ187+7)))))</f>
        <v>0</v>
      </c>
      <c r="AS187" s="511">
        <f ca="1">COUNTIF(INDIRECT("H"&amp;(ROW()+12*(($AO187-1)*3+$AP187)-ROW())/12+5):INDIRECT("S"&amp;(ROW()+12*(($AO187-1)*3+$AP187)-ROW())/12+5),AR187)</f>
        <v>0</v>
      </c>
      <c r="AT187" s="515"/>
      <c r="AV187" s="511">
        <f ca="1">IF(AND(AR187&gt;0,AS187&gt;0),COUNTIF(AV$6:AV186,"&gt;0")+1,0)</f>
        <v>0</v>
      </c>
    </row>
    <row r="188" spans="41:48">
      <c r="AO188" s="511">
        <v>6</v>
      </c>
      <c r="AP188" s="511">
        <v>1</v>
      </c>
      <c r="AQ188" s="511">
        <v>3</v>
      </c>
      <c r="AR188" s="515">
        <f ca="1">IF($AQ188=1,IF(INDIRECT(ADDRESS(($AO188-1)*3+$AP188+5,$AQ188+7))="",0,INDIRECT(ADDRESS(($AO188-1)*3+$AP188+5,$AQ188+7))),IF(INDIRECT(ADDRESS(($AO188-1)*3+$AP188+5,$AQ188+7))="",0,IF(COUNTIF(INDIRECT(ADDRESS(($AO188-1)*36+($AP188-1)*12+6,COLUMN())):INDIRECT(ADDRESS(($AO188-1)*36+($AP188-1)*12+$AQ188+4,COLUMN())),INDIRECT(ADDRESS(($AO188-1)*3+$AP188+5,$AQ188+7)))&gt;=1,0,INDIRECT(ADDRESS(($AO188-1)*3+$AP188+5,$AQ188+7)))))</f>
        <v>0</v>
      </c>
      <c r="AS188" s="511">
        <f ca="1">COUNTIF(INDIRECT("H"&amp;(ROW()+12*(($AO188-1)*3+$AP188)-ROW())/12+5):INDIRECT("S"&amp;(ROW()+12*(($AO188-1)*3+$AP188)-ROW())/12+5),AR188)</f>
        <v>0</v>
      </c>
      <c r="AT188" s="515"/>
      <c r="AV188" s="511">
        <f ca="1">IF(AND(AR188&gt;0,AS188&gt;0),COUNTIF(AV$6:AV187,"&gt;0")+1,0)</f>
        <v>0</v>
      </c>
    </row>
    <row r="189" spans="41:48">
      <c r="AO189" s="511">
        <v>6</v>
      </c>
      <c r="AP189" s="511">
        <v>1</v>
      </c>
      <c r="AQ189" s="511">
        <v>4</v>
      </c>
      <c r="AR189" s="515">
        <f ca="1">IF($AQ189=1,IF(INDIRECT(ADDRESS(($AO189-1)*3+$AP189+5,$AQ189+7))="",0,INDIRECT(ADDRESS(($AO189-1)*3+$AP189+5,$AQ189+7))),IF(INDIRECT(ADDRESS(($AO189-1)*3+$AP189+5,$AQ189+7))="",0,IF(COUNTIF(INDIRECT(ADDRESS(($AO189-1)*36+($AP189-1)*12+6,COLUMN())):INDIRECT(ADDRESS(($AO189-1)*36+($AP189-1)*12+$AQ189+4,COLUMN())),INDIRECT(ADDRESS(($AO189-1)*3+$AP189+5,$AQ189+7)))&gt;=1,0,INDIRECT(ADDRESS(($AO189-1)*3+$AP189+5,$AQ189+7)))))</f>
        <v>0</v>
      </c>
      <c r="AS189" s="511">
        <f ca="1">COUNTIF(INDIRECT("H"&amp;(ROW()+12*(($AO189-1)*3+$AP189)-ROW())/12+5):INDIRECT("S"&amp;(ROW()+12*(($AO189-1)*3+$AP189)-ROW())/12+5),AR189)</f>
        <v>0</v>
      </c>
      <c r="AT189" s="515"/>
      <c r="AV189" s="511">
        <f ca="1">IF(AND(AR189&gt;0,AS189&gt;0),COUNTIF(AV$6:AV188,"&gt;0")+1,0)</f>
        <v>0</v>
      </c>
    </row>
    <row r="190" spans="41:48">
      <c r="AO190" s="511">
        <v>6</v>
      </c>
      <c r="AP190" s="511">
        <v>1</v>
      </c>
      <c r="AQ190" s="511">
        <v>5</v>
      </c>
      <c r="AR190" s="515">
        <f ca="1">IF($AQ190=1,IF(INDIRECT(ADDRESS(($AO190-1)*3+$AP190+5,$AQ190+7))="",0,INDIRECT(ADDRESS(($AO190-1)*3+$AP190+5,$AQ190+7))),IF(INDIRECT(ADDRESS(($AO190-1)*3+$AP190+5,$AQ190+7))="",0,IF(COUNTIF(INDIRECT(ADDRESS(($AO190-1)*36+($AP190-1)*12+6,COLUMN())):INDIRECT(ADDRESS(($AO190-1)*36+($AP190-1)*12+$AQ190+4,COLUMN())),INDIRECT(ADDRESS(($AO190-1)*3+$AP190+5,$AQ190+7)))&gt;=1,0,INDIRECT(ADDRESS(($AO190-1)*3+$AP190+5,$AQ190+7)))))</f>
        <v>0</v>
      </c>
      <c r="AS190" s="511">
        <f ca="1">COUNTIF(INDIRECT("H"&amp;(ROW()+12*(($AO190-1)*3+$AP190)-ROW())/12+5):INDIRECT("S"&amp;(ROW()+12*(($AO190-1)*3+$AP190)-ROW())/12+5),AR190)</f>
        <v>0</v>
      </c>
      <c r="AT190" s="515"/>
      <c r="AV190" s="511">
        <f ca="1">IF(AND(AR190&gt;0,AS190&gt;0),COUNTIF(AV$6:AV189,"&gt;0")+1,0)</f>
        <v>0</v>
      </c>
    </row>
    <row r="191" spans="41:48">
      <c r="AO191" s="511">
        <v>6</v>
      </c>
      <c r="AP191" s="511">
        <v>1</v>
      </c>
      <c r="AQ191" s="511">
        <v>6</v>
      </c>
      <c r="AR191" s="515">
        <f ca="1">IF($AQ191=1,IF(INDIRECT(ADDRESS(($AO191-1)*3+$AP191+5,$AQ191+7))="",0,INDIRECT(ADDRESS(($AO191-1)*3+$AP191+5,$AQ191+7))),IF(INDIRECT(ADDRESS(($AO191-1)*3+$AP191+5,$AQ191+7))="",0,IF(COUNTIF(INDIRECT(ADDRESS(($AO191-1)*36+($AP191-1)*12+6,COLUMN())):INDIRECT(ADDRESS(($AO191-1)*36+($AP191-1)*12+$AQ191+4,COLUMN())),INDIRECT(ADDRESS(($AO191-1)*3+$AP191+5,$AQ191+7)))&gt;=1,0,INDIRECT(ADDRESS(($AO191-1)*3+$AP191+5,$AQ191+7)))))</f>
        <v>0</v>
      </c>
      <c r="AS191" s="511">
        <f ca="1">COUNTIF(INDIRECT("H"&amp;(ROW()+12*(($AO191-1)*3+$AP191)-ROW())/12+5):INDIRECT("S"&amp;(ROW()+12*(($AO191-1)*3+$AP191)-ROW())/12+5),AR191)</f>
        <v>0</v>
      </c>
      <c r="AT191" s="515"/>
      <c r="AV191" s="511">
        <f ca="1">IF(AND(AR191&gt;0,AS191&gt;0),COUNTIF(AV$6:AV190,"&gt;0")+1,0)</f>
        <v>0</v>
      </c>
    </row>
    <row r="192" spans="41:48">
      <c r="AO192" s="511">
        <v>6</v>
      </c>
      <c r="AP192" s="511">
        <v>1</v>
      </c>
      <c r="AQ192" s="511">
        <v>7</v>
      </c>
      <c r="AR192" s="515">
        <f ca="1">IF($AQ192=1,IF(INDIRECT(ADDRESS(($AO192-1)*3+$AP192+5,$AQ192+7))="",0,INDIRECT(ADDRESS(($AO192-1)*3+$AP192+5,$AQ192+7))),IF(INDIRECT(ADDRESS(($AO192-1)*3+$AP192+5,$AQ192+7))="",0,IF(COUNTIF(INDIRECT(ADDRESS(($AO192-1)*36+($AP192-1)*12+6,COLUMN())):INDIRECT(ADDRESS(($AO192-1)*36+($AP192-1)*12+$AQ192+4,COLUMN())),INDIRECT(ADDRESS(($AO192-1)*3+$AP192+5,$AQ192+7)))&gt;=1,0,INDIRECT(ADDRESS(($AO192-1)*3+$AP192+5,$AQ192+7)))))</f>
        <v>0</v>
      </c>
      <c r="AS192" s="511">
        <f ca="1">COUNTIF(INDIRECT("H"&amp;(ROW()+12*(($AO192-1)*3+$AP192)-ROW())/12+5):INDIRECT("S"&amp;(ROW()+12*(($AO192-1)*3+$AP192)-ROW())/12+5),AR192)</f>
        <v>0</v>
      </c>
      <c r="AT192" s="515"/>
      <c r="AV192" s="511">
        <f ca="1">IF(AND(AR192&gt;0,AS192&gt;0),COUNTIF(AV$6:AV191,"&gt;0")+1,0)</f>
        <v>0</v>
      </c>
    </row>
    <row r="193" spans="41:48">
      <c r="AO193" s="511">
        <v>6</v>
      </c>
      <c r="AP193" s="511">
        <v>1</v>
      </c>
      <c r="AQ193" s="511">
        <v>8</v>
      </c>
      <c r="AR193" s="515">
        <f ca="1">IF($AQ193=1,IF(INDIRECT(ADDRESS(($AO193-1)*3+$AP193+5,$AQ193+7))="",0,INDIRECT(ADDRESS(($AO193-1)*3+$AP193+5,$AQ193+7))),IF(INDIRECT(ADDRESS(($AO193-1)*3+$AP193+5,$AQ193+7))="",0,IF(COUNTIF(INDIRECT(ADDRESS(($AO193-1)*36+($AP193-1)*12+6,COLUMN())):INDIRECT(ADDRESS(($AO193-1)*36+($AP193-1)*12+$AQ193+4,COLUMN())),INDIRECT(ADDRESS(($AO193-1)*3+$AP193+5,$AQ193+7)))&gt;=1,0,INDIRECT(ADDRESS(($AO193-1)*3+$AP193+5,$AQ193+7)))))</f>
        <v>0</v>
      </c>
      <c r="AS193" s="511">
        <f ca="1">COUNTIF(INDIRECT("H"&amp;(ROW()+12*(($AO193-1)*3+$AP193)-ROW())/12+5):INDIRECT("S"&amp;(ROW()+12*(($AO193-1)*3+$AP193)-ROW())/12+5),AR193)</f>
        <v>0</v>
      </c>
      <c r="AT193" s="515"/>
      <c r="AV193" s="511">
        <f ca="1">IF(AND(AR193&gt;0,AS193&gt;0),COUNTIF(AV$6:AV192,"&gt;0")+1,0)</f>
        <v>0</v>
      </c>
    </row>
    <row r="194" spans="41:48">
      <c r="AO194" s="511">
        <v>6</v>
      </c>
      <c r="AP194" s="511">
        <v>1</v>
      </c>
      <c r="AQ194" s="511">
        <v>9</v>
      </c>
      <c r="AR194" s="515">
        <f ca="1">IF($AQ194=1,IF(INDIRECT(ADDRESS(($AO194-1)*3+$AP194+5,$AQ194+7))="",0,INDIRECT(ADDRESS(($AO194-1)*3+$AP194+5,$AQ194+7))),IF(INDIRECT(ADDRESS(($AO194-1)*3+$AP194+5,$AQ194+7))="",0,IF(COUNTIF(INDIRECT(ADDRESS(($AO194-1)*36+($AP194-1)*12+6,COLUMN())):INDIRECT(ADDRESS(($AO194-1)*36+($AP194-1)*12+$AQ194+4,COLUMN())),INDIRECT(ADDRESS(($AO194-1)*3+$AP194+5,$AQ194+7)))&gt;=1,0,INDIRECT(ADDRESS(($AO194-1)*3+$AP194+5,$AQ194+7)))))</f>
        <v>0</v>
      </c>
      <c r="AS194" s="511">
        <f ca="1">COUNTIF(INDIRECT("H"&amp;(ROW()+12*(($AO194-1)*3+$AP194)-ROW())/12+5):INDIRECT("S"&amp;(ROW()+12*(($AO194-1)*3+$AP194)-ROW())/12+5),AR194)</f>
        <v>0</v>
      </c>
      <c r="AT194" s="515"/>
      <c r="AV194" s="511">
        <f ca="1">IF(AND(AR194&gt;0,AS194&gt;0),COUNTIF(AV$6:AV193,"&gt;0")+1,0)</f>
        <v>0</v>
      </c>
    </row>
    <row r="195" spans="41:48">
      <c r="AO195" s="511">
        <v>6</v>
      </c>
      <c r="AP195" s="511">
        <v>1</v>
      </c>
      <c r="AQ195" s="511">
        <v>10</v>
      </c>
      <c r="AR195" s="515">
        <f ca="1">IF($AQ195=1,IF(INDIRECT(ADDRESS(($AO195-1)*3+$AP195+5,$AQ195+7))="",0,INDIRECT(ADDRESS(($AO195-1)*3+$AP195+5,$AQ195+7))),IF(INDIRECT(ADDRESS(($AO195-1)*3+$AP195+5,$AQ195+7))="",0,IF(COUNTIF(INDIRECT(ADDRESS(($AO195-1)*36+($AP195-1)*12+6,COLUMN())):INDIRECT(ADDRESS(($AO195-1)*36+($AP195-1)*12+$AQ195+4,COLUMN())),INDIRECT(ADDRESS(($AO195-1)*3+$AP195+5,$AQ195+7)))&gt;=1,0,INDIRECT(ADDRESS(($AO195-1)*3+$AP195+5,$AQ195+7)))))</f>
        <v>0</v>
      </c>
      <c r="AS195" s="511">
        <f ca="1">COUNTIF(INDIRECT("H"&amp;(ROW()+12*(($AO195-1)*3+$AP195)-ROW())/12+5):INDIRECT("S"&amp;(ROW()+12*(($AO195-1)*3+$AP195)-ROW())/12+5),AR195)</f>
        <v>0</v>
      </c>
      <c r="AT195" s="515"/>
      <c r="AV195" s="511">
        <f ca="1">IF(AND(AR195&gt;0,AS195&gt;0),COUNTIF(AV$6:AV194,"&gt;0")+1,0)</f>
        <v>0</v>
      </c>
    </row>
    <row r="196" spans="41:48">
      <c r="AO196" s="511">
        <v>6</v>
      </c>
      <c r="AP196" s="511">
        <v>1</v>
      </c>
      <c r="AQ196" s="511">
        <v>11</v>
      </c>
      <c r="AR196" s="515">
        <f ca="1">IF($AQ196=1,IF(INDIRECT(ADDRESS(($AO196-1)*3+$AP196+5,$AQ196+7))="",0,INDIRECT(ADDRESS(($AO196-1)*3+$AP196+5,$AQ196+7))),IF(INDIRECT(ADDRESS(($AO196-1)*3+$AP196+5,$AQ196+7))="",0,IF(COUNTIF(INDIRECT(ADDRESS(($AO196-1)*36+($AP196-1)*12+6,COLUMN())):INDIRECT(ADDRESS(($AO196-1)*36+($AP196-1)*12+$AQ196+4,COLUMN())),INDIRECT(ADDRESS(($AO196-1)*3+$AP196+5,$AQ196+7)))&gt;=1,0,INDIRECT(ADDRESS(($AO196-1)*3+$AP196+5,$AQ196+7)))))</f>
        <v>0</v>
      </c>
      <c r="AS196" s="511">
        <f ca="1">COUNTIF(INDIRECT("H"&amp;(ROW()+12*(($AO196-1)*3+$AP196)-ROW())/12+5):INDIRECT("S"&amp;(ROW()+12*(($AO196-1)*3+$AP196)-ROW())/12+5),AR196)</f>
        <v>0</v>
      </c>
      <c r="AT196" s="515"/>
      <c r="AV196" s="511">
        <f ca="1">IF(AND(AR196&gt;0,AS196&gt;0),COUNTIF(AV$6:AV195,"&gt;0")+1,0)</f>
        <v>0</v>
      </c>
    </row>
    <row r="197" spans="41:48">
      <c r="AO197" s="511">
        <v>6</v>
      </c>
      <c r="AP197" s="511">
        <v>1</v>
      </c>
      <c r="AQ197" s="511">
        <v>12</v>
      </c>
      <c r="AR197" s="515">
        <f ca="1">IF($AQ197=1,IF(INDIRECT(ADDRESS(($AO197-1)*3+$AP197+5,$AQ197+7))="",0,INDIRECT(ADDRESS(($AO197-1)*3+$AP197+5,$AQ197+7))),IF(INDIRECT(ADDRESS(($AO197-1)*3+$AP197+5,$AQ197+7))="",0,IF(COUNTIF(INDIRECT(ADDRESS(($AO197-1)*36+($AP197-1)*12+6,COLUMN())):INDIRECT(ADDRESS(($AO197-1)*36+($AP197-1)*12+$AQ197+4,COLUMN())),INDIRECT(ADDRESS(($AO197-1)*3+$AP197+5,$AQ197+7)))&gt;=1,0,INDIRECT(ADDRESS(($AO197-1)*3+$AP197+5,$AQ197+7)))))</f>
        <v>0</v>
      </c>
      <c r="AS197" s="511">
        <f ca="1">COUNTIF(INDIRECT("H"&amp;(ROW()+12*(($AO197-1)*3+$AP197)-ROW())/12+5):INDIRECT("S"&amp;(ROW()+12*(($AO197-1)*3+$AP197)-ROW())/12+5),AR197)</f>
        <v>0</v>
      </c>
      <c r="AT197" s="515"/>
      <c r="AV197" s="511">
        <f ca="1">IF(AND(AR197&gt;0,AS197&gt;0),COUNTIF(AV$6:AV196,"&gt;0")+1,0)</f>
        <v>0</v>
      </c>
    </row>
    <row r="198" spans="41:48">
      <c r="AO198" s="511">
        <v>6</v>
      </c>
      <c r="AP198" s="511">
        <v>2</v>
      </c>
      <c r="AQ198" s="511">
        <v>1</v>
      </c>
      <c r="AR198" s="515">
        <f ca="1">IF($AQ198=1,IF(INDIRECT(ADDRESS(($AO198-1)*3+$AP198+5,$AQ198+7))="",0,INDIRECT(ADDRESS(($AO198-1)*3+$AP198+5,$AQ198+7))),IF(INDIRECT(ADDRESS(($AO198-1)*3+$AP198+5,$AQ198+7))="",0,IF(COUNTIF(INDIRECT(ADDRESS(($AO198-1)*36+($AP198-1)*12+6,COLUMN())):INDIRECT(ADDRESS(($AO198-1)*36+($AP198-1)*12+$AQ198+4,COLUMN())),INDIRECT(ADDRESS(($AO198-1)*3+$AP198+5,$AQ198+7)))&gt;=1,0,INDIRECT(ADDRESS(($AO198-1)*3+$AP198+5,$AQ198+7)))))</f>
        <v>0</v>
      </c>
      <c r="AS198" s="511">
        <f ca="1">COUNTIF(INDIRECT("H"&amp;(ROW()+12*(($AO198-1)*3+$AP198)-ROW())/12+5):INDIRECT("S"&amp;(ROW()+12*(($AO198-1)*3+$AP198)-ROW())/12+5),AR198)</f>
        <v>0</v>
      </c>
      <c r="AT198" s="515"/>
      <c r="AV198" s="511">
        <f ca="1">IF(AND(AR198&gt;0,AS198&gt;0),COUNTIF(AV$6:AV197,"&gt;0")+1,0)</f>
        <v>0</v>
      </c>
    </row>
    <row r="199" spans="41:48">
      <c r="AO199" s="511">
        <v>6</v>
      </c>
      <c r="AP199" s="511">
        <v>2</v>
      </c>
      <c r="AQ199" s="511">
        <v>2</v>
      </c>
      <c r="AR199" s="515">
        <f ca="1">IF($AQ199=1,IF(INDIRECT(ADDRESS(($AO199-1)*3+$AP199+5,$AQ199+7))="",0,INDIRECT(ADDRESS(($AO199-1)*3+$AP199+5,$AQ199+7))),IF(INDIRECT(ADDRESS(($AO199-1)*3+$AP199+5,$AQ199+7))="",0,IF(COUNTIF(INDIRECT(ADDRESS(($AO199-1)*36+($AP199-1)*12+6,COLUMN())):INDIRECT(ADDRESS(($AO199-1)*36+($AP199-1)*12+$AQ199+4,COLUMN())),INDIRECT(ADDRESS(($AO199-1)*3+$AP199+5,$AQ199+7)))&gt;=1,0,INDIRECT(ADDRESS(($AO199-1)*3+$AP199+5,$AQ199+7)))))</f>
        <v>0</v>
      </c>
      <c r="AS199" s="511">
        <f ca="1">COUNTIF(INDIRECT("H"&amp;(ROW()+12*(($AO199-1)*3+$AP199)-ROW())/12+5):INDIRECT("S"&amp;(ROW()+12*(($AO199-1)*3+$AP199)-ROW())/12+5),AR199)</f>
        <v>0</v>
      </c>
      <c r="AT199" s="515"/>
      <c r="AV199" s="511">
        <f ca="1">IF(AND(AR199&gt;0,AS199&gt;0),COUNTIF(AV$6:AV198,"&gt;0")+1,0)</f>
        <v>0</v>
      </c>
    </row>
    <row r="200" spans="41:48">
      <c r="AO200" s="511">
        <v>6</v>
      </c>
      <c r="AP200" s="511">
        <v>2</v>
      </c>
      <c r="AQ200" s="511">
        <v>3</v>
      </c>
      <c r="AR200" s="515">
        <f ca="1">IF($AQ200=1,IF(INDIRECT(ADDRESS(($AO200-1)*3+$AP200+5,$AQ200+7))="",0,INDIRECT(ADDRESS(($AO200-1)*3+$AP200+5,$AQ200+7))),IF(INDIRECT(ADDRESS(($AO200-1)*3+$AP200+5,$AQ200+7))="",0,IF(COUNTIF(INDIRECT(ADDRESS(($AO200-1)*36+($AP200-1)*12+6,COLUMN())):INDIRECT(ADDRESS(($AO200-1)*36+($AP200-1)*12+$AQ200+4,COLUMN())),INDIRECT(ADDRESS(($AO200-1)*3+$AP200+5,$AQ200+7)))&gt;=1,0,INDIRECT(ADDRESS(($AO200-1)*3+$AP200+5,$AQ200+7)))))</f>
        <v>0</v>
      </c>
      <c r="AS200" s="511">
        <f ca="1">COUNTIF(INDIRECT("H"&amp;(ROW()+12*(($AO200-1)*3+$AP200)-ROW())/12+5):INDIRECT("S"&amp;(ROW()+12*(($AO200-1)*3+$AP200)-ROW())/12+5),AR200)</f>
        <v>0</v>
      </c>
      <c r="AT200" s="515"/>
      <c r="AV200" s="511">
        <f ca="1">IF(AND(AR200&gt;0,AS200&gt;0),COUNTIF(AV$6:AV199,"&gt;0")+1,0)</f>
        <v>0</v>
      </c>
    </row>
    <row r="201" spans="41:48">
      <c r="AO201" s="511">
        <v>6</v>
      </c>
      <c r="AP201" s="511">
        <v>2</v>
      </c>
      <c r="AQ201" s="511">
        <v>4</v>
      </c>
      <c r="AR201" s="515">
        <f ca="1">IF($AQ201=1,IF(INDIRECT(ADDRESS(($AO201-1)*3+$AP201+5,$AQ201+7))="",0,INDIRECT(ADDRESS(($AO201-1)*3+$AP201+5,$AQ201+7))),IF(INDIRECT(ADDRESS(($AO201-1)*3+$AP201+5,$AQ201+7))="",0,IF(COUNTIF(INDIRECT(ADDRESS(($AO201-1)*36+($AP201-1)*12+6,COLUMN())):INDIRECT(ADDRESS(($AO201-1)*36+($AP201-1)*12+$AQ201+4,COLUMN())),INDIRECT(ADDRESS(($AO201-1)*3+$AP201+5,$AQ201+7)))&gt;=1,0,INDIRECT(ADDRESS(($AO201-1)*3+$AP201+5,$AQ201+7)))))</f>
        <v>0</v>
      </c>
      <c r="AS201" s="511">
        <f ca="1">COUNTIF(INDIRECT("H"&amp;(ROW()+12*(($AO201-1)*3+$AP201)-ROW())/12+5):INDIRECT("S"&amp;(ROW()+12*(($AO201-1)*3+$AP201)-ROW())/12+5),AR201)</f>
        <v>0</v>
      </c>
      <c r="AT201" s="515"/>
      <c r="AV201" s="511">
        <f ca="1">IF(AND(AR201&gt;0,AS201&gt;0),COUNTIF(AV$6:AV200,"&gt;0")+1,0)</f>
        <v>0</v>
      </c>
    </row>
    <row r="202" spans="41:48">
      <c r="AO202" s="511">
        <v>6</v>
      </c>
      <c r="AP202" s="511">
        <v>2</v>
      </c>
      <c r="AQ202" s="511">
        <v>5</v>
      </c>
      <c r="AR202" s="515">
        <f ca="1">IF($AQ202=1,IF(INDIRECT(ADDRESS(($AO202-1)*3+$AP202+5,$AQ202+7))="",0,INDIRECT(ADDRESS(($AO202-1)*3+$AP202+5,$AQ202+7))),IF(INDIRECT(ADDRESS(($AO202-1)*3+$AP202+5,$AQ202+7))="",0,IF(COUNTIF(INDIRECT(ADDRESS(($AO202-1)*36+($AP202-1)*12+6,COLUMN())):INDIRECT(ADDRESS(($AO202-1)*36+($AP202-1)*12+$AQ202+4,COLUMN())),INDIRECT(ADDRESS(($AO202-1)*3+$AP202+5,$AQ202+7)))&gt;=1,0,INDIRECT(ADDRESS(($AO202-1)*3+$AP202+5,$AQ202+7)))))</f>
        <v>0</v>
      </c>
      <c r="AS202" s="511">
        <f ca="1">COUNTIF(INDIRECT("H"&amp;(ROW()+12*(($AO202-1)*3+$AP202)-ROW())/12+5):INDIRECT("S"&amp;(ROW()+12*(($AO202-1)*3+$AP202)-ROW())/12+5),AR202)</f>
        <v>0</v>
      </c>
      <c r="AT202" s="515"/>
      <c r="AV202" s="511">
        <f ca="1">IF(AND(AR202&gt;0,AS202&gt;0),COUNTIF(AV$6:AV201,"&gt;0")+1,0)</f>
        <v>0</v>
      </c>
    </row>
    <row r="203" spans="41:48">
      <c r="AO203" s="511">
        <v>6</v>
      </c>
      <c r="AP203" s="511">
        <v>2</v>
      </c>
      <c r="AQ203" s="511">
        <v>6</v>
      </c>
      <c r="AR203" s="515">
        <f ca="1">IF($AQ203=1,IF(INDIRECT(ADDRESS(($AO203-1)*3+$AP203+5,$AQ203+7))="",0,INDIRECT(ADDRESS(($AO203-1)*3+$AP203+5,$AQ203+7))),IF(INDIRECT(ADDRESS(($AO203-1)*3+$AP203+5,$AQ203+7))="",0,IF(COUNTIF(INDIRECT(ADDRESS(($AO203-1)*36+($AP203-1)*12+6,COLUMN())):INDIRECT(ADDRESS(($AO203-1)*36+($AP203-1)*12+$AQ203+4,COLUMN())),INDIRECT(ADDRESS(($AO203-1)*3+$AP203+5,$AQ203+7)))&gt;=1,0,INDIRECT(ADDRESS(($AO203-1)*3+$AP203+5,$AQ203+7)))))</f>
        <v>0</v>
      </c>
      <c r="AS203" s="511">
        <f ca="1">COUNTIF(INDIRECT("H"&amp;(ROW()+12*(($AO203-1)*3+$AP203)-ROW())/12+5):INDIRECT("S"&amp;(ROW()+12*(($AO203-1)*3+$AP203)-ROW())/12+5),AR203)</f>
        <v>0</v>
      </c>
      <c r="AT203" s="515"/>
      <c r="AV203" s="511">
        <f ca="1">IF(AND(AR203&gt;0,AS203&gt;0),COUNTIF(AV$6:AV202,"&gt;0")+1,0)</f>
        <v>0</v>
      </c>
    </row>
    <row r="204" spans="41:48">
      <c r="AO204" s="511">
        <v>6</v>
      </c>
      <c r="AP204" s="511">
        <v>2</v>
      </c>
      <c r="AQ204" s="511">
        <v>7</v>
      </c>
      <c r="AR204" s="515">
        <f ca="1">IF($AQ204=1,IF(INDIRECT(ADDRESS(($AO204-1)*3+$AP204+5,$AQ204+7))="",0,INDIRECT(ADDRESS(($AO204-1)*3+$AP204+5,$AQ204+7))),IF(INDIRECT(ADDRESS(($AO204-1)*3+$AP204+5,$AQ204+7))="",0,IF(COUNTIF(INDIRECT(ADDRESS(($AO204-1)*36+($AP204-1)*12+6,COLUMN())):INDIRECT(ADDRESS(($AO204-1)*36+($AP204-1)*12+$AQ204+4,COLUMN())),INDIRECT(ADDRESS(($AO204-1)*3+$AP204+5,$AQ204+7)))&gt;=1,0,INDIRECT(ADDRESS(($AO204-1)*3+$AP204+5,$AQ204+7)))))</f>
        <v>0</v>
      </c>
      <c r="AS204" s="511">
        <f ca="1">COUNTIF(INDIRECT("H"&amp;(ROW()+12*(($AO204-1)*3+$AP204)-ROW())/12+5):INDIRECT("S"&amp;(ROW()+12*(($AO204-1)*3+$AP204)-ROW())/12+5),AR204)</f>
        <v>0</v>
      </c>
      <c r="AT204" s="515"/>
      <c r="AV204" s="511">
        <f ca="1">IF(AND(AR204&gt;0,AS204&gt;0),COUNTIF(AV$6:AV203,"&gt;0")+1,0)</f>
        <v>0</v>
      </c>
    </row>
    <row r="205" spans="41:48">
      <c r="AO205" s="511">
        <v>6</v>
      </c>
      <c r="AP205" s="511">
        <v>2</v>
      </c>
      <c r="AQ205" s="511">
        <v>8</v>
      </c>
      <c r="AR205" s="515">
        <f ca="1">IF($AQ205=1,IF(INDIRECT(ADDRESS(($AO205-1)*3+$AP205+5,$AQ205+7))="",0,INDIRECT(ADDRESS(($AO205-1)*3+$AP205+5,$AQ205+7))),IF(INDIRECT(ADDRESS(($AO205-1)*3+$AP205+5,$AQ205+7))="",0,IF(COUNTIF(INDIRECT(ADDRESS(($AO205-1)*36+($AP205-1)*12+6,COLUMN())):INDIRECT(ADDRESS(($AO205-1)*36+($AP205-1)*12+$AQ205+4,COLUMN())),INDIRECT(ADDRESS(($AO205-1)*3+$AP205+5,$AQ205+7)))&gt;=1,0,INDIRECT(ADDRESS(($AO205-1)*3+$AP205+5,$AQ205+7)))))</f>
        <v>0</v>
      </c>
      <c r="AS205" s="511">
        <f ca="1">COUNTIF(INDIRECT("H"&amp;(ROW()+12*(($AO205-1)*3+$AP205)-ROW())/12+5):INDIRECT("S"&amp;(ROW()+12*(($AO205-1)*3+$AP205)-ROW())/12+5),AR205)</f>
        <v>0</v>
      </c>
      <c r="AT205" s="515"/>
      <c r="AV205" s="511">
        <f ca="1">IF(AND(AR205&gt;0,AS205&gt;0),COUNTIF(AV$6:AV204,"&gt;0")+1,0)</f>
        <v>0</v>
      </c>
    </row>
    <row r="206" spans="41:48">
      <c r="AO206" s="511">
        <v>6</v>
      </c>
      <c r="AP206" s="511">
        <v>2</v>
      </c>
      <c r="AQ206" s="511">
        <v>9</v>
      </c>
      <c r="AR206" s="515">
        <f ca="1">IF($AQ206=1,IF(INDIRECT(ADDRESS(($AO206-1)*3+$AP206+5,$AQ206+7))="",0,INDIRECT(ADDRESS(($AO206-1)*3+$AP206+5,$AQ206+7))),IF(INDIRECT(ADDRESS(($AO206-1)*3+$AP206+5,$AQ206+7))="",0,IF(COUNTIF(INDIRECT(ADDRESS(($AO206-1)*36+($AP206-1)*12+6,COLUMN())):INDIRECT(ADDRESS(($AO206-1)*36+($AP206-1)*12+$AQ206+4,COLUMN())),INDIRECT(ADDRESS(($AO206-1)*3+$AP206+5,$AQ206+7)))&gt;=1,0,INDIRECT(ADDRESS(($AO206-1)*3+$AP206+5,$AQ206+7)))))</f>
        <v>0</v>
      </c>
      <c r="AS206" s="511">
        <f ca="1">COUNTIF(INDIRECT("H"&amp;(ROW()+12*(($AO206-1)*3+$AP206)-ROW())/12+5):INDIRECT("S"&amp;(ROW()+12*(($AO206-1)*3+$AP206)-ROW())/12+5),AR206)</f>
        <v>0</v>
      </c>
      <c r="AT206" s="515"/>
      <c r="AV206" s="511">
        <f ca="1">IF(AND(AR206&gt;0,AS206&gt;0),COUNTIF(AV$6:AV205,"&gt;0")+1,0)</f>
        <v>0</v>
      </c>
    </row>
    <row r="207" spans="41:48">
      <c r="AO207" s="511">
        <v>6</v>
      </c>
      <c r="AP207" s="511">
        <v>2</v>
      </c>
      <c r="AQ207" s="511">
        <v>10</v>
      </c>
      <c r="AR207" s="515">
        <f ca="1">IF($AQ207=1,IF(INDIRECT(ADDRESS(($AO207-1)*3+$AP207+5,$AQ207+7))="",0,INDIRECT(ADDRESS(($AO207-1)*3+$AP207+5,$AQ207+7))),IF(INDIRECT(ADDRESS(($AO207-1)*3+$AP207+5,$AQ207+7))="",0,IF(COUNTIF(INDIRECT(ADDRESS(($AO207-1)*36+($AP207-1)*12+6,COLUMN())):INDIRECT(ADDRESS(($AO207-1)*36+($AP207-1)*12+$AQ207+4,COLUMN())),INDIRECT(ADDRESS(($AO207-1)*3+$AP207+5,$AQ207+7)))&gt;=1,0,INDIRECT(ADDRESS(($AO207-1)*3+$AP207+5,$AQ207+7)))))</f>
        <v>0</v>
      </c>
      <c r="AS207" s="511">
        <f ca="1">COUNTIF(INDIRECT("H"&amp;(ROW()+12*(($AO207-1)*3+$AP207)-ROW())/12+5):INDIRECT("S"&amp;(ROW()+12*(($AO207-1)*3+$AP207)-ROW())/12+5),AR207)</f>
        <v>0</v>
      </c>
      <c r="AT207" s="515"/>
      <c r="AV207" s="511">
        <f ca="1">IF(AND(AR207&gt;0,AS207&gt;0),COUNTIF(AV$6:AV206,"&gt;0")+1,0)</f>
        <v>0</v>
      </c>
    </row>
    <row r="208" spans="41:48">
      <c r="AO208" s="511">
        <v>6</v>
      </c>
      <c r="AP208" s="511">
        <v>2</v>
      </c>
      <c r="AQ208" s="511">
        <v>11</v>
      </c>
      <c r="AR208" s="515">
        <f ca="1">IF($AQ208=1,IF(INDIRECT(ADDRESS(($AO208-1)*3+$AP208+5,$AQ208+7))="",0,INDIRECT(ADDRESS(($AO208-1)*3+$AP208+5,$AQ208+7))),IF(INDIRECT(ADDRESS(($AO208-1)*3+$AP208+5,$AQ208+7))="",0,IF(COUNTIF(INDIRECT(ADDRESS(($AO208-1)*36+($AP208-1)*12+6,COLUMN())):INDIRECT(ADDRESS(($AO208-1)*36+($AP208-1)*12+$AQ208+4,COLUMN())),INDIRECT(ADDRESS(($AO208-1)*3+$AP208+5,$AQ208+7)))&gt;=1,0,INDIRECT(ADDRESS(($AO208-1)*3+$AP208+5,$AQ208+7)))))</f>
        <v>0</v>
      </c>
      <c r="AS208" s="511">
        <f ca="1">COUNTIF(INDIRECT("H"&amp;(ROW()+12*(($AO208-1)*3+$AP208)-ROW())/12+5):INDIRECT("S"&amp;(ROW()+12*(($AO208-1)*3+$AP208)-ROW())/12+5),AR208)</f>
        <v>0</v>
      </c>
      <c r="AT208" s="515"/>
      <c r="AV208" s="511">
        <f ca="1">IF(AND(AR208&gt;0,AS208&gt;0),COUNTIF(AV$6:AV207,"&gt;0")+1,0)</f>
        <v>0</v>
      </c>
    </row>
    <row r="209" spans="41:48">
      <c r="AO209" s="511">
        <v>6</v>
      </c>
      <c r="AP209" s="511">
        <v>2</v>
      </c>
      <c r="AQ209" s="511">
        <v>12</v>
      </c>
      <c r="AR209" s="515">
        <f ca="1">IF($AQ209=1,IF(INDIRECT(ADDRESS(($AO209-1)*3+$AP209+5,$AQ209+7))="",0,INDIRECT(ADDRESS(($AO209-1)*3+$AP209+5,$AQ209+7))),IF(INDIRECT(ADDRESS(($AO209-1)*3+$AP209+5,$AQ209+7))="",0,IF(COUNTIF(INDIRECT(ADDRESS(($AO209-1)*36+($AP209-1)*12+6,COLUMN())):INDIRECT(ADDRESS(($AO209-1)*36+($AP209-1)*12+$AQ209+4,COLUMN())),INDIRECT(ADDRESS(($AO209-1)*3+$AP209+5,$AQ209+7)))&gt;=1,0,INDIRECT(ADDRESS(($AO209-1)*3+$AP209+5,$AQ209+7)))))</f>
        <v>0</v>
      </c>
      <c r="AS209" s="511">
        <f ca="1">COUNTIF(INDIRECT("H"&amp;(ROW()+12*(($AO209-1)*3+$AP209)-ROW())/12+5):INDIRECT("S"&amp;(ROW()+12*(($AO209-1)*3+$AP209)-ROW())/12+5),AR209)</f>
        <v>0</v>
      </c>
      <c r="AT209" s="515"/>
      <c r="AV209" s="511">
        <f ca="1">IF(AND(AR209&gt;0,AS209&gt;0),COUNTIF(AV$6:AV208,"&gt;0")+1,0)</f>
        <v>0</v>
      </c>
    </row>
    <row r="210" spans="41:48">
      <c r="AO210" s="511">
        <v>6</v>
      </c>
      <c r="AP210" s="511">
        <v>3</v>
      </c>
      <c r="AQ210" s="511">
        <v>1</v>
      </c>
      <c r="AR210" s="515">
        <f ca="1">IF($AQ210=1,IF(INDIRECT(ADDRESS(($AO210-1)*3+$AP210+5,$AQ210+7))="",0,INDIRECT(ADDRESS(($AO210-1)*3+$AP210+5,$AQ210+7))),IF(INDIRECT(ADDRESS(($AO210-1)*3+$AP210+5,$AQ210+7))="",0,IF(COUNTIF(INDIRECT(ADDRESS(($AO210-1)*36+($AP210-1)*12+6,COLUMN())):INDIRECT(ADDRESS(($AO210-1)*36+($AP210-1)*12+$AQ210+4,COLUMN())),INDIRECT(ADDRESS(($AO210-1)*3+$AP210+5,$AQ210+7)))&gt;=1,0,INDIRECT(ADDRESS(($AO210-1)*3+$AP210+5,$AQ210+7)))))</f>
        <v>0</v>
      </c>
      <c r="AS210" s="511">
        <f ca="1">COUNTIF(INDIRECT("H"&amp;(ROW()+12*(($AO210-1)*3+$AP210)-ROW())/12+5):INDIRECT("S"&amp;(ROW()+12*(($AO210-1)*3+$AP210)-ROW())/12+5),AR210)</f>
        <v>0</v>
      </c>
      <c r="AT210" s="515"/>
      <c r="AV210" s="511">
        <f ca="1">IF(AND(AR210&gt;0,AS210&gt;0),COUNTIF(AV$6:AV209,"&gt;0")+1,0)</f>
        <v>0</v>
      </c>
    </row>
    <row r="211" spans="41:48">
      <c r="AO211" s="511">
        <v>6</v>
      </c>
      <c r="AP211" s="511">
        <v>3</v>
      </c>
      <c r="AQ211" s="511">
        <v>2</v>
      </c>
      <c r="AR211" s="515">
        <f ca="1">IF($AQ211=1,IF(INDIRECT(ADDRESS(($AO211-1)*3+$AP211+5,$AQ211+7))="",0,INDIRECT(ADDRESS(($AO211-1)*3+$AP211+5,$AQ211+7))),IF(INDIRECT(ADDRESS(($AO211-1)*3+$AP211+5,$AQ211+7))="",0,IF(COUNTIF(INDIRECT(ADDRESS(($AO211-1)*36+($AP211-1)*12+6,COLUMN())):INDIRECT(ADDRESS(($AO211-1)*36+($AP211-1)*12+$AQ211+4,COLUMN())),INDIRECT(ADDRESS(($AO211-1)*3+$AP211+5,$AQ211+7)))&gt;=1,0,INDIRECT(ADDRESS(($AO211-1)*3+$AP211+5,$AQ211+7)))))</f>
        <v>0</v>
      </c>
      <c r="AS211" s="511">
        <f ca="1">COUNTIF(INDIRECT("H"&amp;(ROW()+12*(($AO211-1)*3+$AP211)-ROW())/12+5):INDIRECT("S"&amp;(ROW()+12*(($AO211-1)*3+$AP211)-ROW())/12+5),AR211)</f>
        <v>0</v>
      </c>
      <c r="AT211" s="515"/>
      <c r="AV211" s="511">
        <f ca="1">IF(AND(AR211&gt;0,AS211&gt;0),COUNTIF(AV$6:AV210,"&gt;0")+1,0)</f>
        <v>0</v>
      </c>
    </row>
    <row r="212" spans="41:48">
      <c r="AO212" s="511">
        <v>6</v>
      </c>
      <c r="AP212" s="511">
        <v>3</v>
      </c>
      <c r="AQ212" s="511">
        <v>3</v>
      </c>
      <c r="AR212" s="515">
        <f ca="1">IF($AQ212=1,IF(INDIRECT(ADDRESS(($AO212-1)*3+$AP212+5,$AQ212+7))="",0,INDIRECT(ADDRESS(($AO212-1)*3+$AP212+5,$AQ212+7))),IF(INDIRECT(ADDRESS(($AO212-1)*3+$AP212+5,$AQ212+7))="",0,IF(COUNTIF(INDIRECT(ADDRESS(($AO212-1)*36+($AP212-1)*12+6,COLUMN())):INDIRECT(ADDRESS(($AO212-1)*36+($AP212-1)*12+$AQ212+4,COLUMN())),INDIRECT(ADDRESS(($AO212-1)*3+$AP212+5,$AQ212+7)))&gt;=1,0,INDIRECT(ADDRESS(($AO212-1)*3+$AP212+5,$AQ212+7)))))</f>
        <v>0</v>
      </c>
      <c r="AS212" s="511">
        <f ca="1">COUNTIF(INDIRECT("H"&amp;(ROW()+12*(($AO212-1)*3+$AP212)-ROW())/12+5):INDIRECT("S"&amp;(ROW()+12*(($AO212-1)*3+$AP212)-ROW())/12+5),AR212)</f>
        <v>0</v>
      </c>
      <c r="AT212" s="515"/>
      <c r="AV212" s="511">
        <f ca="1">IF(AND(AR212&gt;0,AS212&gt;0),COUNTIF(AV$6:AV211,"&gt;0")+1,0)</f>
        <v>0</v>
      </c>
    </row>
    <row r="213" spans="41:48">
      <c r="AO213" s="511">
        <v>6</v>
      </c>
      <c r="AP213" s="511">
        <v>3</v>
      </c>
      <c r="AQ213" s="511">
        <v>4</v>
      </c>
      <c r="AR213" s="515">
        <f ca="1">IF($AQ213=1,IF(INDIRECT(ADDRESS(($AO213-1)*3+$AP213+5,$AQ213+7))="",0,INDIRECT(ADDRESS(($AO213-1)*3+$AP213+5,$AQ213+7))),IF(INDIRECT(ADDRESS(($AO213-1)*3+$AP213+5,$AQ213+7))="",0,IF(COUNTIF(INDIRECT(ADDRESS(($AO213-1)*36+($AP213-1)*12+6,COLUMN())):INDIRECT(ADDRESS(($AO213-1)*36+($AP213-1)*12+$AQ213+4,COLUMN())),INDIRECT(ADDRESS(($AO213-1)*3+$AP213+5,$AQ213+7)))&gt;=1,0,INDIRECT(ADDRESS(($AO213-1)*3+$AP213+5,$AQ213+7)))))</f>
        <v>0</v>
      </c>
      <c r="AS213" s="511">
        <f ca="1">COUNTIF(INDIRECT("H"&amp;(ROW()+12*(($AO213-1)*3+$AP213)-ROW())/12+5):INDIRECT("S"&amp;(ROW()+12*(($AO213-1)*3+$AP213)-ROW())/12+5),AR213)</f>
        <v>0</v>
      </c>
      <c r="AT213" s="515"/>
      <c r="AV213" s="511">
        <f ca="1">IF(AND(AR213&gt;0,AS213&gt;0),COUNTIF(AV$6:AV212,"&gt;0")+1,0)</f>
        <v>0</v>
      </c>
    </row>
    <row r="214" spans="41:48">
      <c r="AO214" s="511">
        <v>6</v>
      </c>
      <c r="AP214" s="511">
        <v>3</v>
      </c>
      <c r="AQ214" s="511">
        <v>5</v>
      </c>
      <c r="AR214" s="515">
        <f ca="1">IF($AQ214=1,IF(INDIRECT(ADDRESS(($AO214-1)*3+$AP214+5,$AQ214+7))="",0,INDIRECT(ADDRESS(($AO214-1)*3+$AP214+5,$AQ214+7))),IF(INDIRECT(ADDRESS(($AO214-1)*3+$AP214+5,$AQ214+7))="",0,IF(COUNTIF(INDIRECT(ADDRESS(($AO214-1)*36+($AP214-1)*12+6,COLUMN())):INDIRECT(ADDRESS(($AO214-1)*36+($AP214-1)*12+$AQ214+4,COLUMN())),INDIRECT(ADDRESS(($AO214-1)*3+$AP214+5,$AQ214+7)))&gt;=1,0,INDIRECT(ADDRESS(($AO214-1)*3+$AP214+5,$AQ214+7)))))</f>
        <v>0</v>
      </c>
      <c r="AS214" s="511">
        <f ca="1">COUNTIF(INDIRECT("H"&amp;(ROW()+12*(($AO214-1)*3+$AP214)-ROW())/12+5):INDIRECT("S"&amp;(ROW()+12*(($AO214-1)*3+$AP214)-ROW())/12+5),AR214)</f>
        <v>0</v>
      </c>
      <c r="AT214" s="515"/>
      <c r="AV214" s="511">
        <f ca="1">IF(AND(AR214&gt;0,AS214&gt;0),COUNTIF(AV$6:AV213,"&gt;0")+1,0)</f>
        <v>0</v>
      </c>
    </row>
    <row r="215" spans="41:48">
      <c r="AO215" s="511">
        <v>6</v>
      </c>
      <c r="AP215" s="511">
        <v>3</v>
      </c>
      <c r="AQ215" s="511">
        <v>6</v>
      </c>
      <c r="AR215" s="515">
        <f ca="1">IF($AQ215=1,IF(INDIRECT(ADDRESS(($AO215-1)*3+$AP215+5,$AQ215+7))="",0,INDIRECT(ADDRESS(($AO215-1)*3+$AP215+5,$AQ215+7))),IF(INDIRECT(ADDRESS(($AO215-1)*3+$AP215+5,$AQ215+7))="",0,IF(COUNTIF(INDIRECT(ADDRESS(($AO215-1)*36+($AP215-1)*12+6,COLUMN())):INDIRECT(ADDRESS(($AO215-1)*36+($AP215-1)*12+$AQ215+4,COLUMN())),INDIRECT(ADDRESS(($AO215-1)*3+$AP215+5,$AQ215+7)))&gt;=1,0,INDIRECT(ADDRESS(($AO215-1)*3+$AP215+5,$AQ215+7)))))</f>
        <v>0</v>
      </c>
      <c r="AS215" s="511">
        <f ca="1">COUNTIF(INDIRECT("H"&amp;(ROW()+12*(($AO215-1)*3+$AP215)-ROW())/12+5):INDIRECT("S"&amp;(ROW()+12*(($AO215-1)*3+$AP215)-ROW())/12+5),AR215)</f>
        <v>0</v>
      </c>
      <c r="AT215" s="515"/>
      <c r="AV215" s="511">
        <f ca="1">IF(AND(AR215&gt;0,AS215&gt;0),COUNTIF(AV$6:AV214,"&gt;0")+1,0)</f>
        <v>0</v>
      </c>
    </row>
    <row r="216" spans="41:48">
      <c r="AO216" s="511">
        <v>6</v>
      </c>
      <c r="AP216" s="511">
        <v>3</v>
      </c>
      <c r="AQ216" s="511">
        <v>7</v>
      </c>
      <c r="AR216" s="515">
        <f ca="1">IF($AQ216=1,IF(INDIRECT(ADDRESS(($AO216-1)*3+$AP216+5,$AQ216+7))="",0,INDIRECT(ADDRESS(($AO216-1)*3+$AP216+5,$AQ216+7))),IF(INDIRECT(ADDRESS(($AO216-1)*3+$AP216+5,$AQ216+7))="",0,IF(COUNTIF(INDIRECT(ADDRESS(($AO216-1)*36+($AP216-1)*12+6,COLUMN())):INDIRECT(ADDRESS(($AO216-1)*36+($AP216-1)*12+$AQ216+4,COLUMN())),INDIRECT(ADDRESS(($AO216-1)*3+$AP216+5,$AQ216+7)))&gt;=1,0,INDIRECT(ADDRESS(($AO216-1)*3+$AP216+5,$AQ216+7)))))</f>
        <v>0</v>
      </c>
      <c r="AS216" s="511">
        <f ca="1">COUNTIF(INDIRECT("H"&amp;(ROW()+12*(($AO216-1)*3+$AP216)-ROW())/12+5):INDIRECT("S"&amp;(ROW()+12*(($AO216-1)*3+$AP216)-ROW())/12+5),AR216)</f>
        <v>0</v>
      </c>
      <c r="AT216" s="515"/>
      <c r="AV216" s="511">
        <f ca="1">IF(AND(AR216&gt;0,AS216&gt;0),COUNTIF(AV$6:AV215,"&gt;0")+1,0)</f>
        <v>0</v>
      </c>
    </row>
    <row r="217" spans="41:48">
      <c r="AO217" s="511">
        <v>6</v>
      </c>
      <c r="AP217" s="511">
        <v>3</v>
      </c>
      <c r="AQ217" s="511">
        <v>8</v>
      </c>
      <c r="AR217" s="515">
        <f ca="1">IF($AQ217=1,IF(INDIRECT(ADDRESS(($AO217-1)*3+$AP217+5,$AQ217+7))="",0,INDIRECT(ADDRESS(($AO217-1)*3+$AP217+5,$AQ217+7))),IF(INDIRECT(ADDRESS(($AO217-1)*3+$AP217+5,$AQ217+7))="",0,IF(COUNTIF(INDIRECT(ADDRESS(($AO217-1)*36+($AP217-1)*12+6,COLUMN())):INDIRECT(ADDRESS(($AO217-1)*36+($AP217-1)*12+$AQ217+4,COLUMN())),INDIRECT(ADDRESS(($AO217-1)*3+$AP217+5,$AQ217+7)))&gt;=1,0,INDIRECT(ADDRESS(($AO217-1)*3+$AP217+5,$AQ217+7)))))</f>
        <v>0</v>
      </c>
      <c r="AS217" s="511">
        <f ca="1">COUNTIF(INDIRECT("H"&amp;(ROW()+12*(($AO217-1)*3+$AP217)-ROW())/12+5):INDIRECT("S"&amp;(ROW()+12*(($AO217-1)*3+$AP217)-ROW())/12+5),AR217)</f>
        <v>0</v>
      </c>
      <c r="AT217" s="515"/>
      <c r="AV217" s="511">
        <f ca="1">IF(AND(AR217&gt;0,AS217&gt;0),COUNTIF(AV$6:AV216,"&gt;0")+1,0)</f>
        <v>0</v>
      </c>
    </row>
    <row r="218" spans="41:48">
      <c r="AO218" s="511">
        <v>6</v>
      </c>
      <c r="AP218" s="511">
        <v>3</v>
      </c>
      <c r="AQ218" s="511">
        <v>9</v>
      </c>
      <c r="AR218" s="515">
        <f ca="1">IF($AQ218=1,IF(INDIRECT(ADDRESS(($AO218-1)*3+$AP218+5,$AQ218+7))="",0,INDIRECT(ADDRESS(($AO218-1)*3+$AP218+5,$AQ218+7))),IF(INDIRECT(ADDRESS(($AO218-1)*3+$AP218+5,$AQ218+7))="",0,IF(COUNTIF(INDIRECT(ADDRESS(($AO218-1)*36+($AP218-1)*12+6,COLUMN())):INDIRECT(ADDRESS(($AO218-1)*36+($AP218-1)*12+$AQ218+4,COLUMN())),INDIRECT(ADDRESS(($AO218-1)*3+$AP218+5,$AQ218+7)))&gt;=1,0,INDIRECT(ADDRESS(($AO218-1)*3+$AP218+5,$AQ218+7)))))</f>
        <v>0</v>
      </c>
      <c r="AS218" s="511">
        <f ca="1">COUNTIF(INDIRECT("H"&amp;(ROW()+12*(($AO218-1)*3+$AP218)-ROW())/12+5):INDIRECT("S"&amp;(ROW()+12*(($AO218-1)*3+$AP218)-ROW())/12+5),AR218)</f>
        <v>0</v>
      </c>
      <c r="AT218" s="515"/>
      <c r="AV218" s="511">
        <f ca="1">IF(AND(AR218&gt;0,AS218&gt;0),COUNTIF(AV$6:AV217,"&gt;0")+1,0)</f>
        <v>0</v>
      </c>
    </row>
    <row r="219" spans="41:48">
      <c r="AO219" s="511">
        <v>6</v>
      </c>
      <c r="AP219" s="511">
        <v>3</v>
      </c>
      <c r="AQ219" s="511">
        <v>10</v>
      </c>
      <c r="AR219" s="515">
        <f ca="1">IF($AQ219=1,IF(INDIRECT(ADDRESS(($AO219-1)*3+$AP219+5,$AQ219+7))="",0,INDIRECT(ADDRESS(($AO219-1)*3+$AP219+5,$AQ219+7))),IF(INDIRECT(ADDRESS(($AO219-1)*3+$AP219+5,$AQ219+7))="",0,IF(COUNTIF(INDIRECT(ADDRESS(($AO219-1)*36+($AP219-1)*12+6,COLUMN())):INDIRECT(ADDRESS(($AO219-1)*36+($AP219-1)*12+$AQ219+4,COLUMN())),INDIRECT(ADDRESS(($AO219-1)*3+$AP219+5,$AQ219+7)))&gt;=1,0,INDIRECT(ADDRESS(($AO219-1)*3+$AP219+5,$AQ219+7)))))</f>
        <v>0</v>
      </c>
      <c r="AS219" s="511">
        <f ca="1">COUNTIF(INDIRECT("H"&amp;(ROW()+12*(($AO219-1)*3+$AP219)-ROW())/12+5):INDIRECT("S"&amp;(ROW()+12*(($AO219-1)*3+$AP219)-ROW())/12+5),AR219)</f>
        <v>0</v>
      </c>
      <c r="AT219" s="515"/>
      <c r="AV219" s="511">
        <f ca="1">IF(AND(AR219&gt;0,AS219&gt;0),COUNTIF(AV$6:AV218,"&gt;0")+1,0)</f>
        <v>0</v>
      </c>
    </row>
    <row r="220" spans="41:48">
      <c r="AO220" s="511">
        <v>6</v>
      </c>
      <c r="AP220" s="511">
        <v>3</v>
      </c>
      <c r="AQ220" s="511">
        <v>11</v>
      </c>
      <c r="AR220" s="515">
        <f ca="1">IF($AQ220=1,IF(INDIRECT(ADDRESS(($AO220-1)*3+$AP220+5,$AQ220+7))="",0,INDIRECT(ADDRESS(($AO220-1)*3+$AP220+5,$AQ220+7))),IF(INDIRECT(ADDRESS(($AO220-1)*3+$AP220+5,$AQ220+7))="",0,IF(COUNTIF(INDIRECT(ADDRESS(($AO220-1)*36+($AP220-1)*12+6,COLUMN())):INDIRECT(ADDRESS(($AO220-1)*36+($AP220-1)*12+$AQ220+4,COLUMN())),INDIRECT(ADDRESS(($AO220-1)*3+$AP220+5,$AQ220+7)))&gt;=1,0,INDIRECT(ADDRESS(($AO220-1)*3+$AP220+5,$AQ220+7)))))</f>
        <v>0</v>
      </c>
      <c r="AS220" s="511">
        <f ca="1">COUNTIF(INDIRECT("H"&amp;(ROW()+12*(($AO220-1)*3+$AP220)-ROW())/12+5):INDIRECT("S"&amp;(ROW()+12*(($AO220-1)*3+$AP220)-ROW())/12+5),AR220)</f>
        <v>0</v>
      </c>
      <c r="AT220" s="515"/>
      <c r="AV220" s="511">
        <f ca="1">IF(AND(AR220&gt;0,AS220&gt;0),COUNTIF(AV$6:AV219,"&gt;0")+1,0)</f>
        <v>0</v>
      </c>
    </row>
    <row r="221" spans="41:48">
      <c r="AO221" s="511">
        <v>6</v>
      </c>
      <c r="AP221" s="511">
        <v>3</v>
      </c>
      <c r="AQ221" s="511">
        <v>12</v>
      </c>
      <c r="AR221" s="515">
        <f ca="1">IF($AQ221=1,IF(INDIRECT(ADDRESS(($AO221-1)*3+$AP221+5,$AQ221+7))="",0,INDIRECT(ADDRESS(($AO221-1)*3+$AP221+5,$AQ221+7))),IF(INDIRECT(ADDRESS(($AO221-1)*3+$AP221+5,$AQ221+7))="",0,IF(COUNTIF(INDIRECT(ADDRESS(($AO221-1)*36+($AP221-1)*12+6,COLUMN())):INDIRECT(ADDRESS(($AO221-1)*36+($AP221-1)*12+$AQ221+4,COLUMN())),INDIRECT(ADDRESS(($AO221-1)*3+$AP221+5,$AQ221+7)))&gt;=1,0,INDIRECT(ADDRESS(($AO221-1)*3+$AP221+5,$AQ221+7)))))</f>
        <v>0</v>
      </c>
      <c r="AS221" s="511">
        <f ca="1">COUNTIF(INDIRECT("H"&amp;(ROW()+12*(($AO221-1)*3+$AP221)-ROW())/12+5):INDIRECT("S"&amp;(ROW()+12*(($AO221-1)*3+$AP221)-ROW())/12+5),AR221)</f>
        <v>0</v>
      </c>
      <c r="AT221" s="515"/>
      <c r="AV221" s="511">
        <f ca="1">IF(AND(AR221&gt;0,AS221&gt;0),COUNTIF(AV$6:AV220,"&gt;0")+1,0)</f>
        <v>0</v>
      </c>
    </row>
    <row r="222" spans="41:48">
      <c r="AO222" s="511">
        <v>7</v>
      </c>
      <c r="AP222" s="511">
        <v>1</v>
      </c>
      <c r="AQ222" s="511">
        <v>1</v>
      </c>
      <c r="AR222" s="515">
        <f ca="1">IF($AQ222=1,IF(INDIRECT(ADDRESS(($AO222-1)*3+$AP222+5,$AQ222+7))="",0,INDIRECT(ADDRESS(($AO222-1)*3+$AP222+5,$AQ222+7))),IF(INDIRECT(ADDRESS(($AO222-1)*3+$AP222+5,$AQ222+7))="",0,IF(COUNTIF(INDIRECT(ADDRESS(($AO222-1)*36+($AP222-1)*12+6,COLUMN())):INDIRECT(ADDRESS(($AO222-1)*36+($AP222-1)*12+$AQ222+4,COLUMN())),INDIRECT(ADDRESS(($AO222-1)*3+$AP222+5,$AQ222+7)))&gt;=1,0,INDIRECT(ADDRESS(($AO222-1)*3+$AP222+5,$AQ222+7)))))</f>
        <v>0</v>
      </c>
      <c r="AS222" s="511">
        <f ca="1">COUNTIF(INDIRECT("H"&amp;(ROW()+12*(($AO222-1)*3+$AP222)-ROW())/12+5):INDIRECT("S"&amp;(ROW()+12*(($AO222-1)*3+$AP222)-ROW())/12+5),AR222)</f>
        <v>0</v>
      </c>
      <c r="AT222" s="515"/>
      <c r="AV222" s="511">
        <f ca="1">IF(AND(AR222&gt;0,AS222&gt;0),COUNTIF(AV$6:AV221,"&gt;0")+1,0)</f>
        <v>0</v>
      </c>
    </row>
    <row r="223" spans="41:48">
      <c r="AO223" s="511">
        <v>7</v>
      </c>
      <c r="AP223" s="511">
        <v>1</v>
      </c>
      <c r="AQ223" s="511">
        <v>2</v>
      </c>
      <c r="AR223" s="515">
        <f ca="1">IF($AQ223=1,IF(INDIRECT(ADDRESS(($AO223-1)*3+$AP223+5,$AQ223+7))="",0,INDIRECT(ADDRESS(($AO223-1)*3+$AP223+5,$AQ223+7))),IF(INDIRECT(ADDRESS(($AO223-1)*3+$AP223+5,$AQ223+7))="",0,IF(COUNTIF(INDIRECT(ADDRESS(($AO223-1)*36+($AP223-1)*12+6,COLUMN())):INDIRECT(ADDRESS(($AO223-1)*36+($AP223-1)*12+$AQ223+4,COLUMN())),INDIRECT(ADDRESS(($AO223-1)*3+$AP223+5,$AQ223+7)))&gt;=1,0,INDIRECT(ADDRESS(($AO223-1)*3+$AP223+5,$AQ223+7)))))</f>
        <v>0</v>
      </c>
      <c r="AS223" s="511">
        <f ca="1">COUNTIF(INDIRECT("H"&amp;(ROW()+12*(($AO223-1)*3+$AP223)-ROW())/12+5):INDIRECT("S"&amp;(ROW()+12*(($AO223-1)*3+$AP223)-ROW())/12+5),AR223)</f>
        <v>0</v>
      </c>
      <c r="AT223" s="515"/>
      <c r="AV223" s="511">
        <f ca="1">IF(AND(AR223&gt;0,AS223&gt;0),COUNTIF(AV$6:AV222,"&gt;0")+1,0)</f>
        <v>0</v>
      </c>
    </row>
    <row r="224" spans="41:48">
      <c r="AO224" s="511">
        <v>7</v>
      </c>
      <c r="AP224" s="511">
        <v>1</v>
      </c>
      <c r="AQ224" s="511">
        <v>3</v>
      </c>
      <c r="AR224" s="515">
        <f ca="1">IF($AQ224=1,IF(INDIRECT(ADDRESS(($AO224-1)*3+$AP224+5,$AQ224+7))="",0,INDIRECT(ADDRESS(($AO224-1)*3+$AP224+5,$AQ224+7))),IF(INDIRECT(ADDRESS(($AO224-1)*3+$AP224+5,$AQ224+7))="",0,IF(COUNTIF(INDIRECT(ADDRESS(($AO224-1)*36+($AP224-1)*12+6,COLUMN())):INDIRECT(ADDRESS(($AO224-1)*36+($AP224-1)*12+$AQ224+4,COLUMN())),INDIRECT(ADDRESS(($AO224-1)*3+$AP224+5,$AQ224+7)))&gt;=1,0,INDIRECT(ADDRESS(($AO224-1)*3+$AP224+5,$AQ224+7)))))</f>
        <v>0</v>
      </c>
      <c r="AS224" s="511">
        <f ca="1">COUNTIF(INDIRECT("H"&amp;(ROW()+12*(($AO224-1)*3+$AP224)-ROW())/12+5):INDIRECT("S"&amp;(ROW()+12*(($AO224-1)*3+$AP224)-ROW())/12+5),AR224)</f>
        <v>0</v>
      </c>
      <c r="AT224" s="515"/>
      <c r="AV224" s="511">
        <f ca="1">IF(AND(AR224&gt;0,AS224&gt;0),COUNTIF(AV$6:AV223,"&gt;0")+1,0)</f>
        <v>0</v>
      </c>
    </row>
    <row r="225" spans="41:48">
      <c r="AO225" s="511">
        <v>7</v>
      </c>
      <c r="AP225" s="511">
        <v>1</v>
      </c>
      <c r="AQ225" s="511">
        <v>4</v>
      </c>
      <c r="AR225" s="515">
        <f ca="1">IF($AQ225=1,IF(INDIRECT(ADDRESS(($AO225-1)*3+$AP225+5,$AQ225+7))="",0,INDIRECT(ADDRESS(($AO225-1)*3+$AP225+5,$AQ225+7))),IF(INDIRECT(ADDRESS(($AO225-1)*3+$AP225+5,$AQ225+7))="",0,IF(COUNTIF(INDIRECT(ADDRESS(($AO225-1)*36+($AP225-1)*12+6,COLUMN())):INDIRECT(ADDRESS(($AO225-1)*36+($AP225-1)*12+$AQ225+4,COLUMN())),INDIRECT(ADDRESS(($AO225-1)*3+$AP225+5,$AQ225+7)))&gt;=1,0,INDIRECT(ADDRESS(($AO225-1)*3+$AP225+5,$AQ225+7)))))</f>
        <v>0</v>
      </c>
      <c r="AS225" s="511">
        <f ca="1">COUNTIF(INDIRECT("H"&amp;(ROW()+12*(($AO225-1)*3+$AP225)-ROW())/12+5):INDIRECT("S"&amp;(ROW()+12*(($AO225-1)*3+$AP225)-ROW())/12+5),AR225)</f>
        <v>0</v>
      </c>
      <c r="AT225" s="515"/>
      <c r="AV225" s="511">
        <f ca="1">IF(AND(AR225&gt;0,AS225&gt;0),COUNTIF(AV$6:AV224,"&gt;0")+1,0)</f>
        <v>0</v>
      </c>
    </row>
    <row r="226" spans="41:48">
      <c r="AO226" s="511">
        <v>7</v>
      </c>
      <c r="AP226" s="511">
        <v>1</v>
      </c>
      <c r="AQ226" s="511">
        <v>5</v>
      </c>
      <c r="AR226" s="515">
        <f ca="1">IF($AQ226=1,IF(INDIRECT(ADDRESS(($AO226-1)*3+$AP226+5,$AQ226+7))="",0,INDIRECT(ADDRESS(($AO226-1)*3+$AP226+5,$AQ226+7))),IF(INDIRECT(ADDRESS(($AO226-1)*3+$AP226+5,$AQ226+7))="",0,IF(COUNTIF(INDIRECT(ADDRESS(($AO226-1)*36+($AP226-1)*12+6,COLUMN())):INDIRECT(ADDRESS(($AO226-1)*36+($AP226-1)*12+$AQ226+4,COLUMN())),INDIRECT(ADDRESS(($AO226-1)*3+$AP226+5,$AQ226+7)))&gt;=1,0,INDIRECT(ADDRESS(($AO226-1)*3+$AP226+5,$AQ226+7)))))</f>
        <v>0</v>
      </c>
      <c r="AS226" s="511">
        <f ca="1">COUNTIF(INDIRECT("H"&amp;(ROW()+12*(($AO226-1)*3+$AP226)-ROW())/12+5):INDIRECT("S"&amp;(ROW()+12*(($AO226-1)*3+$AP226)-ROW())/12+5),AR226)</f>
        <v>0</v>
      </c>
      <c r="AT226" s="515"/>
      <c r="AV226" s="511">
        <f ca="1">IF(AND(AR226&gt;0,AS226&gt;0),COUNTIF(AV$6:AV225,"&gt;0")+1,0)</f>
        <v>0</v>
      </c>
    </row>
    <row r="227" spans="41:48">
      <c r="AO227" s="511">
        <v>7</v>
      </c>
      <c r="AP227" s="511">
        <v>1</v>
      </c>
      <c r="AQ227" s="511">
        <v>6</v>
      </c>
      <c r="AR227" s="515">
        <f ca="1">IF($AQ227=1,IF(INDIRECT(ADDRESS(($AO227-1)*3+$AP227+5,$AQ227+7))="",0,INDIRECT(ADDRESS(($AO227-1)*3+$AP227+5,$AQ227+7))),IF(INDIRECT(ADDRESS(($AO227-1)*3+$AP227+5,$AQ227+7))="",0,IF(COUNTIF(INDIRECT(ADDRESS(($AO227-1)*36+($AP227-1)*12+6,COLUMN())):INDIRECT(ADDRESS(($AO227-1)*36+($AP227-1)*12+$AQ227+4,COLUMN())),INDIRECT(ADDRESS(($AO227-1)*3+$AP227+5,$AQ227+7)))&gt;=1,0,INDIRECT(ADDRESS(($AO227-1)*3+$AP227+5,$AQ227+7)))))</f>
        <v>0</v>
      </c>
      <c r="AS227" s="511">
        <f ca="1">COUNTIF(INDIRECT("H"&amp;(ROW()+12*(($AO227-1)*3+$AP227)-ROW())/12+5):INDIRECT("S"&amp;(ROW()+12*(($AO227-1)*3+$AP227)-ROW())/12+5),AR227)</f>
        <v>0</v>
      </c>
      <c r="AT227" s="515"/>
      <c r="AV227" s="511">
        <f ca="1">IF(AND(AR227&gt;0,AS227&gt;0),COUNTIF(AV$6:AV226,"&gt;0")+1,0)</f>
        <v>0</v>
      </c>
    </row>
    <row r="228" spans="41:48">
      <c r="AO228" s="511">
        <v>7</v>
      </c>
      <c r="AP228" s="511">
        <v>1</v>
      </c>
      <c r="AQ228" s="511">
        <v>7</v>
      </c>
      <c r="AR228" s="515">
        <f ca="1">IF($AQ228=1,IF(INDIRECT(ADDRESS(($AO228-1)*3+$AP228+5,$AQ228+7))="",0,INDIRECT(ADDRESS(($AO228-1)*3+$AP228+5,$AQ228+7))),IF(INDIRECT(ADDRESS(($AO228-1)*3+$AP228+5,$AQ228+7))="",0,IF(COUNTIF(INDIRECT(ADDRESS(($AO228-1)*36+($AP228-1)*12+6,COLUMN())):INDIRECT(ADDRESS(($AO228-1)*36+($AP228-1)*12+$AQ228+4,COLUMN())),INDIRECT(ADDRESS(($AO228-1)*3+$AP228+5,$AQ228+7)))&gt;=1,0,INDIRECT(ADDRESS(($AO228-1)*3+$AP228+5,$AQ228+7)))))</f>
        <v>0</v>
      </c>
      <c r="AS228" s="511">
        <f ca="1">COUNTIF(INDIRECT("H"&amp;(ROW()+12*(($AO228-1)*3+$AP228)-ROW())/12+5):INDIRECT("S"&amp;(ROW()+12*(($AO228-1)*3+$AP228)-ROW())/12+5),AR228)</f>
        <v>0</v>
      </c>
      <c r="AT228" s="515"/>
      <c r="AV228" s="511">
        <f ca="1">IF(AND(AR228&gt;0,AS228&gt;0),COUNTIF(AV$6:AV227,"&gt;0")+1,0)</f>
        <v>0</v>
      </c>
    </row>
    <row r="229" spans="41:48">
      <c r="AO229" s="511">
        <v>7</v>
      </c>
      <c r="AP229" s="511">
        <v>1</v>
      </c>
      <c r="AQ229" s="511">
        <v>8</v>
      </c>
      <c r="AR229" s="515">
        <f ca="1">IF($AQ229=1,IF(INDIRECT(ADDRESS(($AO229-1)*3+$AP229+5,$AQ229+7))="",0,INDIRECT(ADDRESS(($AO229-1)*3+$AP229+5,$AQ229+7))),IF(INDIRECT(ADDRESS(($AO229-1)*3+$AP229+5,$AQ229+7))="",0,IF(COUNTIF(INDIRECT(ADDRESS(($AO229-1)*36+($AP229-1)*12+6,COLUMN())):INDIRECT(ADDRESS(($AO229-1)*36+($AP229-1)*12+$AQ229+4,COLUMN())),INDIRECT(ADDRESS(($AO229-1)*3+$AP229+5,$AQ229+7)))&gt;=1,0,INDIRECT(ADDRESS(($AO229-1)*3+$AP229+5,$AQ229+7)))))</f>
        <v>0</v>
      </c>
      <c r="AS229" s="511">
        <f ca="1">COUNTIF(INDIRECT("H"&amp;(ROW()+12*(($AO229-1)*3+$AP229)-ROW())/12+5):INDIRECT("S"&amp;(ROW()+12*(($AO229-1)*3+$AP229)-ROW())/12+5),AR229)</f>
        <v>0</v>
      </c>
      <c r="AT229" s="515"/>
      <c r="AV229" s="511">
        <f ca="1">IF(AND(AR229&gt;0,AS229&gt;0),COUNTIF(AV$6:AV228,"&gt;0")+1,0)</f>
        <v>0</v>
      </c>
    </row>
    <row r="230" spans="41:48">
      <c r="AO230" s="511">
        <v>7</v>
      </c>
      <c r="AP230" s="511">
        <v>1</v>
      </c>
      <c r="AQ230" s="511">
        <v>9</v>
      </c>
      <c r="AR230" s="515">
        <f ca="1">IF($AQ230=1,IF(INDIRECT(ADDRESS(($AO230-1)*3+$AP230+5,$AQ230+7))="",0,INDIRECT(ADDRESS(($AO230-1)*3+$AP230+5,$AQ230+7))),IF(INDIRECT(ADDRESS(($AO230-1)*3+$AP230+5,$AQ230+7))="",0,IF(COUNTIF(INDIRECT(ADDRESS(($AO230-1)*36+($AP230-1)*12+6,COLUMN())):INDIRECT(ADDRESS(($AO230-1)*36+($AP230-1)*12+$AQ230+4,COLUMN())),INDIRECT(ADDRESS(($AO230-1)*3+$AP230+5,$AQ230+7)))&gt;=1,0,INDIRECT(ADDRESS(($AO230-1)*3+$AP230+5,$AQ230+7)))))</f>
        <v>0</v>
      </c>
      <c r="AS230" s="511">
        <f ca="1">COUNTIF(INDIRECT("H"&amp;(ROW()+12*(($AO230-1)*3+$AP230)-ROW())/12+5):INDIRECT("S"&amp;(ROW()+12*(($AO230-1)*3+$AP230)-ROW())/12+5),AR230)</f>
        <v>0</v>
      </c>
      <c r="AT230" s="515"/>
      <c r="AV230" s="511">
        <f ca="1">IF(AND(AR230&gt;0,AS230&gt;0),COUNTIF(AV$6:AV229,"&gt;0")+1,0)</f>
        <v>0</v>
      </c>
    </row>
    <row r="231" spans="41:48">
      <c r="AO231" s="511">
        <v>7</v>
      </c>
      <c r="AP231" s="511">
        <v>1</v>
      </c>
      <c r="AQ231" s="511">
        <v>10</v>
      </c>
      <c r="AR231" s="515">
        <f ca="1">IF($AQ231=1,IF(INDIRECT(ADDRESS(($AO231-1)*3+$AP231+5,$AQ231+7))="",0,INDIRECT(ADDRESS(($AO231-1)*3+$AP231+5,$AQ231+7))),IF(INDIRECT(ADDRESS(($AO231-1)*3+$AP231+5,$AQ231+7))="",0,IF(COUNTIF(INDIRECT(ADDRESS(($AO231-1)*36+($AP231-1)*12+6,COLUMN())):INDIRECT(ADDRESS(($AO231-1)*36+($AP231-1)*12+$AQ231+4,COLUMN())),INDIRECT(ADDRESS(($AO231-1)*3+$AP231+5,$AQ231+7)))&gt;=1,0,INDIRECT(ADDRESS(($AO231-1)*3+$AP231+5,$AQ231+7)))))</f>
        <v>0</v>
      </c>
      <c r="AS231" s="511">
        <f ca="1">COUNTIF(INDIRECT("H"&amp;(ROW()+12*(($AO231-1)*3+$AP231)-ROW())/12+5):INDIRECT("S"&amp;(ROW()+12*(($AO231-1)*3+$AP231)-ROW())/12+5),AR231)</f>
        <v>0</v>
      </c>
      <c r="AT231" s="515"/>
      <c r="AV231" s="511">
        <f ca="1">IF(AND(AR231&gt;0,AS231&gt;0),COUNTIF(AV$6:AV230,"&gt;0")+1,0)</f>
        <v>0</v>
      </c>
    </row>
    <row r="232" spans="41:48">
      <c r="AO232" s="511">
        <v>7</v>
      </c>
      <c r="AP232" s="511">
        <v>1</v>
      </c>
      <c r="AQ232" s="511">
        <v>11</v>
      </c>
      <c r="AR232" s="515">
        <f ca="1">IF($AQ232=1,IF(INDIRECT(ADDRESS(($AO232-1)*3+$AP232+5,$AQ232+7))="",0,INDIRECT(ADDRESS(($AO232-1)*3+$AP232+5,$AQ232+7))),IF(INDIRECT(ADDRESS(($AO232-1)*3+$AP232+5,$AQ232+7))="",0,IF(COUNTIF(INDIRECT(ADDRESS(($AO232-1)*36+($AP232-1)*12+6,COLUMN())):INDIRECT(ADDRESS(($AO232-1)*36+($AP232-1)*12+$AQ232+4,COLUMN())),INDIRECT(ADDRESS(($AO232-1)*3+$AP232+5,$AQ232+7)))&gt;=1,0,INDIRECT(ADDRESS(($AO232-1)*3+$AP232+5,$AQ232+7)))))</f>
        <v>0</v>
      </c>
      <c r="AS232" s="511">
        <f ca="1">COUNTIF(INDIRECT("H"&amp;(ROW()+12*(($AO232-1)*3+$AP232)-ROW())/12+5):INDIRECT("S"&amp;(ROW()+12*(($AO232-1)*3+$AP232)-ROW())/12+5),AR232)</f>
        <v>0</v>
      </c>
      <c r="AT232" s="515"/>
      <c r="AV232" s="511">
        <f ca="1">IF(AND(AR232&gt;0,AS232&gt;0),COUNTIF(AV$6:AV231,"&gt;0")+1,0)</f>
        <v>0</v>
      </c>
    </row>
    <row r="233" spans="41:48">
      <c r="AO233" s="511">
        <v>7</v>
      </c>
      <c r="AP233" s="511">
        <v>1</v>
      </c>
      <c r="AQ233" s="511">
        <v>12</v>
      </c>
      <c r="AR233" s="515">
        <f ca="1">IF($AQ233=1,IF(INDIRECT(ADDRESS(($AO233-1)*3+$AP233+5,$AQ233+7))="",0,INDIRECT(ADDRESS(($AO233-1)*3+$AP233+5,$AQ233+7))),IF(INDIRECT(ADDRESS(($AO233-1)*3+$AP233+5,$AQ233+7))="",0,IF(COUNTIF(INDIRECT(ADDRESS(($AO233-1)*36+($AP233-1)*12+6,COLUMN())):INDIRECT(ADDRESS(($AO233-1)*36+($AP233-1)*12+$AQ233+4,COLUMN())),INDIRECT(ADDRESS(($AO233-1)*3+$AP233+5,$AQ233+7)))&gt;=1,0,INDIRECT(ADDRESS(($AO233-1)*3+$AP233+5,$AQ233+7)))))</f>
        <v>0</v>
      </c>
      <c r="AS233" s="511">
        <f ca="1">COUNTIF(INDIRECT("H"&amp;(ROW()+12*(($AO233-1)*3+$AP233)-ROW())/12+5):INDIRECT("S"&amp;(ROW()+12*(($AO233-1)*3+$AP233)-ROW())/12+5),AR233)</f>
        <v>0</v>
      </c>
      <c r="AT233" s="515"/>
      <c r="AV233" s="511">
        <f ca="1">IF(AND(AR233&gt;0,AS233&gt;0),COUNTIF(AV$6:AV232,"&gt;0")+1,0)</f>
        <v>0</v>
      </c>
    </row>
    <row r="234" spans="41:48">
      <c r="AO234" s="511">
        <v>7</v>
      </c>
      <c r="AP234" s="511">
        <v>2</v>
      </c>
      <c r="AQ234" s="511">
        <v>1</v>
      </c>
      <c r="AR234" s="515">
        <f ca="1">IF($AQ234=1,IF(INDIRECT(ADDRESS(($AO234-1)*3+$AP234+5,$AQ234+7))="",0,INDIRECT(ADDRESS(($AO234-1)*3+$AP234+5,$AQ234+7))),IF(INDIRECT(ADDRESS(($AO234-1)*3+$AP234+5,$AQ234+7))="",0,IF(COUNTIF(INDIRECT(ADDRESS(($AO234-1)*36+($AP234-1)*12+6,COLUMN())):INDIRECT(ADDRESS(($AO234-1)*36+($AP234-1)*12+$AQ234+4,COLUMN())),INDIRECT(ADDRESS(($AO234-1)*3+$AP234+5,$AQ234+7)))&gt;=1,0,INDIRECT(ADDRESS(($AO234-1)*3+$AP234+5,$AQ234+7)))))</f>
        <v>0</v>
      </c>
      <c r="AS234" s="511">
        <f ca="1">COUNTIF(INDIRECT("H"&amp;(ROW()+12*(($AO234-1)*3+$AP234)-ROW())/12+5):INDIRECT("S"&amp;(ROW()+12*(($AO234-1)*3+$AP234)-ROW())/12+5),AR234)</f>
        <v>0</v>
      </c>
      <c r="AT234" s="515"/>
      <c r="AV234" s="511">
        <f ca="1">IF(AND(AR234&gt;0,AS234&gt;0),COUNTIF(AV$6:AV233,"&gt;0")+1,0)</f>
        <v>0</v>
      </c>
    </row>
    <row r="235" spans="41:48">
      <c r="AO235" s="511">
        <v>7</v>
      </c>
      <c r="AP235" s="511">
        <v>2</v>
      </c>
      <c r="AQ235" s="511">
        <v>2</v>
      </c>
      <c r="AR235" s="515">
        <f ca="1">IF($AQ235=1,IF(INDIRECT(ADDRESS(($AO235-1)*3+$AP235+5,$AQ235+7))="",0,INDIRECT(ADDRESS(($AO235-1)*3+$AP235+5,$AQ235+7))),IF(INDIRECT(ADDRESS(($AO235-1)*3+$AP235+5,$AQ235+7))="",0,IF(COUNTIF(INDIRECT(ADDRESS(($AO235-1)*36+($AP235-1)*12+6,COLUMN())):INDIRECT(ADDRESS(($AO235-1)*36+($AP235-1)*12+$AQ235+4,COLUMN())),INDIRECT(ADDRESS(($AO235-1)*3+$AP235+5,$AQ235+7)))&gt;=1,0,INDIRECT(ADDRESS(($AO235-1)*3+$AP235+5,$AQ235+7)))))</f>
        <v>0</v>
      </c>
      <c r="AS235" s="511">
        <f ca="1">COUNTIF(INDIRECT("H"&amp;(ROW()+12*(($AO235-1)*3+$AP235)-ROW())/12+5):INDIRECT("S"&amp;(ROW()+12*(($AO235-1)*3+$AP235)-ROW())/12+5),AR235)</f>
        <v>0</v>
      </c>
      <c r="AT235" s="515"/>
      <c r="AV235" s="511">
        <f ca="1">IF(AND(AR235&gt;0,AS235&gt;0),COUNTIF(AV$6:AV234,"&gt;0")+1,0)</f>
        <v>0</v>
      </c>
    </row>
    <row r="236" spans="41:48">
      <c r="AO236" s="511">
        <v>7</v>
      </c>
      <c r="AP236" s="511">
        <v>2</v>
      </c>
      <c r="AQ236" s="511">
        <v>3</v>
      </c>
      <c r="AR236" s="515">
        <f ca="1">IF($AQ236=1,IF(INDIRECT(ADDRESS(($AO236-1)*3+$AP236+5,$AQ236+7))="",0,INDIRECT(ADDRESS(($AO236-1)*3+$AP236+5,$AQ236+7))),IF(INDIRECT(ADDRESS(($AO236-1)*3+$AP236+5,$AQ236+7))="",0,IF(COUNTIF(INDIRECT(ADDRESS(($AO236-1)*36+($AP236-1)*12+6,COLUMN())):INDIRECT(ADDRESS(($AO236-1)*36+($AP236-1)*12+$AQ236+4,COLUMN())),INDIRECT(ADDRESS(($AO236-1)*3+$AP236+5,$AQ236+7)))&gt;=1,0,INDIRECT(ADDRESS(($AO236-1)*3+$AP236+5,$AQ236+7)))))</f>
        <v>0</v>
      </c>
      <c r="AS236" s="511">
        <f ca="1">COUNTIF(INDIRECT("H"&amp;(ROW()+12*(($AO236-1)*3+$AP236)-ROW())/12+5):INDIRECT("S"&amp;(ROW()+12*(($AO236-1)*3+$AP236)-ROW())/12+5),AR236)</f>
        <v>0</v>
      </c>
      <c r="AT236" s="515"/>
      <c r="AV236" s="511">
        <f ca="1">IF(AND(AR236&gt;0,AS236&gt;0),COUNTIF(AV$6:AV235,"&gt;0")+1,0)</f>
        <v>0</v>
      </c>
    </row>
    <row r="237" spans="41:48">
      <c r="AO237" s="511">
        <v>7</v>
      </c>
      <c r="AP237" s="511">
        <v>2</v>
      </c>
      <c r="AQ237" s="511">
        <v>4</v>
      </c>
      <c r="AR237" s="515">
        <f ca="1">IF($AQ237=1,IF(INDIRECT(ADDRESS(($AO237-1)*3+$AP237+5,$AQ237+7))="",0,INDIRECT(ADDRESS(($AO237-1)*3+$AP237+5,$AQ237+7))),IF(INDIRECT(ADDRESS(($AO237-1)*3+$AP237+5,$AQ237+7))="",0,IF(COUNTIF(INDIRECT(ADDRESS(($AO237-1)*36+($AP237-1)*12+6,COLUMN())):INDIRECT(ADDRESS(($AO237-1)*36+($AP237-1)*12+$AQ237+4,COLUMN())),INDIRECT(ADDRESS(($AO237-1)*3+$AP237+5,$AQ237+7)))&gt;=1,0,INDIRECT(ADDRESS(($AO237-1)*3+$AP237+5,$AQ237+7)))))</f>
        <v>0</v>
      </c>
      <c r="AS237" s="511">
        <f ca="1">COUNTIF(INDIRECT("H"&amp;(ROW()+12*(($AO237-1)*3+$AP237)-ROW())/12+5):INDIRECT("S"&amp;(ROW()+12*(($AO237-1)*3+$AP237)-ROW())/12+5),AR237)</f>
        <v>0</v>
      </c>
      <c r="AT237" s="515"/>
      <c r="AV237" s="511">
        <f ca="1">IF(AND(AR237&gt;0,AS237&gt;0),COUNTIF(AV$6:AV236,"&gt;0")+1,0)</f>
        <v>0</v>
      </c>
    </row>
    <row r="238" spans="41:48">
      <c r="AO238" s="511">
        <v>7</v>
      </c>
      <c r="AP238" s="511">
        <v>2</v>
      </c>
      <c r="AQ238" s="511">
        <v>5</v>
      </c>
      <c r="AR238" s="515">
        <f ca="1">IF($AQ238=1,IF(INDIRECT(ADDRESS(($AO238-1)*3+$AP238+5,$AQ238+7))="",0,INDIRECT(ADDRESS(($AO238-1)*3+$AP238+5,$AQ238+7))),IF(INDIRECT(ADDRESS(($AO238-1)*3+$AP238+5,$AQ238+7))="",0,IF(COUNTIF(INDIRECT(ADDRESS(($AO238-1)*36+($AP238-1)*12+6,COLUMN())):INDIRECT(ADDRESS(($AO238-1)*36+($AP238-1)*12+$AQ238+4,COLUMN())),INDIRECT(ADDRESS(($AO238-1)*3+$AP238+5,$AQ238+7)))&gt;=1,0,INDIRECT(ADDRESS(($AO238-1)*3+$AP238+5,$AQ238+7)))))</f>
        <v>0</v>
      </c>
      <c r="AS238" s="511">
        <f ca="1">COUNTIF(INDIRECT("H"&amp;(ROW()+12*(($AO238-1)*3+$AP238)-ROW())/12+5):INDIRECT("S"&amp;(ROW()+12*(($AO238-1)*3+$AP238)-ROW())/12+5),AR238)</f>
        <v>0</v>
      </c>
      <c r="AT238" s="515"/>
      <c r="AV238" s="511">
        <f ca="1">IF(AND(AR238&gt;0,AS238&gt;0),COUNTIF(AV$6:AV237,"&gt;0")+1,0)</f>
        <v>0</v>
      </c>
    </row>
    <row r="239" spans="41:48">
      <c r="AO239" s="511">
        <v>7</v>
      </c>
      <c r="AP239" s="511">
        <v>2</v>
      </c>
      <c r="AQ239" s="511">
        <v>6</v>
      </c>
      <c r="AR239" s="515">
        <f ca="1">IF($AQ239=1,IF(INDIRECT(ADDRESS(($AO239-1)*3+$AP239+5,$AQ239+7))="",0,INDIRECT(ADDRESS(($AO239-1)*3+$AP239+5,$AQ239+7))),IF(INDIRECT(ADDRESS(($AO239-1)*3+$AP239+5,$AQ239+7))="",0,IF(COUNTIF(INDIRECT(ADDRESS(($AO239-1)*36+($AP239-1)*12+6,COLUMN())):INDIRECT(ADDRESS(($AO239-1)*36+($AP239-1)*12+$AQ239+4,COLUMN())),INDIRECT(ADDRESS(($AO239-1)*3+$AP239+5,$AQ239+7)))&gt;=1,0,INDIRECT(ADDRESS(($AO239-1)*3+$AP239+5,$AQ239+7)))))</f>
        <v>0</v>
      </c>
      <c r="AS239" s="511">
        <f ca="1">COUNTIF(INDIRECT("H"&amp;(ROW()+12*(($AO239-1)*3+$AP239)-ROW())/12+5):INDIRECT("S"&amp;(ROW()+12*(($AO239-1)*3+$AP239)-ROW())/12+5),AR239)</f>
        <v>0</v>
      </c>
      <c r="AT239" s="515"/>
      <c r="AV239" s="511">
        <f ca="1">IF(AND(AR239&gt;0,AS239&gt;0),COUNTIF(AV$6:AV238,"&gt;0")+1,0)</f>
        <v>0</v>
      </c>
    </row>
    <row r="240" spans="41:48">
      <c r="AO240" s="511">
        <v>7</v>
      </c>
      <c r="AP240" s="511">
        <v>2</v>
      </c>
      <c r="AQ240" s="511">
        <v>7</v>
      </c>
      <c r="AR240" s="515">
        <f ca="1">IF($AQ240=1,IF(INDIRECT(ADDRESS(($AO240-1)*3+$AP240+5,$AQ240+7))="",0,INDIRECT(ADDRESS(($AO240-1)*3+$AP240+5,$AQ240+7))),IF(INDIRECT(ADDRESS(($AO240-1)*3+$AP240+5,$AQ240+7))="",0,IF(COUNTIF(INDIRECT(ADDRESS(($AO240-1)*36+($AP240-1)*12+6,COLUMN())):INDIRECT(ADDRESS(($AO240-1)*36+($AP240-1)*12+$AQ240+4,COLUMN())),INDIRECT(ADDRESS(($AO240-1)*3+$AP240+5,$AQ240+7)))&gt;=1,0,INDIRECT(ADDRESS(($AO240-1)*3+$AP240+5,$AQ240+7)))))</f>
        <v>0</v>
      </c>
      <c r="AS240" s="511">
        <f ca="1">COUNTIF(INDIRECT("H"&amp;(ROW()+12*(($AO240-1)*3+$AP240)-ROW())/12+5):INDIRECT("S"&amp;(ROW()+12*(($AO240-1)*3+$AP240)-ROW())/12+5),AR240)</f>
        <v>0</v>
      </c>
      <c r="AT240" s="515"/>
      <c r="AV240" s="511">
        <f ca="1">IF(AND(AR240&gt;0,AS240&gt;0),COUNTIF(AV$6:AV239,"&gt;0")+1,0)</f>
        <v>0</v>
      </c>
    </row>
    <row r="241" spans="41:48">
      <c r="AO241" s="511">
        <v>7</v>
      </c>
      <c r="AP241" s="511">
        <v>2</v>
      </c>
      <c r="AQ241" s="511">
        <v>8</v>
      </c>
      <c r="AR241" s="515">
        <f ca="1">IF($AQ241=1,IF(INDIRECT(ADDRESS(($AO241-1)*3+$AP241+5,$AQ241+7))="",0,INDIRECT(ADDRESS(($AO241-1)*3+$AP241+5,$AQ241+7))),IF(INDIRECT(ADDRESS(($AO241-1)*3+$AP241+5,$AQ241+7))="",0,IF(COUNTIF(INDIRECT(ADDRESS(($AO241-1)*36+($AP241-1)*12+6,COLUMN())):INDIRECT(ADDRESS(($AO241-1)*36+($AP241-1)*12+$AQ241+4,COLUMN())),INDIRECT(ADDRESS(($AO241-1)*3+$AP241+5,$AQ241+7)))&gt;=1,0,INDIRECT(ADDRESS(($AO241-1)*3+$AP241+5,$AQ241+7)))))</f>
        <v>0</v>
      </c>
      <c r="AS241" s="511">
        <f ca="1">COUNTIF(INDIRECT("H"&amp;(ROW()+12*(($AO241-1)*3+$AP241)-ROW())/12+5):INDIRECT("S"&amp;(ROW()+12*(($AO241-1)*3+$AP241)-ROW())/12+5),AR241)</f>
        <v>0</v>
      </c>
      <c r="AT241" s="515"/>
      <c r="AV241" s="511">
        <f ca="1">IF(AND(AR241&gt;0,AS241&gt;0),COUNTIF(AV$6:AV240,"&gt;0")+1,0)</f>
        <v>0</v>
      </c>
    </row>
    <row r="242" spans="41:48">
      <c r="AO242" s="511">
        <v>7</v>
      </c>
      <c r="AP242" s="511">
        <v>2</v>
      </c>
      <c r="AQ242" s="511">
        <v>9</v>
      </c>
      <c r="AR242" s="515">
        <f ca="1">IF($AQ242=1,IF(INDIRECT(ADDRESS(($AO242-1)*3+$AP242+5,$AQ242+7))="",0,INDIRECT(ADDRESS(($AO242-1)*3+$AP242+5,$AQ242+7))),IF(INDIRECT(ADDRESS(($AO242-1)*3+$AP242+5,$AQ242+7))="",0,IF(COUNTIF(INDIRECT(ADDRESS(($AO242-1)*36+($AP242-1)*12+6,COLUMN())):INDIRECT(ADDRESS(($AO242-1)*36+($AP242-1)*12+$AQ242+4,COLUMN())),INDIRECT(ADDRESS(($AO242-1)*3+$AP242+5,$AQ242+7)))&gt;=1,0,INDIRECT(ADDRESS(($AO242-1)*3+$AP242+5,$AQ242+7)))))</f>
        <v>0</v>
      </c>
      <c r="AS242" s="511">
        <f ca="1">COUNTIF(INDIRECT("H"&amp;(ROW()+12*(($AO242-1)*3+$AP242)-ROW())/12+5):INDIRECT("S"&amp;(ROW()+12*(($AO242-1)*3+$AP242)-ROW())/12+5),AR242)</f>
        <v>0</v>
      </c>
      <c r="AT242" s="515"/>
      <c r="AV242" s="511">
        <f ca="1">IF(AND(AR242&gt;0,AS242&gt;0),COUNTIF(AV$6:AV241,"&gt;0")+1,0)</f>
        <v>0</v>
      </c>
    </row>
    <row r="243" spans="41:48">
      <c r="AO243" s="511">
        <v>7</v>
      </c>
      <c r="AP243" s="511">
        <v>2</v>
      </c>
      <c r="AQ243" s="511">
        <v>10</v>
      </c>
      <c r="AR243" s="515">
        <f ca="1">IF($AQ243=1,IF(INDIRECT(ADDRESS(($AO243-1)*3+$AP243+5,$AQ243+7))="",0,INDIRECT(ADDRESS(($AO243-1)*3+$AP243+5,$AQ243+7))),IF(INDIRECT(ADDRESS(($AO243-1)*3+$AP243+5,$AQ243+7))="",0,IF(COUNTIF(INDIRECT(ADDRESS(($AO243-1)*36+($AP243-1)*12+6,COLUMN())):INDIRECT(ADDRESS(($AO243-1)*36+($AP243-1)*12+$AQ243+4,COLUMN())),INDIRECT(ADDRESS(($AO243-1)*3+$AP243+5,$AQ243+7)))&gt;=1,0,INDIRECT(ADDRESS(($AO243-1)*3+$AP243+5,$AQ243+7)))))</f>
        <v>0</v>
      </c>
      <c r="AS243" s="511">
        <f ca="1">COUNTIF(INDIRECT("H"&amp;(ROW()+12*(($AO243-1)*3+$AP243)-ROW())/12+5):INDIRECT("S"&amp;(ROW()+12*(($AO243-1)*3+$AP243)-ROW())/12+5),AR243)</f>
        <v>0</v>
      </c>
      <c r="AT243" s="515"/>
      <c r="AV243" s="511">
        <f ca="1">IF(AND(AR243&gt;0,AS243&gt;0),COUNTIF(AV$6:AV242,"&gt;0")+1,0)</f>
        <v>0</v>
      </c>
    </row>
    <row r="244" spans="41:48">
      <c r="AO244" s="511">
        <v>7</v>
      </c>
      <c r="AP244" s="511">
        <v>2</v>
      </c>
      <c r="AQ244" s="511">
        <v>11</v>
      </c>
      <c r="AR244" s="515">
        <f ca="1">IF($AQ244=1,IF(INDIRECT(ADDRESS(($AO244-1)*3+$AP244+5,$AQ244+7))="",0,INDIRECT(ADDRESS(($AO244-1)*3+$AP244+5,$AQ244+7))),IF(INDIRECT(ADDRESS(($AO244-1)*3+$AP244+5,$AQ244+7))="",0,IF(COUNTIF(INDIRECT(ADDRESS(($AO244-1)*36+($AP244-1)*12+6,COLUMN())):INDIRECT(ADDRESS(($AO244-1)*36+($AP244-1)*12+$AQ244+4,COLUMN())),INDIRECT(ADDRESS(($AO244-1)*3+$AP244+5,$AQ244+7)))&gt;=1,0,INDIRECT(ADDRESS(($AO244-1)*3+$AP244+5,$AQ244+7)))))</f>
        <v>0</v>
      </c>
      <c r="AS244" s="511">
        <f ca="1">COUNTIF(INDIRECT("H"&amp;(ROW()+12*(($AO244-1)*3+$AP244)-ROW())/12+5):INDIRECT("S"&amp;(ROW()+12*(($AO244-1)*3+$AP244)-ROW())/12+5),AR244)</f>
        <v>0</v>
      </c>
      <c r="AT244" s="515"/>
      <c r="AV244" s="511">
        <f ca="1">IF(AND(AR244&gt;0,AS244&gt;0),COUNTIF(AV$6:AV243,"&gt;0")+1,0)</f>
        <v>0</v>
      </c>
    </row>
    <row r="245" spans="41:48">
      <c r="AO245" s="511">
        <v>7</v>
      </c>
      <c r="AP245" s="511">
        <v>2</v>
      </c>
      <c r="AQ245" s="511">
        <v>12</v>
      </c>
      <c r="AR245" s="515">
        <f ca="1">IF($AQ245=1,IF(INDIRECT(ADDRESS(($AO245-1)*3+$AP245+5,$AQ245+7))="",0,INDIRECT(ADDRESS(($AO245-1)*3+$AP245+5,$AQ245+7))),IF(INDIRECT(ADDRESS(($AO245-1)*3+$AP245+5,$AQ245+7))="",0,IF(COUNTIF(INDIRECT(ADDRESS(($AO245-1)*36+($AP245-1)*12+6,COLUMN())):INDIRECT(ADDRESS(($AO245-1)*36+($AP245-1)*12+$AQ245+4,COLUMN())),INDIRECT(ADDRESS(($AO245-1)*3+$AP245+5,$AQ245+7)))&gt;=1,0,INDIRECT(ADDRESS(($AO245-1)*3+$AP245+5,$AQ245+7)))))</f>
        <v>0</v>
      </c>
      <c r="AS245" s="511">
        <f ca="1">COUNTIF(INDIRECT("H"&amp;(ROW()+12*(($AO245-1)*3+$AP245)-ROW())/12+5):INDIRECT("S"&amp;(ROW()+12*(($AO245-1)*3+$AP245)-ROW())/12+5),AR245)</f>
        <v>0</v>
      </c>
      <c r="AT245" s="515"/>
      <c r="AV245" s="511">
        <f ca="1">IF(AND(AR245&gt;0,AS245&gt;0),COUNTIF(AV$6:AV244,"&gt;0")+1,0)</f>
        <v>0</v>
      </c>
    </row>
    <row r="246" spans="41:48">
      <c r="AO246" s="511">
        <v>7</v>
      </c>
      <c r="AP246" s="511">
        <v>3</v>
      </c>
      <c r="AQ246" s="511">
        <v>1</v>
      </c>
      <c r="AR246" s="515">
        <f ca="1">IF($AQ246=1,IF(INDIRECT(ADDRESS(($AO246-1)*3+$AP246+5,$AQ246+7))="",0,INDIRECT(ADDRESS(($AO246-1)*3+$AP246+5,$AQ246+7))),IF(INDIRECT(ADDRESS(($AO246-1)*3+$AP246+5,$AQ246+7))="",0,IF(COUNTIF(INDIRECT(ADDRESS(($AO246-1)*36+($AP246-1)*12+6,COLUMN())):INDIRECT(ADDRESS(($AO246-1)*36+($AP246-1)*12+$AQ246+4,COLUMN())),INDIRECT(ADDRESS(($AO246-1)*3+$AP246+5,$AQ246+7)))&gt;=1,0,INDIRECT(ADDRESS(($AO246-1)*3+$AP246+5,$AQ246+7)))))</f>
        <v>0</v>
      </c>
      <c r="AS246" s="511">
        <f ca="1">COUNTIF(INDIRECT("H"&amp;(ROW()+12*(($AO246-1)*3+$AP246)-ROW())/12+5):INDIRECT("S"&amp;(ROW()+12*(($AO246-1)*3+$AP246)-ROW())/12+5),AR246)</f>
        <v>0</v>
      </c>
      <c r="AT246" s="515"/>
      <c r="AV246" s="511">
        <f ca="1">IF(AND(AR246&gt;0,AS246&gt;0),COUNTIF(AV$6:AV245,"&gt;0")+1,0)</f>
        <v>0</v>
      </c>
    </row>
    <row r="247" spans="41:48">
      <c r="AO247" s="511">
        <v>7</v>
      </c>
      <c r="AP247" s="511">
        <v>3</v>
      </c>
      <c r="AQ247" s="511">
        <v>2</v>
      </c>
      <c r="AR247" s="515">
        <f ca="1">IF($AQ247=1,IF(INDIRECT(ADDRESS(($AO247-1)*3+$AP247+5,$AQ247+7))="",0,INDIRECT(ADDRESS(($AO247-1)*3+$AP247+5,$AQ247+7))),IF(INDIRECT(ADDRESS(($AO247-1)*3+$AP247+5,$AQ247+7))="",0,IF(COUNTIF(INDIRECT(ADDRESS(($AO247-1)*36+($AP247-1)*12+6,COLUMN())):INDIRECT(ADDRESS(($AO247-1)*36+($AP247-1)*12+$AQ247+4,COLUMN())),INDIRECT(ADDRESS(($AO247-1)*3+$AP247+5,$AQ247+7)))&gt;=1,0,INDIRECT(ADDRESS(($AO247-1)*3+$AP247+5,$AQ247+7)))))</f>
        <v>0</v>
      </c>
      <c r="AS247" s="511">
        <f ca="1">COUNTIF(INDIRECT("H"&amp;(ROW()+12*(($AO247-1)*3+$AP247)-ROW())/12+5):INDIRECT("S"&amp;(ROW()+12*(($AO247-1)*3+$AP247)-ROW())/12+5),AR247)</f>
        <v>0</v>
      </c>
      <c r="AT247" s="515"/>
      <c r="AV247" s="511">
        <f ca="1">IF(AND(AR247&gt;0,AS247&gt;0),COUNTIF(AV$6:AV246,"&gt;0")+1,0)</f>
        <v>0</v>
      </c>
    </row>
    <row r="248" spans="41:48">
      <c r="AO248" s="511">
        <v>7</v>
      </c>
      <c r="AP248" s="511">
        <v>3</v>
      </c>
      <c r="AQ248" s="511">
        <v>3</v>
      </c>
      <c r="AR248" s="515">
        <f ca="1">IF($AQ248=1,IF(INDIRECT(ADDRESS(($AO248-1)*3+$AP248+5,$AQ248+7))="",0,INDIRECT(ADDRESS(($AO248-1)*3+$AP248+5,$AQ248+7))),IF(INDIRECT(ADDRESS(($AO248-1)*3+$AP248+5,$AQ248+7))="",0,IF(COUNTIF(INDIRECT(ADDRESS(($AO248-1)*36+($AP248-1)*12+6,COLUMN())):INDIRECT(ADDRESS(($AO248-1)*36+($AP248-1)*12+$AQ248+4,COLUMN())),INDIRECT(ADDRESS(($AO248-1)*3+$AP248+5,$AQ248+7)))&gt;=1,0,INDIRECT(ADDRESS(($AO248-1)*3+$AP248+5,$AQ248+7)))))</f>
        <v>0</v>
      </c>
      <c r="AS248" s="511">
        <f ca="1">COUNTIF(INDIRECT("H"&amp;(ROW()+12*(($AO248-1)*3+$AP248)-ROW())/12+5):INDIRECT("S"&amp;(ROW()+12*(($AO248-1)*3+$AP248)-ROW())/12+5),AR248)</f>
        <v>0</v>
      </c>
      <c r="AT248" s="515"/>
      <c r="AV248" s="511">
        <f ca="1">IF(AND(AR248&gt;0,AS248&gt;0),COUNTIF(AV$6:AV247,"&gt;0")+1,0)</f>
        <v>0</v>
      </c>
    </row>
    <row r="249" spans="41:48">
      <c r="AO249" s="511">
        <v>7</v>
      </c>
      <c r="AP249" s="511">
        <v>3</v>
      </c>
      <c r="AQ249" s="511">
        <v>4</v>
      </c>
      <c r="AR249" s="515">
        <f ca="1">IF($AQ249=1,IF(INDIRECT(ADDRESS(($AO249-1)*3+$AP249+5,$AQ249+7))="",0,INDIRECT(ADDRESS(($AO249-1)*3+$AP249+5,$AQ249+7))),IF(INDIRECT(ADDRESS(($AO249-1)*3+$AP249+5,$AQ249+7))="",0,IF(COUNTIF(INDIRECT(ADDRESS(($AO249-1)*36+($AP249-1)*12+6,COLUMN())):INDIRECT(ADDRESS(($AO249-1)*36+($AP249-1)*12+$AQ249+4,COLUMN())),INDIRECT(ADDRESS(($AO249-1)*3+$AP249+5,$AQ249+7)))&gt;=1,0,INDIRECT(ADDRESS(($AO249-1)*3+$AP249+5,$AQ249+7)))))</f>
        <v>0</v>
      </c>
      <c r="AS249" s="511">
        <f ca="1">COUNTIF(INDIRECT("H"&amp;(ROW()+12*(($AO249-1)*3+$AP249)-ROW())/12+5):INDIRECT("S"&amp;(ROW()+12*(($AO249-1)*3+$AP249)-ROW())/12+5),AR249)</f>
        <v>0</v>
      </c>
      <c r="AT249" s="515"/>
      <c r="AV249" s="511">
        <f ca="1">IF(AND(AR249&gt;0,AS249&gt;0),COUNTIF(AV$6:AV248,"&gt;0")+1,0)</f>
        <v>0</v>
      </c>
    </row>
    <row r="250" spans="41:48">
      <c r="AO250" s="511">
        <v>7</v>
      </c>
      <c r="AP250" s="511">
        <v>3</v>
      </c>
      <c r="AQ250" s="511">
        <v>5</v>
      </c>
      <c r="AR250" s="515">
        <f ca="1">IF($AQ250=1,IF(INDIRECT(ADDRESS(($AO250-1)*3+$AP250+5,$AQ250+7))="",0,INDIRECT(ADDRESS(($AO250-1)*3+$AP250+5,$AQ250+7))),IF(INDIRECT(ADDRESS(($AO250-1)*3+$AP250+5,$AQ250+7))="",0,IF(COUNTIF(INDIRECT(ADDRESS(($AO250-1)*36+($AP250-1)*12+6,COLUMN())):INDIRECT(ADDRESS(($AO250-1)*36+($AP250-1)*12+$AQ250+4,COLUMN())),INDIRECT(ADDRESS(($AO250-1)*3+$AP250+5,$AQ250+7)))&gt;=1,0,INDIRECT(ADDRESS(($AO250-1)*3+$AP250+5,$AQ250+7)))))</f>
        <v>0</v>
      </c>
      <c r="AS250" s="511">
        <f ca="1">COUNTIF(INDIRECT("H"&amp;(ROW()+12*(($AO250-1)*3+$AP250)-ROW())/12+5):INDIRECT("S"&amp;(ROW()+12*(($AO250-1)*3+$AP250)-ROW())/12+5),AR250)</f>
        <v>0</v>
      </c>
      <c r="AT250" s="515"/>
      <c r="AV250" s="511">
        <f ca="1">IF(AND(AR250&gt;0,AS250&gt;0),COUNTIF(AV$6:AV249,"&gt;0")+1,0)</f>
        <v>0</v>
      </c>
    </row>
    <row r="251" spans="41:48">
      <c r="AO251" s="511">
        <v>7</v>
      </c>
      <c r="AP251" s="511">
        <v>3</v>
      </c>
      <c r="AQ251" s="511">
        <v>6</v>
      </c>
      <c r="AR251" s="515">
        <f ca="1">IF($AQ251=1,IF(INDIRECT(ADDRESS(($AO251-1)*3+$AP251+5,$AQ251+7))="",0,INDIRECT(ADDRESS(($AO251-1)*3+$AP251+5,$AQ251+7))),IF(INDIRECT(ADDRESS(($AO251-1)*3+$AP251+5,$AQ251+7))="",0,IF(COUNTIF(INDIRECT(ADDRESS(($AO251-1)*36+($AP251-1)*12+6,COLUMN())):INDIRECT(ADDRESS(($AO251-1)*36+($AP251-1)*12+$AQ251+4,COLUMN())),INDIRECT(ADDRESS(($AO251-1)*3+$AP251+5,$AQ251+7)))&gt;=1,0,INDIRECT(ADDRESS(($AO251-1)*3+$AP251+5,$AQ251+7)))))</f>
        <v>0</v>
      </c>
      <c r="AS251" s="511">
        <f ca="1">COUNTIF(INDIRECT("H"&amp;(ROW()+12*(($AO251-1)*3+$AP251)-ROW())/12+5):INDIRECT("S"&amp;(ROW()+12*(($AO251-1)*3+$AP251)-ROW())/12+5),AR251)</f>
        <v>0</v>
      </c>
      <c r="AT251" s="515"/>
      <c r="AV251" s="511">
        <f ca="1">IF(AND(AR251&gt;0,AS251&gt;0),COUNTIF(AV$6:AV250,"&gt;0")+1,0)</f>
        <v>0</v>
      </c>
    </row>
    <row r="252" spans="41:48">
      <c r="AO252" s="511">
        <v>7</v>
      </c>
      <c r="AP252" s="511">
        <v>3</v>
      </c>
      <c r="AQ252" s="511">
        <v>7</v>
      </c>
      <c r="AR252" s="515">
        <f ca="1">IF($AQ252=1,IF(INDIRECT(ADDRESS(($AO252-1)*3+$AP252+5,$AQ252+7))="",0,INDIRECT(ADDRESS(($AO252-1)*3+$AP252+5,$AQ252+7))),IF(INDIRECT(ADDRESS(($AO252-1)*3+$AP252+5,$AQ252+7))="",0,IF(COUNTIF(INDIRECT(ADDRESS(($AO252-1)*36+($AP252-1)*12+6,COLUMN())):INDIRECT(ADDRESS(($AO252-1)*36+($AP252-1)*12+$AQ252+4,COLUMN())),INDIRECT(ADDRESS(($AO252-1)*3+$AP252+5,$AQ252+7)))&gt;=1,0,INDIRECT(ADDRESS(($AO252-1)*3+$AP252+5,$AQ252+7)))))</f>
        <v>0</v>
      </c>
      <c r="AS252" s="511">
        <f ca="1">COUNTIF(INDIRECT("H"&amp;(ROW()+12*(($AO252-1)*3+$AP252)-ROW())/12+5):INDIRECT("S"&amp;(ROW()+12*(($AO252-1)*3+$AP252)-ROW())/12+5),AR252)</f>
        <v>0</v>
      </c>
      <c r="AT252" s="515"/>
      <c r="AV252" s="511">
        <f ca="1">IF(AND(AR252&gt;0,AS252&gt;0),COUNTIF(AV$6:AV251,"&gt;0")+1,0)</f>
        <v>0</v>
      </c>
    </row>
    <row r="253" spans="41:48">
      <c r="AO253" s="511">
        <v>7</v>
      </c>
      <c r="AP253" s="511">
        <v>3</v>
      </c>
      <c r="AQ253" s="511">
        <v>8</v>
      </c>
      <c r="AR253" s="515">
        <f ca="1">IF($AQ253=1,IF(INDIRECT(ADDRESS(($AO253-1)*3+$AP253+5,$AQ253+7))="",0,INDIRECT(ADDRESS(($AO253-1)*3+$AP253+5,$AQ253+7))),IF(INDIRECT(ADDRESS(($AO253-1)*3+$AP253+5,$AQ253+7))="",0,IF(COUNTIF(INDIRECT(ADDRESS(($AO253-1)*36+($AP253-1)*12+6,COLUMN())):INDIRECT(ADDRESS(($AO253-1)*36+($AP253-1)*12+$AQ253+4,COLUMN())),INDIRECT(ADDRESS(($AO253-1)*3+$AP253+5,$AQ253+7)))&gt;=1,0,INDIRECT(ADDRESS(($AO253-1)*3+$AP253+5,$AQ253+7)))))</f>
        <v>0</v>
      </c>
      <c r="AS253" s="511">
        <f ca="1">COUNTIF(INDIRECT("H"&amp;(ROW()+12*(($AO253-1)*3+$AP253)-ROW())/12+5):INDIRECT("S"&amp;(ROW()+12*(($AO253-1)*3+$AP253)-ROW())/12+5),AR253)</f>
        <v>0</v>
      </c>
      <c r="AT253" s="515"/>
      <c r="AV253" s="511">
        <f ca="1">IF(AND(AR253&gt;0,AS253&gt;0),COUNTIF(AV$6:AV252,"&gt;0")+1,0)</f>
        <v>0</v>
      </c>
    </row>
    <row r="254" spans="41:48">
      <c r="AO254" s="511">
        <v>7</v>
      </c>
      <c r="AP254" s="511">
        <v>3</v>
      </c>
      <c r="AQ254" s="511">
        <v>9</v>
      </c>
      <c r="AR254" s="515">
        <f ca="1">IF($AQ254=1,IF(INDIRECT(ADDRESS(($AO254-1)*3+$AP254+5,$AQ254+7))="",0,INDIRECT(ADDRESS(($AO254-1)*3+$AP254+5,$AQ254+7))),IF(INDIRECT(ADDRESS(($AO254-1)*3+$AP254+5,$AQ254+7))="",0,IF(COUNTIF(INDIRECT(ADDRESS(($AO254-1)*36+($AP254-1)*12+6,COLUMN())):INDIRECT(ADDRESS(($AO254-1)*36+($AP254-1)*12+$AQ254+4,COLUMN())),INDIRECT(ADDRESS(($AO254-1)*3+$AP254+5,$AQ254+7)))&gt;=1,0,INDIRECT(ADDRESS(($AO254-1)*3+$AP254+5,$AQ254+7)))))</f>
        <v>0</v>
      </c>
      <c r="AS254" s="511">
        <f ca="1">COUNTIF(INDIRECT("H"&amp;(ROW()+12*(($AO254-1)*3+$AP254)-ROW())/12+5):INDIRECT("S"&amp;(ROW()+12*(($AO254-1)*3+$AP254)-ROW())/12+5),AR254)</f>
        <v>0</v>
      </c>
      <c r="AT254" s="515"/>
      <c r="AV254" s="511">
        <f ca="1">IF(AND(AR254&gt;0,AS254&gt;0),COUNTIF(AV$6:AV253,"&gt;0")+1,0)</f>
        <v>0</v>
      </c>
    </row>
    <row r="255" spans="41:48">
      <c r="AO255" s="511">
        <v>7</v>
      </c>
      <c r="AP255" s="511">
        <v>3</v>
      </c>
      <c r="AQ255" s="511">
        <v>10</v>
      </c>
      <c r="AR255" s="515">
        <f ca="1">IF($AQ255=1,IF(INDIRECT(ADDRESS(($AO255-1)*3+$AP255+5,$AQ255+7))="",0,INDIRECT(ADDRESS(($AO255-1)*3+$AP255+5,$AQ255+7))),IF(INDIRECT(ADDRESS(($AO255-1)*3+$AP255+5,$AQ255+7))="",0,IF(COUNTIF(INDIRECT(ADDRESS(($AO255-1)*36+($AP255-1)*12+6,COLUMN())):INDIRECT(ADDRESS(($AO255-1)*36+($AP255-1)*12+$AQ255+4,COLUMN())),INDIRECT(ADDRESS(($AO255-1)*3+$AP255+5,$AQ255+7)))&gt;=1,0,INDIRECT(ADDRESS(($AO255-1)*3+$AP255+5,$AQ255+7)))))</f>
        <v>0</v>
      </c>
      <c r="AS255" s="511">
        <f ca="1">COUNTIF(INDIRECT("H"&amp;(ROW()+12*(($AO255-1)*3+$AP255)-ROW())/12+5):INDIRECT("S"&amp;(ROW()+12*(($AO255-1)*3+$AP255)-ROW())/12+5),AR255)</f>
        <v>0</v>
      </c>
      <c r="AT255" s="515"/>
      <c r="AV255" s="511">
        <f ca="1">IF(AND(AR255&gt;0,AS255&gt;0),COUNTIF(AV$6:AV254,"&gt;0")+1,0)</f>
        <v>0</v>
      </c>
    </row>
    <row r="256" spans="41:48">
      <c r="AO256" s="511">
        <v>7</v>
      </c>
      <c r="AP256" s="511">
        <v>3</v>
      </c>
      <c r="AQ256" s="511">
        <v>11</v>
      </c>
      <c r="AR256" s="515">
        <f ca="1">IF($AQ256=1,IF(INDIRECT(ADDRESS(($AO256-1)*3+$AP256+5,$AQ256+7))="",0,INDIRECT(ADDRESS(($AO256-1)*3+$AP256+5,$AQ256+7))),IF(INDIRECT(ADDRESS(($AO256-1)*3+$AP256+5,$AQ256+7))="",0,IF(COUNTIF(INDIRECT(ADDRESS(($AO256-1)*36+($AP256-1)*12+6,COLUMN())):INDIRECT(ADDRESS(($AO256-1)*36+($AP256-1)*12+$AQ256+4,COLUMN())),INDIRECT(ADDRESS(($AO256-1)*3+$AP256+5,$AQ256+7)))&gt;=1,0,INDIRECT(ADDRESS(($AO256-1)*3+$AP256+5,$AQ256+7)))))</f>
        <v>0</v>
      </c>
      <c r="AS256" s="511">
        <f ca="1">COUNTIF(INDIRECT("H"&amp;(ROW()+12*(($AO256-1)*3+$AP256)-ROW())/12+5):INDIRECT("S"&amp;(ROW()+12*(($AO256-1)*3+$AP256)-ROW())/12+5),AR256)</f>
        <v>0</v>
      </c>
      <c r="AT256" s="515"/>
      <c r="AV256" s="511">
        <f ca="1">IF(AND(AR256&gt;0,AS256&gt;0),COUNTIF(AV$6:AV255,"&gt;0")+1,0)</f>
        <v>0</v>
      </c>
    </row>
    <row r="257" spans="41:48">
      <c r="AO257" s="511">
        <v>7</v>
      </c>
      <c r="AP257" s="511">
        <v>3</v>
      </c>
      <c r="AQ257" s="511">
        <v>12</v>
      </c>
      <c r="AR257" s="515">
        <f ca="1">IF($AQ257=1,IF(INDIRECT(ADDRESS(($AO257-1)*3+$AP257+5,$AQ257+7))="",0,INDIRECT(ADDRESS(($AO257-1)*3+$AP257+5,$AQ257+7))),IF(INDIRECT(ADDRESS(($AO257-1)*3+$AP257+5,$AQ257+7))="",0,IF(COUNTIF(INDIRECT(ADDRESS(($AO257-1)*36+($AP257-1)*12+6,COLUMN())):INDIRECT(ADDRESS(($AO257-1)*36+($AP257-1)*12+$AQ257+4,COLUMN())),INDIRECT(ADDRESS(($AO257-1)*3+$AP257+5,$AQ257+7)))&gt;=1,0,INDIRECT(ADDRESS(($AO257-1)*3+$AP257+5,$AQ257+7)))))</f>
        <v>0</v>
      </c>
      <c r="AS257" s="511">
        <f ca="1">COUNTIF(INDIRECT("H"&amp;(ROW()+12*(($AO257-1)*3+$AP257)-ROW())/12+5):INDIRECT("S"&amp;(ROW()+12*(($AO257-1)*3+$AP257)-ROW())/12+5),AR257)</f>
        <v>0</v>
      </c>
      <c r="AT257" s="515"/>
      <c r="AV257" s="511">
        <f ca="1">IF(AND(AR257&gt;0,AS257&gt;0),COUNTIF(AV$6:AV256,"&gt;0")+1,0)</f>
        <v>0</v>
      </c>
    </row>
    <row r="258" spans="41:48">
      <c r="AO258" s="511">
        <v>8</v>
      </c>
      <c r="AP258" s="511">
        <v>1</v>
      </c>
      <c r="AQ258" s="511">
        <v>1</v>
      </c>
      <c r="AR258" s="515">
        <f ca="1">IF($AQ258=1,IF(INDIRECT(ADDRESS(($AO258-1)*3+$AP258+5,$AQ258+7))="",0,INDIRECT(ADDRESS(($AO258-1)*3+$AP258+5,$AQ258+7))),IF(INDIRECT(ADDRESS(($AO258-1)*3+$AP258+5,$AQ258+7))="",0,IF(COUNTIF(INDIRECT(ADDRESS(($AO258-1)*36+($AP258-1)*12+6,COLUMN())):INDIRECT(ADDRESS(($AO258-1)*36+($AP258-1)*12+$AQ258+4,COLUMN())),INDIRECT(ADDRESS(($AO258-1)*3+$AP258+5,$AQ258+7)))&gt;=1,0,INDIRECT(ADDRESS(($AO258-1)*3+$AP258+5,$AQ258+7)))))</f>
        <v>0</v>
      </c>
      <c r="AS258" s="511">
        <f ca="1">COUNTIF(INDIRECT("H"&amp;(ROW()+12*(($AO258-1)*3+$AP258)-ROW())/12+5):INDIRECT("S"&amp;(ROW()+12*(($AO258-1)*3+$AP258)-ROW())/12+5),AR258)</f>
        <v>0</v>
      </c>
      <c r="AT258" s="515"/>
      <c r="AV258" s="511">
        <f ca="1">IF(AND(AR258&gt;0,AS258&gt;0),COUNTIF(AV$6:AV257,"&gt;0")+1,0)</f>
        <v>0</v>
      </c>
    </row>
    <row r="259" spans="41:48">
      <c r="AO259" s="511">
        <v>8</v>
      </c>
      <c r="AP259" s="511">
        <v>1</v>
      </c>
      <c r="AQ259" s="511">
        <v>2</v>
      </c>
      <c r="AR259" s="515">
        <f ca="1">IF($AQ259=1,IF(INDIRECT(ADDRESS(($AO259-1)*3+$AP259+5,$AQ259+7))="",0,INDIRECT(ADDRESS(($AO259-1)*3+$AP259+5,$AQ259+7))),IF(INDIRECT(ADDRESS(($AO259-1)*3+$AP259+5,$AQ259+7))="",0,IF(COUNTIF(INDIRECT(ADDRESS(($AO259-1)*36+($AP259-1)*12+6,COLUMN())):INDIRECT(ADDRESS(($AO259-1)*36+($AP259-1)*12+$AQ259+4,COLUMN())),INDIRECT(ADDRESS(($AO259-1)*3+$AP259+5,$AQ259+7)))&gt;=1,0,INDIRECT(ADDRESS(($AO259-1)*3+$AP259+5,$AQ259+7)))))</f>
        <v>0</v>
      </c>
      <c r="AS259" s="511">
        <f ca="1">COUNTIF(INDIRECT("H"&amp;(ROW()+12*(($AO259-1)*3+$AP259)-ROW())/12+5):INDIRECT("S"&amp;(ROW()+12*(($AO259-1)*3+$AP259)-ROW())/12+5),AR259)</f>
        <v>0</v>
      </c>
      <c r="AT259" s="515"/>
      <c r="AV259" s="511">
        <f ca="1">IF(AND(AR259&gt;0,AS259&gt;0),COUNTIF(AV$6:AV258,"&gt;0")+1,0)</f>
        <v>0</v>
      </c>
    </row>
    <row r="260" spans="41:48">
      <c r="AO260" s="511">
        <v>8</v>
      </c>
      <c r="AP260" s="511">
        <v>1</v>
      </c>
      <c r="AQ260" s="511">
        <v>3</v>
      </c>
      <c r="AR260" s="515">
        <f ca="1">IF($AQ260=1,IF(INDIRECT(ADDRESS(($AO260-1)*3+$AP260+5,$AQ260+7))="",0,INDIRECT(ADDRESS(($AO260-1)*3+$AP260+5,$AQ260+7))),IF(INDIRECT(ADDRESS(($AO260-1)*3+$AP260+5,$AQ260+7))="",0,IF(COUNTIF(INDIRECT(ADDRESS(($AO260-1)*36+($AP260-1)*12+6,COLUMN())):INDIRECT(ADDRESS(($AO260-1)*36+($AP260-1)*12+$AQ260+4,COLUMN())),INDIRECT(ADDRESS(($AO260-1)*3+$AP260+5,$AQ260+7)))&gt;=1,0,INDIRECT(ADDRESS(($AO260-1)*3+$AP260+5,$AQ260+7)))))</f>
        <v>0</v>
      </c>
      <c r="AS260" s="511">
        <f ca="1">COUNTIF(INDIRECT("H"&amp;(ROW()+12*(($AO260-1)*3+$AP260)-ROW())/12+5):INDIRECT("S"&amp;(ROW()+12*(($AO260-1)*3+$AP260)-ROW())/12+5),AR260)</f>
        <v>0</v>
      </c>
      <c r="AT260" s="515"/>
      <c r="AV260" s="511">
        <f ca="1">IF(AND(AR260&gt;0,AS260&gt;0),COUNTIF(AV$6:AV259,"&gt;0")+1,0)</f>
        <v>0</v>
      </c>
    </row>
    <row r="261" spans="41:48">
      <c r="AO261" s="511">
        <v>8</v>
      </c>
      <c r="AP261" s="511">
        <v>1</v>
      </c>
      <c r="AQ261" s="511">
        <v>4</v>
      </c>
      <c r="AR261" s="515">
        <f ca="1">IF($AQ261=1,IF(INDIRECT(ADDRESS(($AO261-1)*3+$AP261+5,$AQ261+7))="",0,INDIRECT(ADDRESS(($AO261-1)*3+$AP261+5,$AQ261+7))),IF(INDIRECT(ADDRESS(($AO261-1)*3+$AP261+5,$AQ261+7))="",0,IF(COUNTIF(INDIRECT(ADDRESS(($AO261-1)*36+($AP261-1)*12+6,COLUMN())):INDIRECT(ADDRESS(($AO261-1)*36+($AP261-1)*12+$AQ261+4,COLUMN())),INDIRECT(ADDRESS(($AO261-1)*3+$AP261+5,$AQ261+7)))&gt;=1,0,INDIRECT(ADDRESS(($AO261-1)*3+$AP261+5,$AQ261+7)))))</f>
        <v>0</v>
      </c>
      <c r="AS261" s="511">
        <f ca="1">COUNTIF(INDIRECT("H"&amp;(ROW()+12*(($AO261-1)*3+$AP261)-ROW())/12+5):INDIRECT("S"&amp;(ROW()+12*(($AO261-1)*3+$AP261)-ROW())/12+5),AR261)</f>
        <v>0</v>
      </c>
      <c r="AT261" s="515"/>
      <c r="AV261" s="511">
        <f ca="1">IF(AND(AR261&gt;0,AS261&gt;0),COUNTIF(AV$6:AV260,"&gt;0")+1,0)</f>
        <v>0</v>
      </c>
    </row>
    <row r="262" spans="41:48">
      <c r="AO262" s="511">
        <v>8</v>
      </c>
      <c r="AP262" s="511">
        <v>1</v>
      </c>
      <c r="AQ262" s="511">
        <v>5</v>
      </c>
      <c r="AR262" s="515">
        <f ca="1">IF($AQ262=1,IF(INDIRECT(ADDRESS(($AO262-1)*3+$AP262+5,$AQ262+7))="",0,INDIRECT(ADDRESS(($AO262-1)*3+$AP262+5,$AQ262+7))),IF(INDIRECT(ADDRESS(($AO262-1)*3+$AP262+5,$AQ262+7))="",0,IF(COUNTIF(INDIRECT(ADDRESS(($AO262-1)*36+($AP262-1)*12+6,COLUMN())):INDIRECT(ADDRESS(($AO262-1)*36+($AP262-1)*12+$AQ262+4,COLUMN())),INDIRECT(ADDRESS(($AO262-1)*3+$AP262+5,$AQ262+7)))&gt;=1,0,INDIRECT(ADDRESS(($AO262-1)*3+$AP262+5,$AQ262+7)))))</f>
        <v>0</v>
      </c>
      <c r="AS262" s="511">
        <f ca="1">COUNTIF(INDIRECT("H"&amp;(ROW()+12*(($AO262-1)*3+$AP262)-ROW())/12+5):INDIRECT("S"&amp;(ROW()+12*(($AO262-1)*3+$AP262)-ROW())/12+5),AR262)</f>
        <v>0</v>
      </c>
      <c r="AT262" s="515"/>
      <c r="AV262" s="511">
        <f ca="1">IF(AND(AR262&gt;0,AS262&gt;0),COUNTIF(AV$6:AV261,"&gt;0")+1,0)</f>
        <v>0</v>
      </c>
    </row>
    <row r="263" spans="41:48">
      <c r="AO263" s="511">
        <v>8</v>
      </c>
      <c r="AP263" s="511">
        <v>1</v>
      </c>
      <c r="AQ263" s="511">
        <v>6</v>
      </c>
      <c r="AR263" s="515">
        <f ca="1">IF($AQ263=1,IF(INDIRECT(ADDRESS(($AO263-1)*3+$AP263+5,$AQ263+7))="",0,INDIRECT(ADDRESS(($AO263-1)*3+$AP263+5,$AQ263+7))),IF(INDIRECT(ADDRESS(($AO263-1)*3+$AP263+5,$AQ263+7))="",0,IF(COUNTIF(INDIRECT(ADDRESS(($AO263-1)*36+($AP263-1)*12+6,COLUMN())):INDIRECT(ADDRESS(($AO263-1)*36+($AP263-1)*12+$AQ263+4,COLUMN())),INDIRECT(ADDRESS(($AO263-1)*3+$AP263+5,$AQ263+7)))&gt;=1,0,INDIRECT(ADDRESS(($AO263-1)*3+$AP263+5,$AQ263+7)))))</f>
        <v>0</v>
      </c>
      <c r="AS263" s="511">
        <f ca="1">COUNTIF(INDIRECT("H"&amp;(ROW()+12*(($AO263-1)*3+$AP263)-ROW())/12+5):INDIRECT("S"&amp;(ROW()+12*(($AO263-1)*3+$AP263)-ROW())/12+5),AR263)</f>
        <v>0</v>
      </c>
      <c r="AT263" s="515"/>
      <c r="AV263" s="511">
        <f ca="1">IF(AND(AR263&gt;0,AS263&gt;0),COUNTIF(AV$6:AV262,"&gt;0")+1,0)</f>
        <v>0</v>
      </c>
    </row>
    <row r="264" spans="41:48">
      <c r="AO264" s="511">
        <v>8</v>
      </c>
      <c r="AP264" s="511">
        <v>1</v>
      </c>
      <c r="AQ264" s="511">
        <v>7</v>
      </c>
      <c r="AR264" s="515">
        <f ca="1">IF($AQ264=1,IF(INDIRECT(ADDRESS(($AO264-1)*3+$AP264+5,$AQ264+7))="",0,INDIRECT(ADDRESS(($AO264-1)*3+$AP264+5,$AQ264+7))),IF(INDIRECT(ADDRESS(($AO264-1)*3+$AP264+5,$AQ264+7))="",0,IF(COUNTIF(INDIRECT(ADDRESS(($AO264-1)*36+($AP264-1)*12+6,COLUMN())):INDIRECT(ADDRESS(($AO264-1)*36+($AP264-1)*12+$AQ264+4,COLUMN())),INDIRECT(ADDRESS(($AO264-1)*3+$AP264+5,$AQ264+7)))&gt;=1,0,INDIRECT(ADDRESS(($AO264-1)*3+$AP264+5,$AQ264+7)))))</f>
        <v>0</v>
      </c>
      <c r="AS264" s="511">
        <f ca="1">COUNTIF(INDIRECT("H"&amp;(ROW()+12*(($AO264-1)*3+$AP264)-ROW())/12+5):INDIRECT("S"&amp;(ROW()+12*(($AO264-1)*3+$AP264)-ROW())/12+5),AR264)</f>
        <v>0</v>
      </c>
      <c r="AT264" s="515"/>
      <c r="AV264" s="511">
        <f ca="1">IF(AND(AR264&gt;0,AS264&gt;0),COUNTIF(AV$6:AV263,"&gt;0")+1,0)</f>
        <v>0</v>
      </c>
    </row>
    <row r="265" spans="41:48">
      <c r="AO265" s="511">
        <v>8</v>
      </c>
      <c r="AP265" s="511">
        <v>1</v>
      </c>
      <c r="AQ265" s="511">
        <v>8</v>
      </c>
      <c r="AR265" s="515">
        <f ca="1">IF($AQ265=1,IF(INDIRECT(ADDRESS(($AO265-1)*3+$AP265+5,$AQ265+7))="",0,INDIRECT(ADDRESS(($AO265-1)*3+$AP265+5,$AQ265+7))),IF(INDIRECT(ADDRESS(($AO265-1)*3+$AP265+5,$AQ265+7))="",0,IF(COUNTIF(INDIRECT(ADDRESS(($AO265-1)*36+($AP265-1)*12+6,COLUMN())):INDIRECT(ADDRESS(($AO265-1)*36+($AP265-1)*12+$AQ265+4,COLUMN())),INDIRECT(ADDRESS(($AO265-1)*3+$AP265+5,$AQ265+7)))&gt;=1,0,INDIRECT(ADDRESS(($AO265-1)*3+$AP265+5,$AQ265+7)))))</f>
        <v>0</v>
      </c>
      <c r="AS265" s="511">
        <f ca="1">COUNTIF(INDIRECT("H"&amp;(ROW()+12*(($AO265-1)*3+$AP265)-ROW())/12+5):INDIRECT("S"&amp;(ROW()+12*(($AO265-1)*3+$AP265)-ROW())/12+5),AR265)</f>
        <v>0</v>
      </c>
      <c r="AT265" s="515"/>
      <c r="AV265" s="511">
        <f ca="1">IF(AND(AR265&gt;0,AS265&gt;0),COUNTIF(AV$6:AV264,"&gt;0")+1,0)</f>
        <v>0</v>
      </c>
    </row>
    <row r="266" spans="41:48">
      <c r="AO266" s="511">
        <v>8</v>
      </c>
      <c r="AP266" s="511">
        <v>1</v>
      </c>
      <c r="AQ266" s="511">
        <v>9</v>
      </c>
      <c r="AR266" s="515">
        <f ca="1">IF($AQ266=1,IF(INDIRECT(ADDRESS(($AO266-1)*3+$AP266+5,$AQ266+7))="",0,INDIRECT(ADDRESS(($AO266-1)*3+$AP266+5,$AQ266+7))),IF(INDIRECT(ADDRESS(($AO266-1)*3+$AP266+5,$AQ266+7))="",0,IF(COUNTIF(INDIRECT(ADDRESS(($AO266-1)*36+($AP266-1)*12+6,COLUMN())):INDIRECT(ADDRESS(($AO266-1)*36+($AP266-1)*12+$AQ266+4,COLUMN())),INDIRECT(ADDRESS(($AO266-1)*3+$AP266+5,$AQ266+7)))&gt;=1,0,INDIRECT(ADDRESS(($AO266-1)*3+$AP266+5,$AQ266+7)))))</f>
        <v>0</v>
      </c>
      <c r="AS266" s="511">
        <f ca="1">COUNTIF(INDIRECT("H"&amp;(ROW()+12*(($AO266-1)*3+$AP266)-ROW())/12+5):INDIRECT("S"&amp;(ROW()+12*(($AO266-1)*3+$AP266)-ROW())/12+5),AR266)</f>
        <v>0</v>
      </c>
      <c r="AT266" s="515"/>
      <c r="AV266" s="511">
        <f ca="1">IF(AND(AR266&gt;0,AS266&gt;0),COUNTIF(AV$6:AV265,"&gt;0")+1,0)</f>
        <v>0</v>
      </c>
    </row>
    <row r="267" spans="41:48">
      <c r="AO267" s="511">
        <v>8</v>
      </c>
      <c r="AP267" s="511">
        <v>1</v>
      </c>
      <c r="AQ267" s="511">
        <v>10</v>
      </c>
      <c r="AR267" s="515">
        <f ca="1">IF($AQ267=1,IF(INDIRECT(ADDRESS(($AO267-1)*3+$AP267+5,$AQ267+7))="",0,INDIRECT(ADDRESS(($AO267-1)*3+$AP267+5,$AQ267+7))),IF(INDIRECT(ADDRESS(($AO267-1)*3+$AP267+5,$AQ267+7))="",0,IF(COUNTIF(INDIRECT(ADDRESS(($AO267-1)*36+($AP267-1)*12+6,COLUMN())):INDIRECT(ADDRESS(($AO267-1)*36+($AP267-1)*12+$AQ267+4,COLUMN())),INDIRECT(ADDRESS(($AO267-1)*3+$AP267+5,$AQ267+7)))&gt;=1,0,INDIRECT(ADDRESS(($AO267-1)*3+$AP267+5,$AQ267+7)))))</f>
        <v>0</v>
      </c>
      <c r="AS267" s="511">
        <f ca="1">COUNTIF(INDIRECT("H"&amp;(ROW()+12*(($AO267-1)*3+$AP267)-ROW())/12+5):INDIRECT("S"&amp;(ROW()+12*(($AO267-1)*3+$AP267)-ROW())/12+5),AR267)</f>
        <v>0</v>
      </c>
      <c r="AT267" s="515"/>
      <c r="AV267" s="511">
        <f ca="1">IF(AND(AR267&gt;0,AS267&gt;0),COUNTIF(AV$6:AV266,"&gt;0")+1,0)</f>
        <v>0</v>
      </c>
    </row>
    <row r="268" spans="41:48">
      <c r="AO268" s="511">
        <v>8</v>
      </c>
      <c r="AP268" s="511">
        <v>1</v>
      </c>
      <c r="AQ268" s="511">
        <v>11</v>
      </c>
      <c r="AR268" s="515">
        <f ca="1">IF($AQ268=1,IF(INDIRECT(ADDRESS(($AO268-1)*3+$AP268+5,$AQ268+7))="",0,INDIRECT(ADDRESS(($AO268-1)*3+$AP268+5,$AQ268+7))),IF(INDIRECT(ADDRESS(($AO268-1)*3+$AP268+5,$AQ268+7))="",0,IF(COUNTIF(INDIRECT(ADDRESS(($AO268-1)*36+($AP268-1)*12+6,COLUMN())):INDIRECT(ADDRESS(($AO268-1)*36+($AP268-1)*12+$AQ268+4,COLUMN())),INDIRECT(ADDRESS(($AO268-1)*3+$AP268+5,$AQ268+7)))&gt;=1,0,INDIRECT(ADDRESS(($AO268-1)*3+$AP268+5,$AQ268+7)))))</f>
        <v>0</v>
      </c>
      <c r="AS268" s="511">
        <f ca="1">COUNTIF(INDIRECT("H"&amp;(ROW()+12*(($AO268-1)*3+$AP268)-ROW())/12+5):INDIRECT("S"&amp;(ROW()+12*(($AO268-1)*3+$AP268)-ROW())/12+5),AR268)</f>
        <v>0</v>
      </c>
      <c r="AT268" s="515"/>
      <c r="AV268" s="511">
        <f ca="1">IF(AND(AR268&gt;0,AS268&gt;0),COUNTIF(AV$6:AV267,"&gt;0")+1,0)</f>
        <v>0</v>
      </c>
    </row>
    <row r="269" spans="41:48">
      <c r="AO269" s="511">
        <v>8</v>
      </c>
      <c r="AP269" s="511">
        <v>1</v>
      </c>
      <c r="AQ269" s="511">
        <v>12</v>
      </c>
      <c r="AR269" s="515">
        <f ca="1">IF($AQ269=1,IF(INDIRECT(ADDRESS(($AO269-1)*3+$AP269+5,$AQ269+7))="",0,INDIRECT(ADDRESS(($AO269-1)*3+$AP269+5,$AQ269+7))),IF(INDIRECT(ADDRESS(($AO269-1)*3+$AP269+5,$AQ269+7))="",0,IF(COUNTIF(INDIRECT(ADDRESS(($AO269-1)*36+($AP269-1)*12+6,COLUMN())):INDIRECT(ADDRESS(($AO269-1)*36+($AP269-1)*12+$AQ269+4,COLUMN())),INDIRECT(ADDRESS(($AO269-1)*3+$AP269+5,$AQ269+7)))&gt;=1,0,INDIRECT(ADDRESS(($AO269-1)*3+$AP269+5,$AQ269+7)))))</f>
        <v>0</v>
      </c>
      <c r="AS269" s="511">
        <f ca="1">COUNTIF(INDIRECT("H"&amp;(ROW()+12*(($AO269-1)*3+$AP269)-ROW())/12+5):INDIRECT("S"&amp;(ROW()+12*(($AO269-1)*3+$AP269)-ROW())/12+5),AR269)</f>
        <v>0</v>
      </c>
      <c r="AT269" s="515"/>
      <c r="AV269" s="511">
        <f ca="1">IF(AND(AR269&gt;0,AS269&gt;0),COUNTIF(AV$6:AV268,"&gt;0")+1,0)</f>
        <v>0</v>
      </c>
    </row>
    <row r="270" spans="41:48">
      <c r="AO270" s="511">
        <v>8</v>
      </c>
      <c r="AP270" s="511">
        <v>2</v>
      </c>
      <c r="AQ270" s="511">
        <v>1</v>
      </c>
      <c r="AR270" s="515">
        <f ca="1">IF($AQ270=1,IF(INDIRECT(ADDRESS(($AO270-1)*3+$AP270+5,$AQ270+7))="",0,INDIRECT(ADDRESS(($AO270-1)*3+$AP270+5,$AQ270+7))),IF(INDIRECT(ADDRESS(($AO270-1)*3+$AP270+5,$AQ270+7))="",0,IF(COUNTIF(INDIRECT(ADDRESS(($AO270-1)*36+($AP270-1)*12+6,COLUMN())):INDIRECT(ADDRESS(($AO270-1)*36+($AP270-1)*12+$AQ270+4,COLUMN())),INDIRECT(ADDRESS(($AO270-1)*3+$AP270+5,$AQ270+7)))&gt;=1,0,INDIRECT(ADDRESS(($AO270-1)*3+$AP270+5,$AQ270+7)))))</f>
        <v>0</v>
      </c>
      <c r="AS270" s="511">
        <f ca="1">COUNTIF(INDIRECT("H"&amp;(ROW()+12*(($AO270-1)*3+$AP270)-ROW())/12+5):INDIRECT("S"&amp;(ROW()+12*(($AO270-1)*3+$AP270)-ROW())/12+5),AR270)</f>
        <v>0</v>
      </c>
      <c r="AT270" s="515"/>
      <c r="AV270" s="511">
        <f ca="1">IF(AND(AR270&gt;0,AS270&gt;0),COUNTIF(AV$6:AV269,"&gt;0")+1,0)</f>
        <v>0</v>
      </c>
    </row>
    <row r="271" spans="41:48">
      <c r="AO271" s="511">
        <v>8</v>
      </c>
      <c r="AP271" s="511">
        <v>2</v>
      </c>
      <c r="AQ271" s="511">
        <v>2</v>
      </c>
      <c r="AR271" s="515">
        <f ca="1">IF($AQ271=1,IF(INDIRECT(ADDRESS(($AO271-1)*3+$AP271+5,$AQ271+7))="",0,INDIRECT(ADDRESS(($AO271-1)*3+$AP271+5,$AQ271+7))),IF(INDIRECT(ADDRESS(($AO271-1)*3+$AP271+5,$AQ271+7))="",0,IF(COUNTIF(INDIRECT(ADDRESS(($AO271-1)*36+($AP271-1)*12+6,COLUMN())):INDIRECT(ADDRESS(($AO271-1)*36+($AP271-1)*12+$AQ271+4,COLUMN())),INDIRECT(ADDRESS(($AO271-1)*3+$AP271+5,$AQ271+7)))&gt;=1,0,INDIRECT(ADDRESS(($AO271-1)*3+$AP271+5,$AQ271+7)))))</f>
        <v>0</v>
      </c>
      <c r="AS271" s="511">
        <f ca="1">COUNTIF(INDIRECT("H"&amp;(ROW()+12*(($AO271-1)*3+$AP271)-ROW())/12+5):INDIRECT("S"&amp;(ROW()+12*(($AO271-1)*3+$AP271)-ROW())/12+5),AR271)</f>
        <v>0</v>
      </c>
      <c r="AT271" s="515"/>
      <c r="AV271" s="511">
        <f ca="1">IF(AND(AR271&gt;0,AS271&gt;0),COUNTIF(AV$6:AV270,"&gt;0")+1,0)</f>
        <v>0</v>
      </c>
    </row>
    <row r="272" spans="41:48">
      <c r="AO272" s="511">
        <v>8</v>
      </c>
      <c r="AP272" s="511">
        <v>2</v>
      </c>
      <c r="AQ272" s="511">
        <v>3</v>
      </c>
      <c r="AR272" s="515">
        <f ca="1">IF($AQ272=1,IF(INDIRECT(ADDRESS(($AO272-1)*3+$AP272+5,$AQ272+7))="",0,INDIRECT(ADDRESS(($AO272-1)*3+$AP272+5,$AQ272+7))),IF(INDIRECT(ADDRESS(($AO272-1)*3+$AP272+5,$AQ272+7))="",0,IF(COUNTIF(INDIRECT(ADDRESS(($AO272-1)*36+($AP272-1)*12+6,COLUMN())):INDIRECT(ADDRESS(($AO272-1)*36+($AP272-1)*12+$AQ272+4,COLUMN())),INDIRECT(ADDRESS(($AO272-1)*3+$AP272+5,$AQ272+7)))&gt;=1,0,INDIRECT(ADDRESS(($AO272-1)*3+$AP272+5,$AQ272+7)))))</f>
        <v>0</v>
      </c>
      <c r="AS272" s="511">
        <f ca="1">COUNTIF(INDIRECT("H"&amp;(ROW()+12*(($AO272-1)*3+$AP272)-ROW())/12+5):INDIRECT("S"&amp;(ROW()+12*(($AO272-1)*3+$AP272)-ROW())/12+5),AR272)</f>
        <v>0</v>
      </c>
      <c r="AT272" s="515"/>
      <c r="AV272" s="511">
        <f ca="1">IF(AND(AR272&gt;0,AS272&gt;0),COUNTIF(AV$6:AV271,"&gt;0")+1,0)</f>
        <v>0</v>
      </c>
    </row>
    <row r="273" spans="41:48">
      <c r="AO273" s="511">
        <v>8</v>
      </c>
      <c r="AP273" s="511">
        <v>2</v>
      </c>
      <c r="AQ273" s="511">
        <v>4</v>
      </c>
      <c r="AR273" s="515">
        <f ca="1">IF($AQ273=1,IF(INDIRECT(ADDRESS(($AO273-1)*3+$AP273+5,$AQ273+7))="",0,INDIRECT(ADDRESS(($AO273-1)*3+$AP273+5,$AQ273+7))),IF(INDIRECT(ADDRESS(($AO273-1)*3+$AP273+5,$AQ273+7))="",0,IF(COUNTIF(INDIRECT(ADDRESS(($AO273-1)*36+($AP273-1)*12+6,COLUMN())):INDIRECT(ADDRESS(($AO273-1)*36+($AP273-1)*12+$AQ273+4,COLUMN())),INDIRECT(ADDRESS(($AO273-1)*3+$AP273+5,$AQ273+7)))&gt;=1,0,INDIRECT(ADDRESS(($AO273-1)*3+$AP273+5,$AQ273+7)))))</f>
        <v>0</v>
      </c>
      <c r="AS273" s="511">
        <f ca="1">COUNTIF(INDIRECT("H"&amp;(ROW()+12*(($AO273-1)*3+$AP273)-ROW())/12+5):INDIRECT("S"&amp;(ROW()+12*(($AO273-1)*3+$AP273)-ROW())/12+5),AR273)</f>
        <v>0</v>
      </c>
      <c r="AT273" s="515"/>
      <c r="AV273" s="511">
        <f ca="1">IF(AND(AR273&gt;0,AS273&gt;0),COUNTIF(AV$6:AV272,"&gt;0")+1,0)</f>
        <v>0</v>
      </c>
    </row>
    <row r="274" spans="41:48">
      <c r="AO274" s="511">
        <v>8</v>
      </c>
      <c r="AP274" s="511">
        <v>2</v>
      </c>
      <c r="AQ274" s="511">
        <v>5</v>
      </c>
      <c r="AR274" s="515">
        <f ca="1">IF($AQ274=1,IF(INDIRECT(ADDRESS(($AO274-1)*3+$AP274+5,$AQ274+7))="",0,INDIRECT(ADDRESS(($AO274-1)*3+$AP274+5,$AQ274+7))),IF(INDIRECT(ADDRESS(($AO274-1)*3+$AP274+5,$AQ274+7))="",0,IF(COUNTIF(INDIRECT(ADDRESS(($AO274-1)*36+($AP274-1)*12+6,COLUMN())):INDIRECT(ADDRESS(($AO274-1)*36+($AP274-1)*12+$AQ274+4,COLUMN())),INDIRECT(ADDRESS(($AO274-1)*3+$AP274+5,$AQ274+7)))&gt;=1,0,INDIRECT(ADDRESS(($AO274-1)*3+$AP274+5,$AQ274+7)))))</f>
        <v>0</v>
      </c>
      <c r="AS274" s="511">
        <f ca="1">COUNTIF(INDIRECT("H"&amp;(ROW()+12*(($AO274-1)*3+$AP274)-ROW())/12+5):INDIRECT("S"&amp;(ROW()+12*(($AO274-1)*3+$AP274)-ROW())/12+5),AR274)</f>
        <v>0</v>
      </c>
      <c r="AT274" s="515"/>
      <c r="AV274" s="511">
        <f ca="1">IF(AND(AR274&gt;0,AS274&gt;0),COUNTIF(AV$6:AV273,"&gt;0")+1,0)</f>
        <v>0</v>
      </c>
    </row>
    <row r="275" spans="41:48">
      <c r="AO275" s="511">
        <v>8</v>
      </c>
      <c r="AP275" s="511">
        <v>2</v>
      </c>
      <c r="AQ275" s="511">
        <v>6</v>
      </c>
      <c r="AR275" s="515">
        <f ca="1">IF($AQ275=1,IF(INDIRECT(ADDRESS(($AO275-1)*3+$AP275+5,$AQ275+7))="",0,INDIRECT(ADDRESS(($AO275-1)*3+$AP275+5,$AQ275+7))),IF(INDIRECT(ADDRESS(($AO275-1)*3+$AP275+5,$AQ275+7))="",0,IF(COUNTIF(INDIRECT(ADDRESS(($AO275-1)*36+($AP275-1)*12+6,COLUMN())):INDIRECT(ADDRESS(($AO275-1)*36+($AP275-1)*12+$AQ275+4,COLUMN())),INDIRECT(ADDRESS(($AO275-1)*3+$AP275+5,$AQ275+7)))&gt;=1,0,INDIRECT(ADDRESS(($AO275-1)*3+$AP275+5,$AQ275+7)))))</f>
        <v>0</v>
      </c>
      <c r="AS275" s="511">
        <f ca="1">COUNTIF(INDIRECT("H"&amp;(ROW()+12*(($AO275-1)*3+$AP275)-ROW())/12+5):INDIRECT("S"&amp;(ROW()+12*(($AO275-1)*3+$AP275)-ROW())/12+5),AR275)</f>
        <v>0</v>
      </c>
      <c r="AT275" s="515"/>
      <c r="AV275" s="511">
        <f ca="1">IF(AND(AR275&gt;0,AS275&gt;0),COUNTIF(AV$6:AV274,"&gt;0")+1,0)</f>
        <v>0</v>
      </c>
    </row>
    <row r="276" spans="41:48">
      <c r="AO276" s="511">
        <v>8</v>
      </c>
      <c r="AP276" s="511">
        <v>2</v>
      </c>
      <c r="AQ276" s="511">
        <v>7</v>
      </c>
      <c r="AR276" s="515">
        <f ca="1">IF($AQ276=1,IF(INDIRECT(ADDRESS(($AO276-1)*3+$AP276+5,$AQ276+7))="",0,INDIRECT(ADDRESS(($AO276-1)*3+$AP276+5,$AQ276+7))),IF(INDIRECT(ADDRESS(($AO276-1)*3+$AP276+5,$AQ276+7))="",0,IF(COUNTIF(INDIRECT(ADDRESS(($AO276-1)*36+($AP276-1)*12+6,COLUMN())):INDIRECT(ADDRESS(($AO276-1)*36+($AP276-1)*12+$AQ276+4,COLUMN())),INDIRECT(ADDRESS(($AO276-1)*3+$AP276+5,$AQ276+7)))&gt;=1,0,INDIRECT(ADDRESS(($AO276-1)*3+$AP276+5,$AQ276+7)))))</f>
        <v>0</v>
      </c>
      <c r="AS276" s="511">
        <f ca="1">COUNTIF(INDIRECT("H"&amp;(ROW()+12*(($AO276-1)*3+$AP276)-ROW())/12+5):INDIRECT("S"&amp;(ROW()+12*(($AO276-1)*3+$AP276)-ROW())/12+5),AR276)</f>
        <v>0</v>
      </c>
      <c r="AT276" s="515"/>
      <c r="AV276" s="511">
        <f ca="1">IF(AND(AR276&gt;0,AS276&gt;0),COUNTIF(AV$6:AV275,"&gt;0")+1,0)</f>
        <v>0</v>
      </c>
    </row>
    <row r="277" spans="41:48">
      <c r="AO277" s="511">
        <v>8</v>
      </c>
      <c r="AP277" s="511">
        <v>2</v>
      </c>
      <c r="AQ277" s="511">
        <v>8</v>
      </c>
      <c r="AR277" s="515">
        <f ca="1">IF($AQ277=1,IF(INDIRECT(ADDRESS(($AO277-1)*3+$AP277+5,$AQ277+7))="",0,INDIRECT(ADDRESS(($AO277-1)*3+$AP277+5,$AQ277+7))),IF(INDIRECT(ADDRESS(($AO277-1)*3+$AP277+5,$AQ277+7))="",0,IF(COUNTIF(INDIRECT(ADDRESS(($AO277-1)*36+($AP277-1)*12+6,COLUMN())):INDIRECT(ADDRESS(($AO277-1)*36+($AP277-1)*12+$AQ277+4,COLUMN())),INDIRECT(ADDRESS(($AO277-1)*3+$AP277+5,$AQ277+7)))&gt;=1,0,INDIRECT(ADDRESS(($AO277-1)*3+$AP277+5,$AQ277+7)))))</f>
        <v>0</v>
      </c>
      <c r="AS277" s="511">
        <f ca="1">COUNTIF(INDIRECT("H"&amp;(ROW()+12*(($AO277-1)*3+$AP277)-ROW())/12+5):INDIRECT("S"&amp;(ROW()+12*(($AO277-1)*3+$AP277)-ROW())/12+5),AR277)</f>
        <v>0</v>
      </c>
      <c r="AT277" s="515"/>
      <c r="AV277" s="511">
        <f ca="1">IF(AND(AR277&gt;0,AS277&gt;0),COUNTIF(AV$6:AV276,"&gt;0")+1,0)</f>
        <v>0</v>
      </c>
    </row>
    <row r="278" spans="41:48">
      <c r="AO278" s="511">
        <v>8</v>
      </c>
      <c r="AP278" s="511">
        <v>2</v>
      </c>
      <c r="AQ278" s="511">
        <v>9</v>
      </c>
      <c r="AR278" s="515">
        <f ca="1">IF($AQ278=1,IF(INDIRECT(ADDRESS(($AO278-1)*3+$AP278+5,$AQ278+7))="",0,INDIRECT(ADDRESS(($AO278-1)*3+$AP278+5,$AQ278+7))),IF(INDIRECT(ADDRESS(($AO278-1)*3+$AP278+5,$AQ278+7))="",0,IF(COUNTIF(INDIRECT(ADDRESS(($AO278-1)*36+($AP278-1)*12+6,COLUMN())):INDIRECT(ADDRESS(($AO278-1)*36+($AP278-1)*12+$AQ278+4,COLUMN())),INDIRECT(ADDRESS(($AO278-1)*3+$AP278+5,$AQ278+7)))&gt;=1,0,INDIRECT(ADDRESS(($AO278-1)*3+$AP278+5,$AQ278+7)))))</f>
        <v>0</v>
      </c>
      <c r="AS278" s="511">
        <f ca="1">COUNTIF(INDIRECT("H"&amp;(ROW()+12*(($AO278-1)*3+$AP278)-ROW())/12+5):INDIRECT("S"&amp;(ROW()+12*(($AO278-1)*3+$AP278)-ROW())/12+5),AR278)</f>
        <v>0</v>
      </c>
      <c r="AT278" s="515"/>
      <c r="AV278" s="511">
        <f ca="1">IF(AND(AR278&gt;0,AS278&gt;0),COUNTIF(AV$6:AV277,"&gt;0")+1,0)</f>
        <v>0</v>
      </c>
    </row>
    <row r="279" spans="41:48">
      <c r="AO279" s="511">
        <v>8</v>
      </c>
      <c r="AP279" s="511">
        <v>2</v>
      </c>
      <c r="AQ279" s="511">
        <v>10</v>
      </c>
      <c r="AR279" s="515">
        <f ca="1">IF($AQ279=1,IF(INDIRECT(ADDRESS(($AO279-1)*3+$AP279+5,$AQ279+7))="",0,INDIRECT(ADDRESS(($AO279-1)*3+$AP279+5,$AQ279+7))),IF(INDIRECT(ADDRESS(($AO279-1)*3+$AP279+5,$AQ279+7))="",0,IF(COUNTIF(INDIRECT(ADDRESS(($AO279-1)*36+($AP279-1)*12+6,COLUMN())):INDIRECT(ADDRESS(($AO279-1)*36+($AP279-1)*12+$AQ279+4,COLUMN())),INDIRECT(ADDRESS(($AO279-1)*3+$AP279+5,$AQ279+7)))&gt;=1,0,INDIRECT(ADDRESS(($AO279-1)*3+$AP279+5,$AQ279+7)))))</f>
        <v>0</v>
      </c>
      <c r="AS279" s="511">
        <f ca="1">COUNTIF(INDIRECT("H"&amp;(ROW()+12*(($AO279-1)*3+$AP279)-ROW())/12+5):INDIRECT("S"&amp;(ROW()+12*(($AO279-1)*3+$AP279)-ROW())/12+5),AR279)</f>
        <v>0</v>
      </c>
      <c r="AT279" s="515"/>
      <c r="AV279" s="511">
        <f ca="1">IF(AND(AR279&gt;0,AS279&gt;0),COUNTIF(AV$6:AV278,"&gt;0")+1,0)</f>
        <v>0</v>
      </c>
    </row>
    <row r="280" spans="41:48">
      <c r="AO280" s="511">
        <v>8</v>
      </c>
      <c r="AP280" s="511">
        <v>2</v>
      </c>
      <c r="AQ280" s="511">
        <v>11</v>
      </c>
      <c r="AR280" s="515">
        <f ca="1">IF($AQ280=1,IF(INDIRECT(ADDRESS(($AO280-1)*3+$AP280+5,$AQ280+7))="",0,INDIRECT(ADDRESS(($AO280-1)*3+$AP280+5,$AQ280+7))),IF(INDIRECT(ADDRESS(($AO280-1)*3+$AP280+5,$AQ280+7))="",0,IF(COUNTIF(INDIRECT(ADDRESS(($AO280-1)*36+($AP280-1)*12+6,COLUMN())):INDIRECT(ADDRESS(($AO280-1)*36+($AP280-1)*12+$AQ280+4,COLUMN())),INDIRECT(ADDRESS(($AO280-1)*3+$AP280+5,$AQ280+7)))&gt;=1,0,INDIRECT(ADDRESS(($AO280-1)*3+$AP280+5,$AQ280+7)))))</f>
        <v>0</v>
      </c>
      <c r="AS280" s="511">
        <f ca="1">COUNTIF(INDIRECT("H"&amp;(ROW()+12*(($AO280-1)*3+$AP280)-ROW())/12+5):INDIRECT("S"&amp;(ROW()+12*(($AO280-1)*3+$AP280)-ROW())/12+5),AR280)</f>
        <v>0</v>
      </c>
      <c r="AT280" s="515"/>
      <c r="AV280" s="511">
        <f ca="1">IF(AND(AR280&gt;0,AS280&gt;0),COUNTIF(AV$6:AV279,"&gt;0")+1,0)</f>
        <v>0</v>
      </c>
    </row>
    <row r="281" spans="41:48">
      <c r="AO281" s="511">
        <v>8</v>
      </c>
      <c r="AP281" s="511">
        <v>2</v>
      </c>
      <c r="AQ281" s="511">
        <v>12</v>
      </c>
      <c r="AR281" s="515">
        <f ca="1">IF($AQ281=1,IF(INDIRECT(ADDRESS(($AO281-1)*3+$AP281+5,$AQ281+7))="",0,INDIRECT(ADDRESS(($AO281-1)*3+$AP281+5,$AQ281+7))),IF(INDIRECT(ADDRESS(($AO281-1)*3+$AP281+5,$AQ281+7))="",0,IF(COUNTIF(INDIRECT(ADDRESS(($AO281-1)*36+($AP281-1)*12+6,COLUMN())):INDIRECT(ADDRESS(($AO281-1)*36+($AP281-1)*12+$AQ281+4,COLUMN())),INDIRECT(ADDRESS(($AO281-1)*3+$AP281+5,$AQ281+7)))&gt;=1,0,INDIRECT(ADDRESS(($AO281-1)*3+$AP281+5,$AQ281+7)))))</f>
        <v>0</v>
      </c>
      <c r="AS281" s="511">
        <f ca="1">COUNTIF(INDIRECT("H"&amp;(ROW()+12*(($AO281-1)*3+$AP281)-ROW())/12+5):INDIRECT("S"&amp;(ROW()+12*(($AO281-1)*3+$AP281)-ROW())/12+5),AR281)</f>
        <v>0</v>
      </c>
      <c r="AT281" s="515"/>
      <c r="AV281" s="511">
        <f ca="1">IF(AND(AR281&gt;0,AS281&gt;0),COUNTIF(AV$6:AV280,"&gt;0")+1,0)</f>
        <v>0</v>
      </c>
    </row>
    <row r="282" spans="41:48">
      <c r="AO282" s="511">
        <v>8</v>
      </c>
      <c r="AP282" s="511">
        <v>3</v>
      </c>
      <c r="AQ282" s="511">
        <v>1</v>
      </c>
      <c r="AR282" s="515">
        <f ca="1">IF($AQ282=1,IF(INDIRECT(ADDRESS(($AO282-1)*3+$AP282+5,$AQ282+7))="",0,INDIRECT(ADDRESS(($AO282-1)*3+$AP282+5,$AQ282+7))),IF(INDIRECT(ADDRESS(($AO282-1)*3+$AP282+5,$AQ282+7))="",0,IF(COUNTIF(INDIRECT(ADDRESS(($AO282-1)*36+($AP282-1)*12+6,COLUMN())):INDIRECT(ADDRESS(($AO282-1)*36+($AP282-1)*12+$AQ282+4,COLUMN())),INDIRECT(ADDRESS(($AO282-1)*3+$AP282+5,$AQ282+7)))&gt;=1,0,INDIRECT(ADDRESS(($AO282-1)*3+$AP282+5,$AQ282+7)))))</f>
        <v>0</v>
      </c>
      <c r="AS282" s="511">
        <f ca="1">COUNTIF(INDIRECT("H"&amp;(ROW()+12*(($AO282-1)*3+$AP282)-ROW())/12+5):INDIRECT("S"&amp;(ROW()+12*(($AO282-1)*3+$AP282)-ROW())/12+5),AR282)</f>
        <v>0</v>
      </c>
      <c r="AT282" s="515"/>
      <c r="AV282" s="511">
        <f ca="1">IF(AND(AR282&gt;0,AS282&gt;0),COUNTIF(AV$6:AV281,"&gt;0")+1,0)</f>
        <v>0</v>
      </c>
    </row>
    <row r="283" spans="41:48">
      <c r="AO283" s="511">
        <v>8</v>
      </c>
      <c r="AP283" s="511">
        <v>3</v>
      </c>
      <c r="AQ283" s="511">
        <v>2</v>
      </c>
      <c r="AR283" s="515">
        <f ca="1">IF($AQ283=1,IF(INDIRECT(ADDRESS(($AO283-1)*3+$AP283+5,$AQ283+7))="",0,INDIRECT(ADDRESS(($AO283-1)*3+$AP283+5,$AQ283+7))),IF(INDIRECT(ADDRESS(($AO283-1)*3+$AP283+5,$AQ283+7))="",0,IF(COUNTIF(INDIRECT(ADDRESS(($AO283-1)*36+($AP283-1)*12+6,COLUMN())):INDIRECT(ADDRESS(($AO283-1)*36+($AP283-1)*12+$AQ283+4,COLUMN())),INDIRECT(ADDRESS(($AO283-1)*3+$AP283+5,$AQ283+7)))&gt;=1,0,INDIRECT(ADDRESS(($AO283-1)*3+$AP283+5,$AQ283+7)))))</f>
        <v>0</v>
      </c>
      <c r="AS283" s="511">
        <f ca="1">COUNTIF(INDIRECT("H"&amp;(ROW()+12*(($AO283-1)*3+$AP283)-ROW())/12+5):INDIRECT("S"&amp;(ROW()+12*(($AO283-1)*3+$AP283)-ROW())/12+5),AR283)</f>
        <v>0</v>
      </c>
      <c r="AT283" s="515"/>
      <c r="AV283" s="511">
        <f ca="1">IF(AND(AR283&gt;0,AS283&gt;0),COUNTIF(AV$6:AV282,"&gt;0")+1,0)</f>
        <v>0</v>
      </c>
    </row>
    <row r="284" spans="41:48">
      <c r="AO284" s="511">
        <v>8</v>
      </c>
      <c r="AP284" s="511">
        <v>3</v>
      </c>
      <c r="AQ284" s="511">
        <v>3</v>
      </c>
      <c r="AR284" s="515">
        <f ca="1">IF($AQ284=1,IF(INDIRECT(ADDRESS(($AO284-1)*3+$AP284+5,$AQ284+7))="",0,INDIRECT(ADDRESS(($AO284-1)*3+$AP284+5,$AQ284+7))),IF(INDIRECT(ADDRESS(($AO284-1)*3+$AP284+5,$AQ284+7))="",0,IF(COUNTIF(INDIRECT(ADDRESS(($AO284-1)*36+($AP284-1)*12+6,COLUMN())):INDIRECT(ADDRESS(($AO284-1)*36+($AP284-1)*12+$AQ284+4,COLUMN())),INDIRECT(ADDRESS(($AO284-1)*3+$AP284+5,$AQ284+7)))&gt;=1,0,INDIRECT(ADDRESS(($AO284-1)*3+$AP284+5,$AQ284+7)))))</f>
        <v>0</v>
      </c>
      <c r="AS284" s="511">
        <f ca="1">COUNTIF(INDIRECT("H"&amp;(ROW()+12*(($AO284-1)*3+$AP284)-ROW())/12+5):INDIRECT("S"&amp;(ROW()+12*(($AO284-1)*3+$AP284)-ROW())/12+5),AR284)</f>
        <v>0</v>
      </c>
      <c r="AT284" s="515"/>
      <c r="AV284" s="511">
        <f ca="1">IF(AND(AR284&gt;0,AS284&gt;0),COUNTIF(AV$6:AV283,"&gt;0")+1,0)</f>
        <v>0</v>
      </c>
    </row>
    <row r="285" spans="41:48">
      <c r="AO285" s="511">
        <v>8</v>
      </c>
      <c r="AP285" s="511">
        <v>3</v>
      </c>
      <c r="AQ285" s="511">
        <v>4</v>
      </c>
      <c r="AR285" s="515">
        <f ca="1">IF($AQ285=1,IF(INDIRECT(ADDRESS(($AO285-1)*3+$AP285+5,$AQ285+7))="",0,INDIRECT(ADDRESS(($AO285-1)*3+$AP285+5,$AQ285+7))),IF(INDIRECT(ADDRESS(($AO285-1)*3+$AP285+5,$AQ285+7))="",0,IF(COUNTIF(INDIRECT(ADDRESS(($AO285-1)*36+($AP285-1)*12+6,COLUMN())):INDIRECT(ADDRESS(($AO285-1)*36+($AP285-1)*12+$AQ285+4,COLUMN())),INDIRECT(ADDRESS(($AO285-1)*3+$AP285+5,$AQ285+7)))&gt;=1,0,INDIRECT(ADDRESS(($AO285-1)*3+$AP285+5,$AQ285+7)))))</f>
        <v>0</v>
      </c>
      <c r="AS285" s="511">
        <f ca="1">COUNTIF(INDIRECT("H"&amp;(ROW()+12*(($AO285-1)*3+$AP285)-ROW())/12+5):INDIRECT("S"&amp;(ROW()+12*(($AO285-1)*3+$AP285)-ROW())/12+5),AR285)</f>
        <v>0</v>
      </c>
      <c r="AT285" s="515"/>
      <c r="AV285" s="511">
        <f ca="1">IF(AND(AR285&gt;0,AS285&gt;0),COUNTIF(AV$6:AV284,"&gt;0")+1,0)</f>
        <v>0</v>
      </c>
    </row>
    <row r="286" spans="41:48">
      <c r="AO286" s="511">
        <v>8</v>
      </c>
      <c r="AP286" s="511">
        <v>3</v>
      </c>
      <c r="AQ286" s="511">
        <v>5</v>
      </c>
      <c r="AR286" s="515">
        <f ca="1">IF($AQ286=1,IF(INDIRECT(ADDRESS(($AO286-1)*3+$AP286+5,$AQ286+7))="",0,INDIRECT(ADDRESS(($AO286-1)*3+$AP286+5,$AQ286+7))),IF(INDIRECT(ADDRESS(($AO286-1)*3+$AP286+5,$AQ286+7))="",0,IF(COUNTIF(INDIRECT(ADDRESS(($AO286-1)*36+($AP286-1)*12+6,COLUMN())):INDIRECT(ADDRESS(($AO286-1)*36+($AP286-1)*12+$AQ286+4,COLUMN())),INDIRECT(ADDRESS(($AO286-1)*3+$AP286+5,$AQ286+7)))&gt;=1,0,INDIRECT(ADDRESS(($AO286-1)*3+$AP286+5,$AQ286+7)))))</f>
        <v>0</v>
      </c>
      <c r="AS286" s="511">
        <f ca="1">COUNTIF(INDIRECT("H"&amp;(ROW()+12*(($AO286-1)*3+$AP286)-ROW())/12+5):INDIRECT("S"&amp;(ROW()+12*(($AO286-1)*3+$AP286)-ROW())/12+5),AR286)</f>
        <v>0</v>
      </c>
      <c r="AT286" s="515"/>
      <c r="AV286" s="511">
        <f ca="1">IF(AND(AR286&gt;0,AS286&gt;0),COUNTIF(AV$6:AV285,"&gt;0")+1,0)</f>
        <v>0</v>
      </c>
    </row>
    <row r="287" spans="41:48">
      <c r="AO287" s="511">
        <v>8</v>
      </c>
      <c r="AP287" s="511">
        <v>3</v>
      </c>
      <c r="AQ287" s="511">
        <v>6</v>
      </c>
      <c r="AR287" s="515">
        <f ca="1">IF($AQ287=1,IF(INDIRECT(ADDRESS(($AO287-1)*3+$AP287+5,$AQ287+7))="",0,INDIRECT(ADDRESS(($AO287-1)*3+$AP287+5,$AQ287+7))),IF(INDIRECT(ADDRESS(($AO287-1)*3+$AP287+5,$AQ287+7))="",0,IF(COUNTIF(INDIRECT(ADDRESS(($AO287-1)*36+($AP287-1)*12+6,COLUMN())):INDIRECT(ADDRESS(($AO287-1)*36+($AP287-1)*12+$AQ287+4,COLUMN())),INDIRECT(ADDRESS(($AO287-1)*3+$AP287+5,$AQ287+7)))&gt;=1,0,INDIRECT(ADDRESS(($AO287-1)*3+$AP287+5,$AQ287+7)))))</f>
        <v>0</v>
      </c>
      <c r="AS287" s="511">
        <f ca="1">COUNTIF(INDIRECT("H"&amp;(ROW()+12*(($AO287-1)*3+$AP287)-ROW())/12+5):INDIRECT("S"&amp;(ROW()+12*(($AO287-1)*3+$AP287)-ROW())/12+5),AR287)</f>
        <v>0</v>
      </c>
      <c r="AT287" s="515"/>
      <c r="AV287" s="511">
        <f ca="1">IF(AND(AR287&gt;0,AS287&gt;0),COUNTIF(AV$6:AV286,"&gt;0")+1,0)</f>
        <v>0</v>
      </c>
    </row>
    <row r="288" spans="41:48">
      <c r="AO288" s="511">
        <v>8</v>
      </c>
      <c r="AP288" s="511">
        <v>3</v>
      </c>
      <c r="AQ288" s="511">
        <v>7</v>
      </c>
      <c r="AR288" s="515">
        <f ca="1">IF($AQ288=1,IF(INDIRECT(ADDRESS(($AO288-1)*3+$AP288+5,$AQ288+7))="",0,INDIRECT(ADDRESS(($AO288-1)*3+$AP288+5,$AQ288+7))),IF(INDIRECT(ADDRESS(($AO288-1)*3+$AP288+5,$AQ288+7))="",0,IF(COUNTIF(INDIRECT(ADDRESS(($AO288-1)*36+($AP288-1)*12+6,COLUMN())):INDIRECT(ADDRESS(($AO288-1)*36+($AP288-1)*12+$AQ288+4,COLUMN())),INDIRECT(ADDRESS(($AO288-1)*3+$AP288+5,$AQ288+7)))&gt;=1,0,INDIRECT(ADDRESS(($AO288-1)*3+$AP288+5,$AQ288+7)))))</f>
        <v>0</v>
      </c>
      <c r="AS288" s="511">
        <f ca="1">COUNTIF(INDIRECT("H"&amp;(ROW()+12*(($AO288-1)*3+$AP288)-ROW())/12+5):INDIRECT("S"&amp;(ROW()+12*(($AO288-1)*3+$AP288)-ROW())/12+5),AR288)</f>
        <v>0</v>
      </c>
      <c r="AT288" s="515"/>
      <c r="AV288" s="511">
        <f ca="1">IF(AND(AR288&gt;0,AS288&gt;0),COUNTIF(AV$6:AV287,"&gt;0")+1,0)</f>
        <v>0</v>
      </c>
    </row>
    <row r="289" spans="41:48">
      <c r="AO289" s="511">
        <v>8</v>
      </c>
      <c r="AP289" s="511">
        <v>3</v>
      </c>
      <c r="AQ289" s="511">
        <v>8</v>
      </c>
      <c r="AR289" s="515">
        <f ca="1">IF($AQ289=1,IF(INDIRECT(ADDRESS(($AO289-1)*3+$AP289+5,$AQ289+7))="",0,INDIRECT(ADDRESS(($AO289-1)*3+$AP289+5,$AQ289+7))),IF(INDIRECT(ADDRESS(($AO289-1)*3+$AP289+5,$AQ289+7))="",0,IF(COUNTIF(INDIRECT(ADDRESS(($AO289-1)*36+($AP289-1)*12+6,COLUMN())):INDIRECT(ADDRESS(($AO289-1)*36+($AP289-1)*12+$AQ289+4,COLUMN())),INDIRECT(ADDRESS(($AO289-1)*3+$AP289+5,$AQ289+7)))&gt;=1,0,INDIRECT(ADDRESS(($AO289-1)*3+$AP289+5,$AQ289+7)))))</f>
        <v>0</v>
      </c>
      <c r="AS289" s="511">
        <f ca="1">COUNTIF(INDIRECT("H"&amp;(ROW()+12*(($AO289-1)*3+$AP289)-ROW())/12+5):INDIRECT("S"&amp;(ROW()+12*(($AO289-1)*3+$AP289)-ROW())/12+5),AR289)</f>
        <v>0</v>
      </c>
      <c r="AT289" s="515"/>
      <c r="AV289" s="511">
        <f ca="1">IF(AND(AR289&gt;0,AS289&gt;0),COUNTIF(AV$6:AV288,"&gt;0")+1,0)</f>
        <v>0</v>
      </c>
    </row>
    <row r="290" spans="41:48">
      <c r="AO290" s="511">
        <v>8</v>
      </c>
      <c r="AP290" s="511">
        <v>3</v>
      </c>
      <c r="AQ290" s="511">
        <v>9</v>
      </c>
      <c r="AR290" s="515">
        <f ca="1">IF($AQ290=1,IF(INDIRECT(ADDRESS(($AO290-1)*3+$AP290+5,$AQ290+7))="",0,INDIRECT(ADDRESS(($AO290-1)*3+$AP290+5,$AQ290+7))),IF(INDIRECT(ADDRESS(($AO290-1)*3+$AP290+5,$AQ290+7))="",0,IF(COUNTIF(INDIRECT(ADDRESS(($AO290-1)*36+($AP290-1)*12+6,COLUMN())):INDIRECT(ADDRESS(($AO290-1)*36+($AP290-1)*12+$AQ290+4,COLUMN())),INDIRECT(ADDRESS(($AO290-1)*3+$AP290+5,$AQ290+7)))&gt;=1,0,INDIRECT(ADDRESS(($AO290-1)*3+$AP290+5,$AQ290+7)))))</f>
        <v>0</v>
      </c>
      <c r="AS290" s="511">
        <f ca="1">COUNTIF(INDIRECT("H"&amp;(ROW()+12*(($AO290-1)*3+$AP290)-ROW())/12+5):INDIRECT("S"&amp;(ROW()+12*(($AO290-1)*3+$AP290)-ROW())/12+5),AR290)</f>
        <v>0</v>
      </c>
      <c r="AT290" s="515"/>
      <c r="AV290" s="511">
        <f ca="1">IF(AND(AR290&gt;0,AS290&gt;0),COUNTIF(AV$6:AV289,"&gt;0")+1,0)</f>
        <v>0</v>
      </c>
    </row>
    <row r="291" spans="41:48">
      <c r="AO291" s="511">
        <v>8</v>
      </c>
      <c r="AP291" s="511">
        <v>3</v>
      </c>
      <c r="AQ291" s="511">
        <v>10</v>
      </c>
      <c r="AR291" s="515">
        <f ca="1">IF($AQ291=1,IF(INDIRECT(ADDRESS(($AO291-1)*3+$AP291+5,$AQ291+7))="",0,INDIRECT(ADDRESS(($AO291-1)*3+$AP291+5,$AQ291+7))),IF(INDIRECT(ADDRESS(($AO291-1)*3+$AP291+5,$AQ291+7))="",0,IF(COUNTIF(INDIRECT(ADDRESS(($AO291-1)*36+($AP291-1)*12+6,COLUMN())):INDIRECT(ADDRESS(($AO291-1)*36+($AP291-1)*12+$AQ291+4,COLUMN())),INDIRECT(ADDRESS(($AO291-1)*3+$AP291+5,$AQ291+7)))&gt;=1,0,INDIRECT(ADDRESS(($AO291-1)*3+$AP291+5,$AQ291+7)))))</f>
        <v>0</v>
      </c>
      <c r="AS291" s="511">
        <f ca="1">COUNTIF(INDIRECT("H"&amp;(ROW()+12*(($AO291-1)*3+$AP291)-ROW())/12+5):INDIRECT("S"&amp;(ROW()+12*(($AO291-1)*3+$AP291)-ROW())/12+5),AR291)</f>
        <v>0</v>
      </c>
      <c r="AT291" s="515"/>
      <c r="AV291" s="511">
        <f ca="1">IF(AND(AR291&gt;0,AS291&gt;0),COUNTIF(AV$6:AV290,"&gt;0")+1,0)</f>
        <v>0</v>
      </c>
    </row>
    <row r="292" spans="41:48">
      <c r="AO292" s="511">
        <v>8</v>
      </c>
      <c r="AP292" s="511">
        <v>3</v>
      </c>
      <c r="AQ292" s="511">
        <v>11</v>
      </c>
      <c r="AR292" s="515">
        <f ca="1">IF($AQ292=1,IF(INDIRECT(ADDRESS(($AO292-1)*3+$AP292+5,$AQ292+7))="",0,INDIRECT(ADDRESS(($AO292-1)*3+$AP292+5,$AQ292+7))),IF(INDIRECT(ADDRESS(($AO292-1)*3+$AP292+5,$AQ292+7))="",0,IF(COUNTIF(INDIRECT(ADDRESS(($AO292-1)*36+($AP292-1)*12+6,COLUMN())):INDIRECT(ADDRESS(($AO292-1)*36+($AP292-1)*12+$AQ292+4,COLUMN())),INDIRECT(ADDRESS(($AO292-1)*3+$AP292+5,$AQ292+7)))&gt;=1,0,INDIRECT(ADDRESS(($AO292-1)*3+$AP292+5,$AQ292+7)))))</f>
        <v>0</v>
      </c>
      <c r="AS292" s="511">
        <f ca="1">COUNTIF(INDIRECT("H"&amp;(ROW()+12*(($AO292-1)*3+$AP292)-ROW())/12+5):INDIRECT("S"&amp;(ROW()+12*(($AO292-1)*3+$AP292)-ROW())/12+5),AR292)</f>
        <v>0</v>
      </c>
      <c r="AT292" s="515"/>
      <c r="AV292" s="511">
        <f ca="1">IF(AND(AR292&gt;0,AS292&gt;0),COUNTIF(AV$6:AV291,"&gt;0")+1,0)</f>
        <v>0</v>
      </c>
    </row>
    <row r="293" spans="41:48">
      <c r="AO293" s="511">
        <v>8</v>
      </c>
      <c r="AP293" s="511">
        <v>3</v>
      </c>
      <c r="AQ293" s="511">
        <v>12</v>
      </c>
      <c r="AR293" s="515">
        <f ca="1">IF($AQ293=1,IF(INDIRECT(ADDRESS(($AO293-1)*3+$AP293+5,$AQ293+7))="",0,INDIRECT(ADDRESS(($AO293-1)*3+$AP293+5,$AQ293+7))),IF(INDIRECT(ADDRESS(($AO293-1)*3+$AP293+5,$AQ293+7))="",0,IF(COUNTIF(INDIRECT(ADDRESS(($AO293-1)*36+($AP293-1)*12+6,COLUMN())):INDIRECT(ADDRESS(($AO293-1)*36+($AP293-1)*12+$AQ293+4,COLUMN())),INDIRECT(ADDRESS(($AO293-1)*3+$AP293+5,$AQ293+7)))&gt;=1,0,INDIRECT(ADDRESS(($AO293-1)*3+$AP293+5,$AQ293+7)))))</f>
        <v>0</v>
      </c>
      <c r="AS293" s="511">
        <f ca="1">COUNTIF(INDIRECT("H"&amp;(ROW()+12*(($AO293-1)*3+$AP293)-ROW())/12+5):INDIRECT("S"&amp;(ROW()+12*(($AO293-1)*3+$AP293)-ROW())/12+5),AR293)</f>
        <v>0</v>
      </c>
      <c r="AT293" s="515"/>
      <c r="AV293" s="511">
        <f ca="1">IF(AND(AR293&gt;0,AS293&gt;0),COUNTIF(AV$6:AV292,"&gt;0")+1,0)</f>
        <v>0</v>
      </c>
    </row>
    <row r="294" spans="41:48">
      <c r="AO294" s="511">
        <v>9</v>
      </c>
      <c r="AP294" s="511">
        <v>1</v>
      </c>
      <c r="AQ294" s="511">
        <v>1</v>
      </c>
      <c r="AR294" s="515">
        <f ca="1">IF($AQ294=1,IF(INDIRECT(ADDRESS(($AO294-1)*3+$AP294+5,$AQ294+7))="",0,INDIRECT(ADDRESS(($AO294-1)*3+$AP294+5,$AQ294+7))),IF(INDIRECT(ADDRESS(($AO294-1)*3+$AP294+5,$AQ294+7))="",0,IF(COUNTIF(INDIRECT(ADDRESS(($AO294-1)*36+($AP294-1)*12+6,COLUMN())):INDIRECT(ADDRESS(($AO294-1)*36+($AP294-1)*12+$AQ294+4,COLUMN())),INDIRECT(ADDRESS(($AO294-1)*3+$AP294+5,$AQ294+7)))&gt;=1,0,INDIRECT(ADDRESS(($AO294-1)*3+$AP294+5,$AQ294+7)))))</f>
        <v>0</v>
      </c>
      <c r="AS294" s="511">
        <f ca="1">COUNTIF(INDIRECT("H"&amp;(ROW()+12*(($AO294-1)*3+$AP294)-ROW())/12+5):INDIRECT("S"&amp;(ROW()+12*(($AO294-1)*3+$AP294)-ROW())/12+5),AR294)</f>
        <v>0</v>
      </c>
      <c r="AT294" s="515"/>
      <c r="AV294" s="511">
        <f ca="1">IF(AND(AR294&gt;0,AS294&gt;0),COUNTIF(AV$6:AV293,"&gt;0")+1,0)</f>
        <v>0</v>
      </c>
    </row>
    <row r="295" spans="41:48">
      <c r="AO295" s="511">
        <v>9</v>
      </c>
      <c r="AP295" s="511">
        <v>1</v>
      </c>
      <c r="AQ295" s="511">
        <v>2</v>
      </c>
      <c r="AR295" s="515">
        <f ca="1">IF($AQ295=1,IF(INDIRECT(ADDRESS(($AO295-1)*3+$AP295+5,$AQ295+7))="",0,INDIRECT(ADDRESS(($AO295-1)*3+$AP295+5,$AQ295+7))),IF(INDIRECT(ADDRESS(($AO295-1)*3+$AP295+5,$AQ295+7))="",0,IF(COUNTIF(INDIRECT(ADDRESS(($AO295-1)*36+($AP295-1)*12+6,COLUMN())):INDIRECT(ADDRESS(($AO295-1)*36+($AP295-1)*12+$AQ295+4,COLUMN())),INDIRECT(ADDRESS(($AO295-1)*3+$AP295+5,$AQ295+7)))&gt;=1,0,INDIRECT(ADDRESS(($AO295-1)*3+$AP295+5,$AQ295+7)))))</f>
        <v>0</v>
      </c>
      <c r="AS295" s="511">
        <f ca="1">COUNTIF(INDIRECT("H"&amp;(ROW()+12*(($AO295-1)*3+$AP295)-ROW())/12+5):INDIRECT("S"&amp;(ROW()+12*(($AO295-1)*3+$AP295)-ROW())/12+5),AR295)</f>
        <v>0</v>
      </c>
      <c r="AT295" s="515"/>
      <c r="AV295" s="511">
        <f ca="1">IF(AND(AR295&gt;0,AS295&gt;0),COUNTIF(AV$6:AV294,"&gt;0")+1,0)</f>
        <v>0</v>
      </c>
    </row>
    <row r="296" spans="41:48">
      <c r="AO296" s="511">
        <v>9</v>
      </c>
      <c r="AP296" s="511">
        <v>1</v>
      </c>
      <c r="AQ296" s="511">
        <v>3</v>
      </c>
      <c r="AR296" s="515">
        <f ca="1">IF($AQ296=1,IF(INDIRECT(ADDRESS(($AO296-1)*3+$AP296+5,$AQ296+7))="",0,INDIRECT(ADDRESS(($AO296-1)*3+$AP296+5,$AQ296+7))),IF(INDIRECT(ADDRESS(($AO296-1)*3+$AP296+5,$AQ296+7))="",0,IF(COUNTIF(INDIRECT(ADDRESS(($AO296-1)*36+($AP296-1)*12+6,COLUMN())):INDIRECT(ADDRESS(($AO296-1)*36+($AP296-1)*12+$AQ296+4,COLUMN())),INDIRECT(ADDRESS(($AO296-1)*3+$AP296+5,$AQ296+7)))&gt;=1,0,INDIRECT(ADDRESS(($AO296-1)*3+$AP296+5,$AQ296+7)))))</f>
        <v>0</v>
      </c>
      <c r="AS296" s="511">
        <f ca="1">COUNTIF(INDIRECT("H"&amp;(ROW()+12*(($AO296-1)*3+$AP296)-ROW())/12+5):INDIRECT("S"&amp;(ROW()+12*(($AO296-1)*3+$AP296)-ROW())/12+5),AR296)</f>
        <v>0</v>
      </c>
      <c r="AT296" s="515"/>
      <c r="AV296" s="511">
        <f ca="1">IF(AND(AR296&gt;0,AS296&gt;0),COUNTIF(AV$6:AV295,"&gt;0")+1,0)</f>
        <v>0</v>
      </c>
    </row>
    <row r="297" spans="41:48">
      <c r="AO297" s="511">
        <v>9</v>
      </c>
      <c r="AP297" s="511">
        <v>1</v>
      </c>
      <c r="AQ297" s="511">
        <v>4</v>
      </c>
      <c r="AR297" s="515">
        <f ca="1">IF($AQ297=1,IF(INDIRECT(ADDRESS(($AO297-1)*3+$AP297+5,$AQ297+7))="",0,INDIRECT(ADDRESS(($AO297-1)*3+$AP297+5,$AQ297+7))),IF(INDIRECT(ADDRESS(($AO297-1)*3+$AP297+5,$AQ297+7))="",0,IF(COUNTIF(INDIRECT(ADDRESS(($AO297-1)*36+($AP297-1)*12+6,COLUMN())):INDIRECT(ADDRESS(($AO297-1)*36+($AP297-1)*12+$AQ297+4,COLUMN())),INDIRECT(ADDRESS(($AO297-1)*3+$AP297+5,$AQ297+7)))&gt;=1,0,INDIRECT(ADDRESS(($AO297-1)*3+$AP297+5,$AQ297+7)))))</f>
        <v>0</v>
      </c>
      <c r="AS297" s="511">
        <f ca="1">COUNTIF(INDIRECT("H"&amp;(ROW()+12*(($AO297-1)*3+$AP297)-ROW())/12+5):INDIRECT("S"&amp;(ROW()+12*(($AO297-1)*3+$AP297)-ROW())/12+5),AR297)</f>
        <v>0</v>
      </c>
      <c r="AT297" s="515"/>
      <c r="AV297" s="511">
        <f ca="1">IF(AND(AR297&gt;0,AS297&gt;0),COUNTIF(AV$6:AV296,"&gt;0")+1,0)</f>
        <v>0</v>
      </c>
    </row>
    <row r="298" spans="41:48">
      <c r="AO298" s="511">
        <v>9</v>
      </c>
      <c r="AP298" s="511">
        <v>1</v>
      </c>
      <c r="AQ298" s="511">
        <v>5</v>
      </c>
      <c r="AR298" s="515">
        <f ca="1">IF($AQ298=1,IF(INDIRECT(ADDRESS(($AO298-1)*3+$AP298+5,$AQ298+7))="",0,INDIRECT(ADDRESS(($AO298-1)*3+$AP298+5,$AQ298+7))),IF(INDIRECT(ADDRESS(($AO298-1)*3+$AP298+5,$AQ298+7))="",0,IF(COUNTIF(INDIRECT(ADDRESS(($AO298-1)*36+($AP298-1)*12+6,COLUMN())):INDIRECT(ADDRESS(($AO298-1)*36+($AP298-1)*12+$AQ298+4,COLUMN())),INDIRECT(ADDRESS(($AO298-1)*3+$AP298+5,$AQ298+7)))&gt;=1,0,INDIRECT(ADDRESS(($AO298-1)*3+$AP298+5,$AQ298+7)))))</f>
        <v>0</v>
      </c>
      <c r="AS298" s="511">
        <f ca="1">COUNTIF(INDIRECT("H"&amp;(ROW()+12*(($AO298-1)*3+$AP298)-ROW())/12+5):INDIRECT("S"&amp;(ROW()+12*(($AO298-1)*3+$AP298)-ROW())/12+5),AR298)</f>
        <v>0</v>
      </c>
      <c r="AT298" s="515"/>
      <c r="AV298" s="511">
        <f ca="1">IF(AND(AR298&gt;0,AS298&gt;0),COUNTIF(AV$6:AV297,"&gt;0")+1,0)</f>
        <v>0</v>
      </c>
    </row>
    <row r="299" spans="41:48">
      <c r="AO299" s="511">
        <v>9</v>
      </c>
      <c r="AP299" s="511">
        <v>1</v>
      </c>
      <c r="AQ299" s="511">
        <v>6</v>
      </c>
      <c r="AR299" s="515">
        <f ca="1">IF($AQ299=1,IF(INDIRECT(ADDRESS(($AO299-1)*3+$AP299+5,$AQ299+7))="",0,INDIRECT(ADDRESS(($AO299-1)*3+$AP299+5,$AQ299+7))),IF(INDIRECT(ADDRESS(($AO299-1)*3+$AP299+5,$AQ299+7))="",0,IF(COUNTIF(INDIRECT(ADDRESS(($AO299-1)*36+($AP299-1)*12+6,COLUMN())):INDIRECT(ADDRESS(($AO299-1)*36+($AP299-1)*12+$AQ299+4,COLUMN())),INDIRECT(ADDRESS(($AO299-1)*3+$AP299+5,$AQ299+7)))&gt;=1,0,INDIRECT(ADDRESS(($AO299-1)*3+$AP299+5,$AQ299+7)))))</f>
        <v>0</v>
      </c>
      <c r="AS299" s="511">
        <f ca="1">COUNTIF(INDIRECT("H"&amp;(ROW()+12*(($AO299-1)*3+$AP299)-ROW())/12+5):INDIRECT("S"&amp;(ROW()+12*(($AO299-1)*3+$AP299)-ROW())/12+5),AR299)</f>
        <v>0</v>
      </c>
      <c r="AT299" s="515"/>
      <c r="AV299" s="511">
        <f ca="1">IF(AND(AR299&gt;0,AS299&gt;0),COUNTIF(AV$6:AV298,"&gt;0")+1,0)</f>
        <v>0</v>
      </c>
    </row>
    <row r="300" spans="41:48">
      <c r="AO300" s="511">
        <v>9</v>
      </c>
      <c r="AP300" s="511">
        <v>1</v>
      </c>
      <c r="AQ300" s="511">
        <v>7</v>
      </c>
      <c r="AR300" s="515">
        <f ca="1">IF($AQ300=1,IF(INDIRECT(ADDRESS(($AO300-1)*3+$AP300+5,$AQ300+7))="",0,INDIRECT(ADDRESS(($AO300-1)*3+$AP300+5,$AQ300+7))),IF(INDIRECT(ADDRESS(($AO300-1)*3+$AP300+5,$AQ300+7))="",0,IF(COUNTIF(INDIRECT(ADDRESS(($AO300-1)*36+($AP300-1)*12+6,COLUMN())):INDIRECT(ADDRESS(($AO300-1)*36+($AP300-1)*12+$AQ300+4,COLUMN())),INDIRECT(ADDRESS(($AO300-1)*3+$AP300+5,$AQ300+7)))&gt;=1,0,INDIRECT(ADDRESS(($AO300-1)*3+$AP300+5,$AQ300+7)))))</f>
        <v>0</v>
      </c>
      <c r="AS300" s="511">
        <f ca="1">COUNTIF(INDIRECT("H"&amp;(ROW()+12*(($AO300-1)*3+$AP300)-ROW())/12+5):INDIRECT("S"&amp;(ROW()+12*(($AO300-1)*3+$AP300)-ROW())/12+5),AR300)</f>
        <v>0</v>
      </c>
      <c r="AT300" s="515"/>
      <c r="AV300" s="511">
        <f ca="1">IF(AND(AR300&gt;0,AS300&gt;0),COUNTIF(AV$6:AV299,"&gt;0")+1,0)</f>
        <v>0</v>
      </c>
    </row>
    <row r="301" spans="41:48">
      <c r="AO301" s="511">
        <v>9</v>
      </c>
      <c r="AP301" s="511">
        <v>1</v>
      </c>
      <c r="AQ301" s="511">
        <v>8</v>
      </c>
      <c r="AR301" s="515">
        <f ca="1">IF($AQ301=1,IF(INDIRECT(ADDRESS(($AO301-1)*3+$AP301+5,$AQ301+7))="",0,INDIRECT(ADDRESS(($AO301-1)*3+$AP301+5,$AQ301+7))),IF(INDIRECT(ADDRESS(($AO301-1)*3+$AP301+5,$AQ301+7))="",0,IF(COUNTIF(INDIRECT(ADDRESS(($AO301-1)*36+($AP301-1)*12+6,COLUMN())):INDIRECT(ADDRESS(($AO301-1)*36+($AP301-1)*12+$AQ301+4,COLUMN())),INDIRECT(ADDRESS(($AO301-1)*3+$AP301+5,$AQ301+7)))&gt;=1,0,INDIRECT(ADDRESS(($AO301-1)*3+$AP301+5,$AQ301+7)))))</f>
        <v>0</v>
      </c>
      <c r="AS301" s="511">
        <f ca="1">COUNTIF(INDIRECT("H"&amp;(ROW()+12*(($AO301-1)*3+$AP301)-ROW())/12+5):INDIRECT("S"&amp;(ROW()+12*(($AO301-1)*3+$AP301)-ROW())/12+5),AR301)</f>
        <v>0</v>
      </c>
      <c r="AT301" s="515"/>
      <c r="AV301" s="511">
        <f ca="1">IF(AND(AR301&gt;0,AS301&gt;0),COUNTIF(AV$6:AV300,"&gt;0")+1,0)</f>
        <v>0</v>
      </c>
    </row>
    <row r="302" spans="41:48">
      <c r="AO302" s="511">
        <v>9</v>
      </c>
      <c r="AP302" s="511">
        <v>1</v>
      </c>
      <c r="AQ302" s="511">
        <v>9</v>
      </c>
      <c r="AR302" s="515">
        <f ca="1">IF($AQ302=1,IF(INDIRECT(ADDRESS(($AO302-1)*3+$AP302+5,$AQ302+7))="",0,INDIRECT(ADDRESS(($AO302-1)*3+$AP302+5,$AQ302+7))),IF(INDIRECT(ADDRESS(($AO302-1)*3+$AP302+5,$AQ302+7))="",0,IF(COUNTIF(INDIRECT(ADDRESS(($AO302-1)*36+($AP302-1)*12+6,COLUMN())):INDIRECT(ADDRESS(($AO302-1)*36+($AP302-1)*12+$AQ302+4,COLUMN())),INDIRECT(ADDRESS(($AO302-1)*3+$AP302+5,$AQ302+7)))&gt;=1,0,INDIRECT(ADDRESS(($AO302-1)*3+$AP302+5,$AQ302+7)))))</f>
        <v>0</v>
      </c>
      <c r="AS302" s="511">
        <f ca="1">COUNTIF(INDIRECT("H"&amp;(ROW()+12*(($AO302-1)*3+$AP302)-ROW())/12+5):INDIRECT("S"&amp;(ROW()+12*(($AO302-1)*3+$AP302)-ROW())/12+5),AR302)</f>
        <v>0</v>
      </c>
      <c r="AT302" s="515"/>
      <c r="AV302" s="511">
        <f ca="1">IF(AND(AR302&gt;0,AS302&gt;0),COUNTIF(AV$6:AV301,"&gt;0")+1,0)</f>
        <v>0</v>
      </c>
    </row>
    <row r="303" spans="41:48">
      <c r="AO303" s="511">
        <v>9</v>
      </c>
      <c r="AP303" s="511">
        <v>1</v>
      </c>
      <c r="AQ303" s="511">
        <v>10</v>
      </c>
      <c r="AR303" s="515">
        <f ca="1">IF($AQ303=1,IF(INDIRECT(ADDRESS(($AO303-1)*3+$AP303+5,$AQ303+7))="",0,INDIRECT(ADDRESS(($AO303-1)*3+$AP303+5,$AQ303+7))),IF(INDIRECT(ADDRESS(($AO303-1)*3+$AP303+5,$AQ303+7))="",0,IF(COUNTIF(INDIRECT(ADDRESS(($AO303-1)*36+($AP303-1)*12+6,COLUMN())):INDIRECT(ADDRESS(($AO303-1)*36+($AP303-1)*12+$AQ303+4,COLUMN())),INDIRECT(ADDRESS(($AO303-1)*3+$AP303+5,$AQ303+7)))&gt;=1,0,INDIRECT(ADDRESS(($AO303-1)*3+$AP303+5,$AQ303+7)))))</f>
        <v>0</v>
      </c>
      <c r="AS303" s="511">
        <f ca="1">COUNTIF(INDIRECT("H"&amp;(ROW()+12*(($AO303-1)*3+$AP303)-ROW())/12+5):INDIRECT("S"&amp;(ROW()+12*(($AO303-1)*3+$AP303)-ROW())/12+5),AR303)</f>
        <v>0</v>
      </c>
      <c r="AT303" s="515"/>
      <c r="AV303" s="511">
        <f ca="1">IF(AND(AR303&gt;0,AS303&gt;0),COUNTIF(AV$6:AV302,"&gt;0")+1,0)</f>
        <v>0</v>
      </c>
    </row>
    <row r="304" spans="41:48">
      <c r="AO304" s="511">
        <v>9</v>
      </c>
      <c r="AP304" s="511">
        <v>1</v>
      </c>
      <c r="AQ304" s="511">
        <v>11</v>
      </c>
      <c r="AR304" s="515">
        <f ca="1">IF($AQ304=1,IF(INDIRECT(ADDRESS(($AO304-1)*3+$AP304+5,$AQ304+7))="",0,INDIRECT(ADDRESS(($AO304-1)*3+$AP304+5,$AQ304+7))),IF(INDIRECT(ADDRESS(($AO304-1)*3+$AP304+5,$AQ304+7))="",0,IF(COUNTIF(INDIRECT(ADDRESS(($AO304-1)*36+($AP304-1)*12+6,COLUMN())):INDIRECT(ADDRESS(($AO304-1)*36+($AP304-1)*12+$AQ304+4,COLUMN())),INDIRECT(ADDRESS(($AO304-1)*3+$AP304+5,$AQ304+7)))&gt;=1,0,INDIRECT(ADDRESS(($AO304-1)*3+$AP304+5,$AQ304+7)))))</f>
        <v>0</v>
      </c>
      <c r="AS304" s="511">
        <f ca="1">COUNTIF(INDIRECT("H"&amp;(ROW()+12*(($AO304-1)*3+$AP304)-ROW())/12+5):INDIRECT("S"&amp;(ROW()+12*(($AO304-1)*3+$AP304)-ROW())/12+5),AR304)</f>
        <v>0</v>
      </c>
      <c r="AT304" s="515"/>
      <c r="AV304" s="511">
        <f ca="1">IF(AND(AR304&gt;0,AS304&gt;0),COUNTIF(AV$6:AV303,"&gt;0")+1,0)</f>
        <v>0</v>
      </c>
    </row>
    <row r="305" spans="41:48">
      <c r="AO305" s="511">
        <v>9</v>
      </c>
      <c r="AP305" s="511">
        <v>1</v>
      </c>
      <c r="AQ305" s="511">
        <v>12</v>
      </c>
      <c r="AR305" s="515">
        <f ca="1">IF($AQ305=1,IF(INDIRECT(ADDRESS(($AO305-1)*3+$AP305+5,$AQ305+7))="",0,INDIRECT(ADDRESS(($AO305-1)*3+$AP305+5,$AQ305+7))),IF(INDIRECT(ADDRESS(($AO305-1)*3+$AP305+5,$AQ305+7))="",0,IF(COUNTIF(INDIRECT(ADDRESS(($AO305-1)*36+($AP305-1)*12+6,COLUMN())):INDIRECT(ADDRESS(($AO305-1)*36+($AP305-1)*12+$AQ305+4,COLUMN())),INDIRECT(ADDRESS(($AO305-1)*3+$AP305+5,$AQ305+7)))&gt;=1,0,INDIRECT(ADDRESS(($AO305-1)*3+$AP305+5,$AQ305+7)))))</f>
        <v>0</v>
      </c>
      <c r="AS305" s="511">
        <f ca="1">COUNTIF(INDIRECT("H"&amp;(ROW()+12*(($AO305-1)*3+$AP305)-ROW())/12+5):INDIRECT("S"&amp;(ROW()+12*(($AO305-1)*3+$AP305)-ROW())/12+5),AR305)</f>
        <v>0</v>
      </c>
      <c r="AT305" s="515"/>
      <c r="AV305" s="511">
        <f ca="1">IF(AND(AR305&gt;0,AS305&gt;0),COUNTIF(AV$6:AV304,"&gt;0")+1,0)</f>
        <v>0</v>
      </c>
    </row>
    <row r="306" spans="41:48">
      <c r="AO306" s="511">
        <v>9</v>
      </c>
      <c r="AP306" s="511">
        <v>2</v>
      </c>
      <c r="AQ306" s="511">
        <v>1</v>
      </c>
      <c r="AR306" s="515">
        <f ca="1">IF($AQ306=1,IF(INDIRECT(ADDRESS(($AO306-1)*3+$AP306+5,$AQ306+7))="",0,INDIRECT(ADDRESS(($AO306-1)*3+$AP306+5,$AQ306+7))),IF(INDIRECT(ADDRESS(($AO306-1)*3+$AP306+5,$AQ306+7))="",0,IF(COUNTIF(INDIRECT(ADDRESS(($AO306-1)*36+($AP306-1)*12+6,COLUMN())):INDIRECT(ADDRESS(($AO306-1)*36+($AP306-1)*12+$AQ306+4,COLUMN())),INDIRECT(ADDRESS(($AO306-1)*3+$AP306+5,$AQ306+7)))&gt;=1,0,INDIRECT(ADDRESS(($AO306-1)*3+$AP306+5,$AQ306+7)))))</f>
        <v>0</v>
      </c>
      <c r="AS306" s="511">
        <f ca="1">COUNTIF(INDIRECT("H"&amp;(ROW()+12*(($AO306-1)*3+$AP306)-ROW())/12+5):INDIRECT("S"&amp;(ROW()+12*(($AO306-1)*3+$AP306)-ROW())/12+5),AR306)</f>
        <v>0</v>
      </c>
      <c r="AT306" s="515"/>
      <c r="AV306" s="511">
        <f ca="1">IF(AND(AR306&gt;0,AS306&gt;0),COUNTIF(AV$6:AV305,"&gt;0")+1,0)</f>
        <v>0</v>
      </c>
    </row>
    <row r="307" spans="41:48">
      <c r="AO307" s="511">
        <v>9</v>
      </c>
      <c r="AP307" s="511">
        <v>2</v>
      </c>
      <c r="AQ307" s="511">
        <v>2</v>
      </c>
      <c r="AR307" s="515">
        <f ca="1">IF($AQ307=1,IF(INDIRECT(ADDRESS(($AO307-1)*3+$AP307+5,$AQ307+7))="",0,INDIRECT(ADDRESS(($AO307-1)*3+$AP307+5,$AQ307+7))),IF(INDIRECT(ADDRESS(($AO307-1)*3+$AP307+5,$AQ307+7))="",0,IF(COUNTIF(INDIRECT(ADDRESS(($AO307-1)*36+($AP307-1)*12+6,COLUMN())):INDIRECT(ADDRESS(($AO307-1)*36+($AP307-1)*12+$AQ307+4,COLUMN())),INDIRECT(ADDRESS(($AO307-1)*3+$AP307+5,$AQ307+7)))&gt;=1,0,INDIRECT(ADDRESS(($AO307-1)*3+$AP307+5,$AQ307+7)))))</f>
        <v>0</v>
      </c>
      <c r="AS307" s="511">
        <f ca="1">COUNTIF(INDIRECT("H"&amp;(ROW()+12*(($AO307-1)*3+$AP307)-ROW())/12+5):INDIRECT("S"&amp;(ROW()+12*(($AO307-1)*3+$AP307)-ROW())/12+5),AR307)</f>
        <v>0</v>
      </c>
      <c r="AT307" s="515"/>
      <c r="AV307" s="511">
        <f ca="1">IF(AND(AR307&gt;0,AS307&gt;0),COUNTIF(AV$6:AV306,"&gt;0")+1,0)</f>
        <v>0</v>
      </c>
    </row>
    <row r="308" spans="41:48">
      <c r="AO308" s="511">
        <v>9</v>
      </c>
      <c r="AP308" s="511">
        <v>2</v>
      </c>
      <c r="AQ308" s="511">
        <v>3</v>
      </c>
      <c r="AR308" s="515">
        <f ca="1">IF($AQ308=1,IF(INDIRECT(ADDRESS(($AO308-1)*3+$AP308+5,$AQ308+7))="",0,INDIRECT(ADDRESS(($AO308-1)*3+$AP308+5,$AQ308+7))),IF(INDIRECT(ADDRESS(($AO308-1)*3+$AP308+5,$AQ308+7))="",0,IF(COUNTIF(INDIRECT(ADDRESS(($AO308-1)*36+($AP308-1)*12+6,COLUMN())):INDIRECT(ADDRESS(($AO308-1)*36+($AP308-1)*12+$AQ308+4,COLUMN())),INDIRECT(ADDRESS(($AO308-1)*3+$AP308+5,$AQ308+7)))&gt;=1,0,INDIRECT(ADDRESS(($AO308-1)*3+$AP308+5,$AQ308+7)))))</f>
        <v>0</v>
      </c>
      <c r="AS308" s="511">
        <f ca="1">COUNTIF(INDIRECT("H"&amp;(ROW()+12*(($AO308-1)*3+$AP308)-ROW())/12+5):INDIRECT("S"&amp;(ROW()+12*(($AO308-1)*3+$AP308)-ROW())/12+5),AR308)</f>
        <v>0</v>
      </c>
      <c r="AT308" s="515"/>
      <c r="AV308" s="511">
        <f ca="1">IF(AND(AR308&gt;0,AS308&gt;0),COUNTIF(AV$6:AV307,"&gt;0")+1,0)</f>
        <v>0</v>
      </c>
    </row>
    <row r="309" spans="41:48">
      <c r="AO309" s="511">
        <v>9</v>
      </c>
      <c r="AP309" s="511">
        <v>2</v>
      </c>
      <c r="AQ309" s="511">
        <v>4</v>
      </c>
      <c r="AR309" s="515">
        <f ca="1">IF($AQ309=1,IF(INDIRECT(ADDRESS(($AO309-1)*3+$AP309+5,$AQ309+7))="",0,INDIRECT(ADDRESS(($AO309-1)*3+$AP309+5,$AQ309+7))),IF(INDIRECT(ADDRESS(($AO309-1)*3+$AP309+5,$AQ309+7))="",0,IF(COUNTIF(INDIRECT(ADDRESS(($AO309-1)*36+($AP309-1)*12+6,COLUMN())):INDIRECT(ADDRESS(($AO309-1)*36+($AP309-1)*12+$AQ309+4,COLUMN())),INDIRECT(ADDRESS(($AO309-1)*3+$AP309+5,$AQ309+7)))&gt;=1,0,INDIRECT(ADDRESS(($AO309-1)*3+$AP309+5,$AQ309+7)))))</f>
        <v>0</v>
      </c>
      <c r="AS309" s="511">
        <f ca="1">COUNTIF(INDIRECT("H"&amp;(ROW()+12*(($AO309-1)*3+$AP309)-ROW())/12+5):INDIRECT("S"&amp;(ROW()+12*(($AO309-1)*3+$AP309)-ROW())/12+5),AR309)</f>
        <v>0</v>
      </c>
      <c r="AT309" s="515"/>
      <c r="AV309" s="511">
        <f ca="1">IF(AND(AR309&gt;0,AS309&gt;0),COUNTIF(AV$6:AV308,"&gt;0")+1,0)</f>
        <v>0</v>
      </c>
    </row>
    <row r="310" spans="41:48">
      <c r="AO310" s="511">
        <v>9</v>
      </c>
      <c r="AP310" s="511">
        <v>2</v>
      </c>
      <c r="AQ310" s="511">
        <v>5</v>
      </c>
      <c r="AR310" s="515">
        <f ca="1">IF($AQ310=1,IF(INDIRECT(ADDRESS(($AO310-1)*3+$AP310+5,$AQ310+7))="",0,INDIRECT(ADDRESS(($AO310-1)*3+$AP310+5,$AQ310+7))),IF(INDIRECT(ADDRESS(($AO310-1)*3+$AP310+5,$AQ310+7))="",0,IF(COUNTIF(INDIRECT(ADDRESS(($AO310-1)*36+($AP310-1)*12+6,COLUMN())):INDIRECT(ADDRESS(($AO310-1)*36+($AP310-1)*12+$AQ310+4,COLUMN())),INDIRECT(ADDRESS(($AO310-1)*3+$AP310+5,$AQ310+7)))&gt;=1,0,INDIRECT(ADDRESS(($AO310-1)*3+$AP310+5,$AQ310+7)))))</f>
        <v>0</v>
      </c>
      <c r="AS310" s="511">
        <f ca="1">COUNTIF(INDIRECT("H"&amp;(ROW()+12*(($AO310-1)*3+$AP310)-ROW())/12+5):INDIRECT("S"&amp;(ROW()+12*(($AO310-1)*3+$AP310)-ROW())/12+5),AR310)</f>
        <v>0</v>
      </c>
      <c r="AT310" s="515"/>
      <c r="AV310" s="511">
        <f ca="1">IF(AND(AR310&gt;0,AS310&gt;0),COUNTIF(AV$6:AV309,"&gt;0")+1,0)</f>
        <v>0</v>
      </c>
    </row>
    <row r="311" spans="41:48">
      <c r="AO311" s="511">
        <v>9</v>
      </c>
      <c r="AP311" s="511">
        <v>2</v>
      </c>
      <c r="AQ311" s="511">
        <v>6</v>
      </c>
      <c r="AR311" s="515">
        <f ca="1">IF($AQ311=1,IF(INDIRECT(ADDRESS(($AO311-1)*3+$AP311+5,$AQ311+7))="",0,INDIRECT(ADDRESS(($AO311-1)*3+$AP311+5,$AQ311+7))),IF(INDIRECT(ADDRESS(($AO311-1)*3+$AP311+5,$AQ311+7))="",0,IF(COUNTIF(INDIRECT(ADDRESS(($AO311-1)*36+($AP311-1)*12+6,COLUMN())):INDIRECT(ADDRESS(($AO311-1)*36+($AP311-1)*12+$AQ311+4,COLUMN())),INDIRECT(ADDRESS(($AO311-1)*3+$AP311+5,$AQ311+7)))&gt;=1,0,INDIRECT(ADDRESS(($AO311-1)*3+$AP311+5,$AQ311+7)))))</f>
        <v>0</v>
      </c>
      <c r="AS311" s="511">
        <f ca="1">COUNTIF(INDIRECT("H"&amp;(ROW()+12*(($AO311-1)*3+$AP311)-ROW())/12+5):INDIRECT("S"&amp;(ROW()+12*(($AO311-1)*3+$AP311)-ROW())/12+5),AR311)</f>
        <v>0</v>
      </c>
      <c r="AT311" s="515"/>
      <c r="AV311" s="511">
        <f ca="1">IF(AND(AR311&gt;0,AS311&gt;0),COUNTIF(AV$6:AV310,"&gt;0")+1,0)</f>
        <v>0</v>
      </c>
    </row>
    <row r="312" spans="41:48">
      <c r="AO312" s="511">
        <v>9</v>
      </c>
      <c r="AP312" s="511">
        <v>2</v>
      </c>
      <c r="AQ312" s="511">
        <v>7</v>
      </c>
      <c r="AR312" s="515">
        <f ca="1">IF($AQ312=1,IF(INDIRECT(ADDRESS(($AO312-1)*3+$AP312+5,$AQ312+7))="",0,INDIRECT(ADDRESS(($AO312-1)*3+$AP312+5,$AQ312+7))),IF(INDIRECT(ADDRESS(($AO312-1)*3+$AP312+5,$AQ312+7))="",0,IF(COUNTIF(INDIRECT(ADDRESS(($AO312-1)*36+($AP312-1)*12+6,COLUMN())):INDIRECT(ADDRESS(($AO312-1)*36+($AP312-1)*12+$AQ312+4,COLUMN())),INDIRECT(ADDRESS(($AO312-1)*3+$AP312+5,$AQ312+7)))&gt;=1,0,INDIRECT(ADDRESS(($AO312-1)*3+$AP312+5,$AQ312+7)))))</f>
        <v>0</v>
      </c>
      <c r="AS312" s="511">
        <f ca="1">COUNTIF(INDIRECT("H"&amp;(ROW()+12*(($AO312-1)*3+$AP312)-ROW())/12+5):INDIRECT("S"&amp;(ROW()+12*(($AO312-1)*3+$AP312)-ROW())/12+5),AR312)</f>
        <v>0</v>
      </c>
      <c r="AT312" s="515"/>
      <c r="AV312" s="511">
        <f ca="1">IF(AND(AR312&gt;0,AS312&gt;0),COUNTIF(AV$6:AV311,"&gt;0")+1,0)</f>
        <v>0</v>
      </c>
    </row>
    <row r="313" spans="41:48">
      <c r="AO313" s="511">
        <v>9</v>
      </c>
      <c r="AP313" s="511">
        <v>2</v>
      </c>
      <c r="AQ313" s="511">
        <v>8</v>
      </c>
      <c r="AR313" s="515">
        <f ca="1">IF($AQ313=1,IF(INDIRECT(ADDRESS(($AO313-1)*3+$AP313+5,$AQ313+7))="",0,INDIRECT(ADDRESS(($AO313-1)*3+$AP313+5,$AQ313+7))),IF(INDIRECT(ADDRESS(($AO313-1)*3+$AP313+5,$AQ313+7))="",0,IF(COUNTIF(INDIRECT(ADDRESS(($AO313-1)*36+($AP313-1)*12+6,COLUMN())):INDIRECT(ADDRESS(($AO313-1)*36+($AP313-1)*12+$AQ313+4,COLUMN())),INDIRECT(ADDRESS(($AO313-1)*3+$AP313+5,$AQ313+7)))&gt;=1,0,INDIRECT(ADDRESS(($AO313-1)*3+$AP313+5,$AQ313+7)))))</f>
        <v>0</v>
      </c>
      <c r="AS313" s="511">
        <f ca="1">COUNTIF(INDIRECT("H"&amp;(ROW()+12*(($AO313-1)*3+$AP313)-ROW())/12+5):INDIRECT("S"&amp;(ROW()+12*(($AO313-1)*3+$AP313)-ROW())/12+5),AR313)</f>
        <v>0</v>
      </c>
      <c r="AT313" s="515"/>
      <c r="AV313" s="511">
        <f ca="1">IF(AND(AR313&gt;0,AS313&gt;0),COUNTIF(AV$6:AV312,"&gt;0")+1,0)</f>
        <v>0</v>
      </c>
    </row>
    <row r="314" spans="41:48">
      <c r="AO314" s="511">
        <v>9</v>
      </c>
      <c r="AP314" s="511">
        <v>2</v>
      </c>
      <c r="AQ314" s="511">
        <v>9</v>
      </c>
      <c r="AR314" s="515">
        <f ca="1">IF($AQ314=1,IF(INDIRECT(ADDRESS(($AO314-1)*3+$AP314+5,$AQ314+7))="",0,INDIRECT(ADDRESS(($AO314-1)*3+$AP314+5,$AQ314+7))),IF(INDIRECT(ADDRESS(($AO314-1)*3+$AP314+5,$AQ314+7))="",0,IF(COUNTIF(INDIRECT(ADDRESS(($AO314-1)*36+($AP314-1)*12+6,COLUMN())):INDIRECT(ADDRESS(($AO314-1)*36+($AP314-1)*12+$AQ314+4,COLUMN())),INDIRECT(ADDRESS(($AO314-1)*3+$AP314+5,$AQ314+7)))&gt;=1,0,INDIRECT(ADDRESS(($AO314-1)*3+$AP314+5,$AQ314+7)))))</f>
        <v>0</v>
      </c>
      <c r="AS314" s="511">
        <f ca="1">COUNTIF(INDIRECT("H"&amp;(ROW()+12*(($AO314-1)*3+$AP314)-ROW())/12+5):INDIRECT("S"&amp;(ROW()+12*(($AO314-1)*3+$AP314)-ROW())/12+5),AR314)</f>
        <v>0</v>
      </c>
      <c r="AT314" s="515"/>
      <c r="AV314" s="511">
        <f ca="1">IF(AND(AR314&gt;0,AS314&gt;0),COUNTIF(AV$6:AV313,"&gt;0")+1,0)</f>
        <v>0</v>
      </c>
    </row>
    <row r="315" spans="41:48">
      <c r="AO315" s="511">
        <v>9</v>
      </c>
      <c r="AP315" s="511">
        <v>2</v>
      </c>
      <c r="AQ315" s="511">
        <v>10</v>
      </c>
      <c r="AR315" s="515">
        <f ca="1">IF($AQ315=1,IF(INDIRECT(ADDRESS(($AO315-1)*3+$AP315+5,$AQ315+7))="",0,INDIRECT(ADDRESS(($AO315-1)*3+$AP315+5,$AQ315+7))),IF(INDIRECT(ADDRESS(($AO315-1)*3+$AP315+5,$AQ315+7))="",0,IF(COUNTIF(INDIRECT(ADDRESS(($AO315-1)*36+($AP315-1)*12+6,COLUMN())):INDIRECT(ADDRESS(($AO315-1)*36+($AP315-1)*12+$AQ315+4,COLUMN())),INDIRECT(ADDRESS(($AO315-1)*3+$AP315+5,$AQ315+7)))&gt;=1,0,INDIRECT(ADDRESS(($AO315-1)*3+$AP315+5,$AQ315+7)))))</f>
        <v>0</v>
      </c>
      <c r="AS315" s="511">
        <f ca="1">COUNTIF(INDIRECT("H"&amp;(ROW()+12*(($AO315-1)*3+$AP315)-ROW())/12+5):INDIRECT("S"&amp;(ROW()+12*(($AO315-1)*3+$AP315)-ROW())/12+5),AR315)</f>
        <v>0</v>
      </c>
      <c r="AT315" s="515"/>
      <c r="AV315" s="511">
        <f ca="1">IF(AND(AR315&gt;0,AS315&gt;0),COUNTIF(AV$6:AV314,"&gt;0")+1,0)</f>
        <v>0</v>
      </c>
    </row>
    <row r="316" spans="41:48">
      <c r="AO316" s="511">
        <v>9</v>
      </c>
      <c r="AP316" s="511">
        <v>2</v>
      </c>
      <c r="AQ316" s="511">
        <v>11</v>
      </c>
      <c r="AR316" s="515">
        <f ca="1">IF($AQ316=1,IF(INDIRECT(ADDRESS(($AO316-1)*3+$AP316+5,$AQ316+7))="",0,INDIRECT(ADDRESS(($AO316-1)*3+$AP316+5,$AQ316+7))),IF(INDIRECT(ADDRESS(($AO316-1)*3+$AP316+5,$AQ316+7))="",0,IF(COUNTIF(INDIRECT(ADDRESS(($AO316-1)*36+($AP316-1)*12+6,COLUMN())):INDIRECT(ADDRESS(($AO316-1)*36+($AP316-1)*12+$AQ316+4,COLUMN())),INDIRECT(ADDRESS(($AO316-1)*3+$AP316+5,$AQ316+7)))&gt;=1,0,INDIRECT(ADDRESS(($AO316-1)*3+$AP316+5,$AQ316+7)))))</f>
        <v>0</v>
      </c>
      <c r="AS316" s="511">
        <f ca="1">COUNTIF(INDIRECT("H"&amp;(ROW()+12*(($AO316-1)*3+$AP316)-ROW())/12+5):INDIRECT("S"&amp;(ROW()+12*(($AO316-1)*3+$AP316)-ROW())/12+5),AR316)</f>
        <v>0</v>
      </c>
      <c r="AT316" s="515"/>
      <c r="AV316" s="511">
        <f ca="1">IF(AND(AR316&gt;0,AS316&gt;0),COUNTIF(AV$6:AV315,"&gt;0")+1,0)</f>
        <v>0</v>
      </c>
    </row>
    <row r="317" spans="41:48">
      <c r="AO317" s="511">
        <v>9</v>
      </c>
      <c r="AP317" s="511">
        <v>2</v>
      </c>
      <c r="AQ317" s="511">
        <v>12</v>
      </c>
      <c r="AR317" s="515">
        <f ca="1">IF($AQ317=1,IF(INDIRECT(ADDRESS(($AO317-1)*3+$AP317+5,$AQ317+7))="",0,INDIRECT(ADDRESS(($AO317-1)*3+$AP317+5,$AQ317+7))),IF(INDIRECT(ADDRESS(($AO317-1)*3+$AP317+5,$AQ317+7))="",0,IF(COUNTIF(INDIRECT(ADDRESS(($AO317-1)*36+($AP317-1)*12+6,COLUMN())):INDIRECT(ADDRESS(($AO317-1)*36+($AP317-1)*12+$AQ317+4,COLUMN())),INDIRECT(ADDRESS(($AO317-1)*3+$AP317+5,$AQ317+7)))&gt;=1,0,INDIRECT(ADDRESS(($AO317-1)*3+$AP317+5,$AQ317+7)))))</f>
        <v>0</v>
      </c>
      <c r="AS317" s="511">
        <f ca="1">COUNTIF(INDIRECT("H"&amp;(ROW()+12*(($AO317-1)*3+$AP317)-ROW())/12+5):INDIRECT("S"&amp;(ROW()+12*(($AO317-1)*3+$AP317)-ROW())/12+5),AR317)</f>
        <v>0</v>
      </c>
      <c r="AT317" s="515"/>
      <c r="AV317" s="511">
        <f ca="1">IF(AND(AR317&gt;0,AS317&gt;0),COUNTIF(AV$6:AV316,"&gt;0")+1,0)</f>
        <v>0</v>
      </c>
    </row>
    <row r="318" spans="41:48">
      <c r="AO318" s="511">
        <v>9</v>
      </c>
      <c r="AP318" s="511">
        <v>3</v>
      </c>
      <c r="AQ318" s="511">
        <v>1</v>
      </c>
      <c r="AR318" s="515">
        <f ca="1">IF($AQ318=1,IF(INDIRECT(ADDRESS(($AO318-1)*3+$AP318+5,$AQ318+7))="",0,INDIRECT(ADDRESS(($AO318-1)*3+$AP318+5,$AQ318+7))),IF(INDIRECT(ADDRESS(($AO318-1)*3+$AP318+5,$AQ318+7))="",0,IF(COUNTIF(INDIRECT(ADDRESS(($AO318-1)*36+($AP318-1)*12+6,COLUMN())):INDIRECT(ADDRESS(($AO318-1)*36+($AP318-1)*12+$AQ318+4,COLUMN())),INDIRECT(ADDRESS(($AO318-1)*3+$AP318+5,$AQ318+7)))&gt;=1,0,INDIRECT(ADDRESS(($AO318-1)*3+$AP318+5,$AQ318+7)))))</f>
        <v>0</v>
      </c>
      <c r="AS318" s="511">
        <f ca="1">COUNTIF(INDIRECT("H"&amp;(ROW()+12*(($AO318-1)*3+$AP318)-ROW())/12+5):INDIRECT("S"&amp;(ROW()+12*(($AO318-1)*3+$AP318)-ROW())/12+5),AR318)</f>
        <v>0</v>
      </c>
      <c r="AT318" s="515"/>
      <c r="AV318" s="511">
        <f ca="1">IF(AND(AR318&gt;0,AS318&gt;0),COUNTIF(AV$6:AV317,"&gt;0")+1,0)</f>
        <v>0</v>
      </c>
    </row>
    <row r="319" spans="41:48">
      <c r="AO319" s="511">
        <v>9</v>
      </c>
      <c r="AP319" s="511">
        <v>3</v>
      </c>
      <c r="AQ319" s="511">
        <v>2</v>
      </c>
      <c r="AR319" s="515">
        <f ca="1">IF($AQ319=1,IF(INDIRECT(ADDRESS(($AO319-1)*3+$AP319+5,$AQ319+7))="",0,INDIRECT(ADDRESS(($AO319-1)*3+$AP319+5,$AQ319+7))),IF(INDIRECT(ADDRESS(($AO319-1)*3+$AP319+5,$AQ319+7))="",0,IF(COUNTIF(INDIRECT(ADDRESS(($AO319-1)*36+($AP319-1)*12+6,COLUMN())):INDIRECT(ADDRESS(($AO319-1)*36+($AP319-1)*12+$AQ319+4,COLUMN())),INDIRECT(ADDRESS(($AO319-1)*3+$AP319+5,$AQ319+7)))&gt;=1,0,INDIRECT(ADDRESS(($AO319-1)*3+$AP319+5,$AQ319+7)))))</f>
        <v>0</v>
      </c>
      <c r="AS319" s="511">
        <f ca="1">COUNTIF(INDIRECT("H"&amp;(ROW()+12*(($AO319-1)*3+$AP319)-ROW())/12+5):INDIRECT("S"&amp;(ROW()+12*(($AO319-1)*3+$AP319)-ROW())/12+5),AR319)</f>
        <v>0</v>
      </c>
      <c r="AT319" s="515"/>
      <c r="AV319" s="511">
        <f ca="1">IF(AND(AR319&gt;0,AS319&gt;0),COUNTIF(AV$6:AV318,"&gt;0")+1,0)</f>
        <v>0</v>
      </c>
    </row>
    <row r="320" spans="41:48">
      <c r="AO320" s="511">
        <v>9</v>
      </c>
      <c r="AP320" s="511">
        <v>3</v>
      </c>
      <c r="AQ320" s="511">
        <v>3</v>
      </c>
      <c r="AR320" s="515">
        <f ca="1">IF($AQ320=1,IF(INDIRECT(ADDRESS(($AO320-1)*3+$AP320+5,$AQ320+7))="",0,INDIRECT(ADDRESS(($AO320-1)*3+$AP320+5,$AQ320+7))),IF(INDIRECT(ADDRESS(($AO320-1)*3+$AP320+5,$AQ320+7))="",0,IF(COUNTIF(INDIRECT(ADDRESS(($AO320-1)*36+($AP320-1)*12+6,COLUMN())):INDIRECT(ADDRESS(($AO320-1)*36+($AP320-1)*12+$AQ320+4,COLUMN())),INDIRECT(ADDRESS(($AO320-1)*3+$AP320+5,$AQ320+7)))&gt;=1,0,INDIRECT(ADDRESS(($AO320-1)*3+$AP320+5,$AQ320+7)))))</f>
        <v>0</v>
      </c>
      <c r="AS320" s="511">
        <f ca="1">COUNTIF(INDIRECT("H"&amp;(ROW()+12*(($AO320-1)*3+$AP320)-ROW())/12+5):INDIRECT("S"&amp;(ROW()+12*(($AO320-1)*3+$AP320)-ROW())/12+5),AR320)</f>
        <v>0</v>
      </c>
      <c r="AT320" s="515"/>
      <c r="AV320" s="511">
        <f ca="1">IF(AND(AR320&gt;0,AS320&gt;0),COUNTIF(AV$6:AV319,"&gt;0")+1,0)</f>
        <v>0</v>
      </c>
    </row>
    <row r="321" spans="41:48">
      <c r="AO321" s="511">
        <v>9</v>
      </c>
      <c r="AP321" s="511">
        <v>3</v>
      </c>
      <c r="AQ321" s="511">
        <v>4</v>
      </c>
      <c r="AR321" s="515">
        <f ca="1">IF($AQ321=1,IF(INDIRECT(ADDRESS(($AO321-1)*3+$AP321+5,$AQ321+7))="",0,INDIRECT(ADDRESS(($AO321-1)*3+$AP321+5,$AQ321+7))),IF(INDIRECT(ADDRESS(($AO321-1)*3+$AP321+5,$AQ321+7))="",0,IF(COUNTIF(INDIRECT(ADDRESS(($AO321-1)*36+($AP321-1)*12+6,COLUMN())):INDIRECT(ADDRESS(($AO321-1)*36+($AP321-1)*12+$AQ321+4,COLUMN())),INDIRECT(ADDRESS(($AO321-1)*3+$AP321+5,$AQ321+7)))&gt;=1,0,INDIRECT(ADDRESS(($AO321-1)*3+$AP321+5,$AQ321+7)))))</f>
        <v>0</v>
      </c>
      <c r="AS321" s="511">
        <f ca="1">COUNTIF(INDIRECT("H"&amp;(ROW()+12*(($AO321-1)*3+$AP321)-ROW())/12+5):INDIRECT("S"&amp;(ROW()+12*(($AO321-1)*3+$AP321)-ROW())/12+5),AR321)</f>
        <v>0</v>
      </c>
      <c r="AT321" s="515"/>
      <c r="AV321" s="511">
        <f ca="1">IF(AND(AR321&gt;0,AS321&gt;0),COUNTIF(AV$6:AV320,"&gt;0")+1,0)</f>
        <v>0</v>
      </c>
    </row>
    <row r="322" spans="41:48">
      <c r="AO322" s="511">
        <v>9</v>
      </c>
      <c r="AP322" s="511">
        <v>3</v>
      </c>
      <c r="AQ322" s="511">
        <v>5</v>
      </c>
      <c r="AR322" s="515">
        <f ca="1">IF($AQ322=1,IF(INDIRECT(ADDRESS(($AO322-1)*3+$AP322+5,$AQ322+7))="",0,INDIRECT(ADDRESS(($AO322-1)*3+$AP322+5,$AQ322+7))),IF(INDIRECT(ADDRESS(($AO322-1)*3+$AP322+5,$AQ322+7))="",0,IF(COUNTIF(INDIRECT(ADDRESS(($AO322-1)*36+($AP322-1)*12+6,COLUMN())):INDIRECT(ADDRESS(($AO322-1)*36+($AP322-1)*12+$AQ322+4,COLUMN())),INDIRECT(ADDRESS(($AO322-1)*3+$AP322+5,$AQ322+7)))&gt;=1,0,INDIRECT(ADDRESS(($AO322-1)*3+$AP322+5,$AQ322+7)))))</f>
        <v>0</v>
      </c>
      <c r="AS322" s="511">
        <f ca="1">COUNTIF(INDIRECT("H"&amp;(ROW()+12*(($AO322-1)*3+$AP322)-ROW())/12+5):INDIRECT("S"&amp;(ROW()+12*(($AO322-1)*3+$AP322)-ROW())/12+5),AR322)</f>
        <v>0</v>
      </c>
      <c r="AT322" s="515"/>
      <c r="AV322" s="511">
        <f ca="1">IF(AND(AR322&gt;0,AS322&gt;0),COUNTIF(AV$6:AV321,"&gt;0")+1,0)</f>
        <v>0</v>
      </c>
    </row>
    <row r="323" spans="41:48">
      <c r="AO323" s="511">
        <v>9</v>
      </c>
      <c r="AP323" s="511">
        <v>3</v>
      </c>
      <c r="AQ323" s="511">
        <v>6</v>
      </c>
      <c r="AR323" s="515">
        <f ca="1">IF($AQ323=1,IF(INDIRECT(ADDRESS(($AO323-1)*3+$AP323+5,$AQ323+7))="",0,INDIRECT(ADDRESS(($AO323-1)*3+$AP323+5,$AQ323+7))),IF(INDIRECT(ADDRESS(($AO323-1)*3+$AP323+5,$AQ323+7))="",0,IF(COUNTIF(INDIRECT(ADDRESS(($AO323-1)*36+($AP323-1)*12+6,COLUMN())):INDIRECT(ADDRESS(($AO323-1)*36+($AP323-1)*12+$AQ323+4,COLUMN())),INDIRECT(ADDRESS(($AO323-1)*3+$AP323+5,$AQ323+7)))&gt;=1,0,INDIRECT(ADDRESS(($AO323-1)*3+$AP323+5,$AQ323+7)))))</f>
        <v>0</v>
      </c>
      <c r="AS323" s="511">
        <f ca="1">COUNTIF(INDIRECT("H"&amp;(ROW()+12*(($AO323-1)*3+$AP323)-ROW())/12+5):INDIRECT("S"&amp;(ROW()+12*(($AO323-1)*3+$AP323)-ROW())/12+5),AR323)</f>
        <v>0</v>
      </c>
      <c r="AT323" s="515"/>
      <c r="AV323" s="511">
        <f ca="1">IF(AND(AR323&gt;0,AS323&gt;0),COUNTIF(AV$6:AV322,"&gt;0")+1,0)</f>
        <v>0</v>
      </c>
    </row>
    <row r="324" spans="41:48">
      <c r="AO324" s="511">
        <v>9</v>
      </c>
      <c r="AP324" s="511">
        <v>3</v>
      </c>
      <c r="AQ324" s="511">
        <v>7</v>
      </c>
      <c r="AR324" s="515">
        <f ca="1">IF($AQ324=1,IF(INDIRECT(ADDRESS(($AO324-1)*3+$AP324+5,$AQ324+7))="",0,INDIRECT(ADDRESS(($AO324-1)*3+$AP324+5,$AQ324+7))),IF(INDIRECT(ADDRESS(($AO324-1)*3+$AP324+5,$AQ324+7))="",0,IF(COUNTIF(INDIRECT(ADDRESS(($AO324-1)*36+($AP324-1)*12+6,COLUMN())):INDIRECT(ADDRESS(($AO324-1)*36+($AP324-1)*12+$AQ324+4,COLUMN())),INDIRECT(ADDRESS(($AO324-1)*3+$AP324+5,$AQ324+7)))&gt;=1,0,INDIRECT(ADDRESS(($AO324-1)*3+$AP324+5,$AQ324+7)))))</f>
        <v>0</v>
      </c>
      <c r="AS324" s="511">
        <f ca="1">COUNTIF(INDIRECT("H"&amp;(ROW()+12*(($AO324-1)*3+$AP324)-ROW())/12+5):INDIRECT("S"&amp;(ROW()+12*(($AO324-1)*3+$AP324)-ROW())/12+5),AR324)</f>
        <v>0</v>
      </c>
      <c r="AT324" s="515"/>
      <c r="AV324" s="511">
        <f ca="1">IF(AND(AR324&gt;0,AS324&gt;0),COUNTIF(AV$6:AV323,"&gt;0")+1,0)</f>
        <v>0</v>
      </c>
    </row>
    <row r="325" spans="41:48">
      <c r="AO325" s="511">
        <v>9</v>
      </c>
      <c r="AP325" s="511">
        <v>3</v>
      </c>
      <c r="AQ325" s="511">
        <v>8</v>
      </c>
      <c r="AR325" s="515">
        <f ca="1">IF($AQ325=1,IF(INDIRECT(ADDRESS(($AO325-1)*3+$AP325+5,$AQ325+7))="",0,INDIRECT(ADDRESS(($AO325-1)*3+$AP325+5,$AQ325+7))),IF(INDIRECT(ADDRESS(($AO325-1)*3+$AP325+5,$AQ325+7))="",0,IF(COUNTIF(INDIRECT(ADDRESS(($AO325-1)*36+($AP325-1)*12+6,COLUMN())):INDIRECT(ADDRESS(($AO325-1)*36+($AP325-1)*12+$AQ325+4,COLUMN())),INDIRECT(ADDRESS(($AO325-1)*3+$AP325+5,$AQ325+7)))&gt;=1,0,INDIRECT(ADDRESS(($AO325-1)*3+$AP325+5,$AQ325+7)))))</f>
        <v>0</v>
      </c>
      <c r="AS325" s="511">
        <f ca="1">COUNTIF(INDIRECT("H"&amp;(ROW()+12*(($AO325-1)*3+$AP325)-ROW())/12+5):INDIRECT("S"&amp;(ROW()+12*(($AO325-1)*3+$AP325)-ROW())/12+5),AR325)</f>
        <v>0</v>
      </c>
      <c r="AT325" s="515"/>
      <c r="AV325" s="511">
        <f ca="1">IF(AND(AR325&gt;0,AS325&gt;0),COUNTIF(AV$6:AV324,"&gt;0")+1,0)</f>
        <v>0</v>
      </c>
    </row>
    <row r="326" spans="41:48">
      <c r="AO326" s="511">
        <v>9</v>
      </c>
      <c r="AP326" s="511">
        <v>3</v>
      </c>
      <c r="AQ326" s="511">
        <v>9</v>
      </c>
      <c r="AR326" s="515">
        <f ca="1">IF($AQ326=1,IF(INDIRECT(ADDRESS(($AO326-1)*3+$AP326+5,$AQ326+7))="",0,INDIRECT(ADDRESS(($AO326-1)*3+$AP326+5,$AQ326+7))),IF(INDIRECT(ADDRESS(($AO326-1)*3+$AP326+5,$AQ326+7))="",0,IF(COUNTIF(INDIRECT(ADDRESS(($AO326-1)*36+($AP326-1)*12+6,COLUMN())):INDIRECT(ADDRESS(($AO326-1)*36+($AP326-1)*12+$AQ326+4,COLUMN())),INDIRECT(ADDRESS(($AO326-1)*3+$AP326+5,$AQ326+7)))&gt;=1,0,INDIRECT(ADDRESS(($AO326-1)*3+$AP326+5,$AQ326+7)))))</f>
        <v>0</v>
      </c>
      <c r="AS326" s="511">
        <f ca="1">COUNTIF(INDIRECT("H"&amp;(ROW()+12*(($AO326-1)*3+$AP326)-ROW())/12+5):INDIRECT("S"&amp;(ROW()+12*(($AO326-1)*3+$AP326)-ROW())/12+5),AR326)</f>
        <v>0</v>
      </c>
      <c r="AT326" s="515"/>
      <c r="AV326" s="511">
        <f ca="1">IF(AND(AR326&gt;0,AS326&gt;0),COUNTIF(AV$6:AV325,"&gt;0")+1,0)</f>
        <v>0</v>
      </c>
    </row>
    <row r="327" spans="41:48">
      <c r="AO327" s="511">
        <v>9</v>
      </c>
      <c r="AP327" s="511">
        <v>3</v>
      </c>
      <c r="AQ327" s="511">
        <v>10</v>
      </c>
      <c r="AR327" s="515">
        <f ca="1">IF($AQ327=1,IF(INDIRECT(ADDRESS(($AO327-1)*3+$AP327+5,$AQ327+7))="",0,INDIRECT(ADDRESS(($AO327-1)*3+$AP327+5,$AQ327+7))),IF(INDIRECT(ADDRESS(($AO327-1)*3+$AP327+5,$AQ327+7))="",0,IF(COUNTIF(INDIRECT(ADDRESS(($AO327-1)*36+($AP327-1)*12+6,COLUMN())):INDIRECT(ADDRESS(($AO327-1)*36+($AP327-1)*12+$AQ327+4,COLUMN())),INDIRECT(ADDRESS(($AO327-1)*3+$AP327+5,$AQ327+7)))&gt;=1,0,INDIRECT(ADDRESS(($AO327-1)*3+$AP327+5,$AQ327+7)))))</f>
        <v>0</v>
      </c>
      <c r="AS327" s="511">
        <f ca="1">COUNTIF(INDIRECT("H"&amp;(ROW()+12*(($AO327-1)*3+$AP327)-ROW())/12+5):INDIRECT("S"&amp;(ROW()+12*(($AO327-1)*3+$AP327)-ROW())/12+5),AR327)</f>
        <v>0</v>
      </c>
      <c r="AT327" s="515"/>
      <c r="AV327" s="511">
        <f ca="1">IF(AND(AR327&gt;0,AS327&gt;0),COUNTIF(AV$6:AV326,"&gt;0")+1,0)</f>
        <v>0</v>
      </c>
    </row>
    <row r="328" spans="41:48">
      <c r="AO328" s="511">
        <v>9</v>
      </c>
      <c r="AP328" s="511">
        <v>3</v>
      </c>
      <c r="AQ328" s="511">
        <v>11</v>
      </c>
      <c r="AR328" s="515">
        <f ca="1">IF($AQ328=1,IF(INDIRECT(ADDRESS(($AO328-1)*3+$AP328+5,$AQ328+7))="",0,INDIRECT(ADDRESS(($AO328-1)*3+$AP328+5,$AQ328+7))),IF(INDIRECT(ADDRESS(($AO328-1)*3+$AP328+5,$AQ328+7))="",0,IF(COUNTIF(INDIRECT(ADDRESS(($AO328-1)*36+($AP328-1)*12+6,COLUMN())):INDIRECT(ADDRESS(($AO328-1)*36+($AP328-1)*12+$AQ328+4,COLUMN())),INDIRECT(ADDRESS(($AO328-1)*3+$AP328+5,$AQ328+7)))&gt;=1,0,INDIRECT(ADDRESS(($AO328-1)*3+$AP328+5,$AQ328+7)))))</f>
        <v>0</v>
      </c>
      <c r="AS328" s="511">
        <f ca="1">COUNTIF(INDIRECT("H"&amp;(ROW()+12*(($AO328-1)*3+$AP328)-ROW())/12+5):INDIRECT("S"&amp;(ROW()+12*(($AO328-1)*3+$AP328)-ROW())/12+5),AR328)</f>
        <v>0</v>
      </c>
      <c r="AT328" s="515"/>
      <c r="AV328" s="511">
        <f ca="1">IF(AND(AR328&gt;0,AS328&gt;0),COUNTIF(AV$6:AV327,"&gt;0")+1,0)</f>
        <v>0</v>
      </c>
    </row>
    <row r="329" spans="41:48">
      <c r="AO329" s="511">
        <v>9</v>
      </c>
      <c r="AP329" s="511">
        <v>3</v>
      </c>
      <c r="AQ329" s="511">
        <v>12</v>
      </c>
      <c r="AR329" s="515">
        <f ca="1">IF($AQ329=1,IF(INDIRECT(ADDRESS(($AO329-1)*3+$AP329+5,$AQ329+7))="",0,INDIRECT(ADDRESS(($AO329-1)*3+$AP329+5,$AQ329+7))),IF(INDIRECT(ADDRESS(($AO329-1)*3+$AP329+5,$AQ329+7))="",0,IF(COUNTIF(INDIRECT(ADDRESS(($AO329-1)*36+($AP329-1)*12+6,COLUMN())):INDIRECT(ADDRESS(($AO329-1)*36+($AP329-1)*12+$AQ329+4,COLUMN())),INDIRECT(ADDRESS(($AO329-1)*3+$AP329+5,$AQ329+7)))&gt;=1,0,INDIRECT(ADDRESS(($AO329-1)*3+$AP329+5,$AQ329+7)))))</f>
        <v>0</v>
      </c>
      <c r="AS329" s="511">
        <f ca="1">COUNTIF(INDIRECT("H"&amp;(ROW()+12*(($AO329-1)*3+$AP329)-ROW())/12+5):INDIRECT("S"&amp;(ROW()+12*(($AO329-1)*3+$AP329)-ROW())/12+5),AR329)</f>
        <v>0</v>
      </c>
      <c r="AT329" s="515"/>
      <c r="AV329" s="511">
        <f ca="1">IF(AND(AR329&gt;0,AS329&gt;0),COUNTIF(AV$6:AV328,"&gt;0")+1,0)</f>
        <v>0</v>
      </c>
    </row>
    <row r="330" spans="41:48">
      <c r="AO330" s="511">
        <v>10</v>
      </c>
      <c r="AP330" s="511">
        <v>1</v>
      </c>
      <c r="AQ330" s="511">
        <v>1</v>
      </c>
      <c r="AR330" s="515">
        <f ca="1">IF($AQ330=1,IF(INDIRECT(ADDRESS(($AO330-1)*3+$AP330+5,$AQ330+7))="",0,INDIRECT(ADDRESS(($AO330-1)*3+$AP330+5,$AQ330+7))),IF(INDIRECT(ADDRESS(($AO330-1)*3+$AP330+5,$AQ330+7))="",0,IF(COUNTIF(INDIRECT(ADDRESS(($AO330-1)*36+($AP330-1)*12+6,COLUMN())):INDIRECT(ADDRESS(($AO330-1)*36+($AP330-1)*12+$AQ330+4,COLUMN())),INDIRECT(ADDRESS(($AO330-1)*3+$AP330+5,$AQ330+7)))&gt;=1,0,INDIRECT(ADDRESS(($AO330-1)*3+$AP330+5,$AQ330+7)))))</f>
        <v>0</v>
      </c>
      <c r="AS330" s="511">
        <f ca="1">COUNTIF(INDIRECT("H"&amp;(ROW()+12*(($AO330-1)*3+$AP330)-ROW())/12+5):INDIRECT("S"&amp;(ROW()+12*(($AO330-1)*3+$AP330)-ROW())/12+5),AR330)</f>
        <v>0</v>
      </c>
      <c r="AT330" s="515"/>
      <c r="AV330" s="511">
        <f ca="1">IF(AND(AR330&gt;0,AS330&gt;0),COUNTIF(AV$6:AV329,"&gt;0")+1,0)</f>
        <v>0</v>
      </c>
    </row>
    <row r="331" spans="41:48">
      <c r="AO331" s="511">
        <v>10</v>
      </c>
      <c r="AP331" s="511">
        <v>1</v>
      </c>
      <c r="AQ331" s="511">
        <v>2</v>
      </c>
      <c r="AR331" s="515">
        <f ca="1">IF($AQ331=1,IF(INDIRECT(ADDRESS(($AO331-1)*3+$AP331+5,$AQ331+7))="",0,INDIRECT(ADDRESS(($AO331-1)*3+$AP331+5,$AQ331+7))),IF(INDIRECT(ADDRESS(($AO331-1)*3+$AP331+5,$AQ331+7))="",0,IF(COUNTIF(INDIRECT(ADDRESS(($AO331-1)*36+($AP331-1)*12+6,COLUMN())):INDIRECT(ADDRESS(($AO331-1)*36+($AP331-1)*12+$AQ331+4,COLUMN())),INDIRECT(ADDRESS(($AO331-1)*3+$AP331+5,$AQ331+7)))&gt;=1,0,INDIRECT(ADDRESS(($AO331-1)*3+$AP331+5,$AQ331+7)))))</f>
        <v>0</v>
      </c>
      <c r="AS331" s="511">
        <f ca="1">COUNTIF(INDIRECT("H"&amp;(ROW()+12*(($AO331-1)*3+$AP331)-ROW())/12+5):INDIRECT("S"&amp;(ROW()+12*(($AO331-1)*3+$AP331)-ROW())/12+5),AR331)</f>
        <v>0</v>
      </c>
      <c r="AT331" s="515"/>
      <c r="AV331" s="511">
        <f ca="1">IF(AND(AR331&gt;0,AS331&gt;0),COUNTIF(AV$6:AV330,"&gt;0")+1,0)</f>
        <v>0</v>
      </c>
    </row>
    <row r="332" spans="41:48">
      <c r="AO332" s="511">
        <v>10</v>
      </c>
      <c r="AP332" s="511">
        <v>1</v>
      </c>
      <c r="AQ332" s="511">
        <v>3</v>
      </c>
      <c r="AR332" s="515">
        <f ca="1">IF($AQ332=1,IF(INDIRECT(ADDRESS(($AO332-1)*3+$AP332+5,$AQ332+7))="",0,INDIRECT(ADDRESS(($AO332-1)*3+$AP332+5,$AQ332+7))),IF(INDIRECT(ADDRESS(($AO332-1)*3+$AP332+5,$AQ332+7))="",0,IF(COUNTIF(INDIRECT(ADDRESS(($AO332-1)*36+($AP332-1)*12+6,COLUMN())):INDIRECT(ADDRESS(($AO332-1)*36+($AP332-1)*12+$AQ332+4,COLUMN())),INDIRECT(ADDRESS(($AO332-1)*3+$AP332+5,$AQ332+7)))&gt;=1,0,INDIRECT(ADDRESS(($AO332-1)*3+$AP332+5,$AQ332+7)))))</f>
        <v>0</v>
      </c>
      <c r="AS332" s="511">
        <f ca="1">COUNTIF(INDIRECT("H"&amp;(ROW()+12*(($AO332-1)*3+$AP332)-ROW())/12+5):INDIRECT("S"&amp;(ROW()+12*(($AO332-1)*3+$AP332)-ROW())/12+5),AR332)</f>
        <v>0</v>
      </c>
      <c r="AT332" s="515"/>
      <c r="AV332" s="511">
        <f ca="1">IF(AND(AR332&gt;0,AS332&gt;0),COUNTIF(AV$6:AV331,"&gt;0")+1,0)</f>
        <v>0</v>
      </c>
    </row>
    <row r="333" spans="41:48">
      <c r="AO333" s="511">
        <v>10</v>
      </c>
      <c r="AP333" s="511">
        <v>1</v>
      </c>
      <c r="AQ333" s="511">
        <v>4</v>
      </c>
      <c r="AR333" s="515">
        <f ca="1">IF($AQ333=1,IF(INDIRECT(ADDRESS(($AO333-1)*3+$AP333+5,$AQ333+7))="",0,INDIRECT(ADDRESS(($AO333-1)*3+$AP333+5,$AQ333+7))),IF(INDIRECT(ADDRESS(($AO333-1)*3+$AP333+5,$AQ333+7))="",0,IF(COUNTIF(INDIRECT(ADDRESS(($AO333-1)*36+($AP333-1)*12+6,COLUMN())):INDIRECT(ADDRESS(($AO333-1)*36+($AP333-1)*12+$AQ333+4,COLUMN())),INDIRECT(ADDRESS(($AO333-1)*3+$AP333+5,$AQ333+7)))&gt;=1,0,INDIRECT(ADDRESS(($AO333-1)*3+$AP333+5,$AQ333+7)))))</f>
        <v>0</v>
      </c>
      <c r="AS333" s="511">
        <f ca="1">COUNTIF(INDIRECT("H"&amp;(ROW()+12*(($AO333-1)*3+$AP333)-ROW())/12+5):INDIRECT("S"&amp;(ROW()+12*(($AO333-1)*3+$AP333)-ROW())/12+5),AR333)</f>
        <v>0</v>
      </c>
      <c r="AT333" s="515"/>
      <c r="AV333" s="511">
        <f ca="1">IF(AND(AR333&gt;0,AS333&gt;0),COUNTIF(AV$6:AV332,"&gt;0")+1,0)</f>
        <v>0</v>
      </c>
    </row>
    <row r="334" spans="41:48">
      <c r="AO334" s="511">
        <v>10</v>
      </c>
      <c r="AP334" s="511">
        <v>1</v>
      </c>
      <c r="AQ334" s="511">
        <v>5</v>
      </c>
      <c r="AR334" s="515">
        <f ca="1">IF($AQ334=1,IF(INDIRECT(ADDRESS(($AO334-1)*3+$AP334+5,$AQ334+7))="",0,INDIRECT(ADDRESS(($AO334-1)*3+$AP334+5,$AQ334+7))),IF(INDIRECT(ADDRESS(($AO334-1)*3+$AP334+5,$AQ334+7))="",0,IF(COUNTIF(INDIRECT(ADDRESS(($AO334-1)*36+($AP334-1)*12+6,COLUMN())):INDIRECT(ADDRESS(($AO334-1)*36+($AP334-1)*12+$AQ334+4,COLUMN())),INDIRECT(ADDRESS(($AO334-1)*3+$AP334+5,$AQ334+7)))&gt;=1,0,INDIRECT(ADDRESS(($AO334-1)*3+$AP334+5,$AQ334+7)))))</f>
        <v>0</v>
      </c>
      <c r="AS334" s="511">
        <f ca="1">COUNTIF(INDIRECT("H"&amp;(ROW()+12*(($AO334-1)*3+$AP334)-ROW())/12+5):INDIRECT("S"&amp;(ROW()+12*(($AO334-1)*3+$AP334)-ROW())/12+5),AR334)</f>
        <v>0</v>
      </c>
      <c r="AT334" s="515"/>
      <c r="AV334" s="511">
        <f ca="1">IF(AND(AR334&gt;0,AS334&gt;0),COUNTIF(AV$6:AV333,"&gt;0")+1,0)</f>
        <v>0</v>
      </c>
    </row>
    <row r="335" spans="41:48">
      <c r="AO335" s="511">
        <v>10</v>
      </c>
      <c r="AP335" s="511">
        <v>1</v>
      </c>
      <c r="AQ335" s="511">
        <v>6</v>
      </c>
      <c r="AR335" s="515">
        <f ca="1">IF($AQ335=1,IF(INDIRECT(ADDRESS(($AO335-1)*3+$AP335+5,$AQ335+7))="",0,INDIRECT(ADDRESS(($AO335-1)*3+$AP335+5,$AQ335+7))),IF(INDIRECT(ADDRESS(($AO335-1)*3+$AP335+5,$AQ335+7))="",0,IF(COUNTIF(INDIRECT(ADDRESS(($AO335-1)*36+($AP335-1)*12+6,COLUMN())):INDIRECT(ADDRESS(($AO335-1)*36+($AP335-1)*12+$AQ335+4,COLUMN())),INDIRECT(ADDRESS(($AO335-1)*3+$AP335+5,$AQ335+7)))&gt;=1,0,INDIRECT(ADDRESS(($AO335-1)*3+$AP335+5,$AQ335+7)))))</f>
        <v>0</v>
      </c>
      <c r="AS335" s="511">
        <f ca="1">COUNTIF(INDIRECT("H"&amp;(ROW()+12*(($AO335-1)*3+$AP335)-ROW())/12+5):INDIRECT("S"&amp;(ROW()+12*(($AO335-1)*3+$AP335)-ROW())/12+5),AR335)</f>
        <v>0</v>
      </c>
      <c r="AT335" s="515"/>
      <c r="AV335" s="511">
        <f ca="1">IF(AND(AR335&gt;0,AS335&gt;0),COUNTIF(AV$6:AV334,"&gt;0")+1,0)</f>
        <v>0</v>
      </c>
    </row>
    <row r="336" spans="41:48">
      <c r="AO336" s="511">
        <v>10</v>
      </c>
      <c r="AP336" s="511">
        <v>1</v>
      </c>
      <c r="AQ336" s="511">
        <v>7</v>
      </c>
      <c r="AR336" s="515">
        <f ca="1">IF($AQ336=1,IF(INDIRECT(ADDRESS(($AO336-1)*3+$AP336+5,$AQ336+7))="",0,INDIRECT(ADDRESS(($AO336-1)*3+$AP336+5,$AQ336+7))),IF(INDIRECT(ADDRESS(($AO336-1)*3+$AP336+5,$AQ336+7))="",0,IF(COUNTIF(INDIRECT(ADDRESS(($AO336-1)*36+($AP336-1)*12+6,COLUMN())):INDIRECT(ADDRESS(($AO336-1)*36+($AP336-1)*12+$AQ336+4,COLUMN())),INDIRECT(ADDRESS(($AO336-1)*3+$AP336+5,$AQ336+7)))&gt;=1,0,INDIRECT(ADDRESS(($AO336-1)*3+$AP336+5,$AQ336+7)))))</f>
        <v>0</v>
      </c>
      <c r="AS336" s="511">
        <f ca="1">COUNTIF(INDIRECT("H"&amp;(ROW()+12*(($AO336-1)*3+$AP336)-ROW())/12+5):INDIRECT("S"&amp;(ROW()+12*(($AO336-1)*3+$AP336)-ROW())/12+5),AR336)</f>
        <v>0</v>
      </c>
      <c r="AT336" s="515"/>
      <c r="AV336" s="511">
        <f ca="1">IF(AND(AR336&gt;0,AS336&gt;0),COUNTIF(AV$6:AV335,"&gt;0")+1,0)</f>
        <v>0</v>
      </c>
    </row>
    <row r="337" spans="41:48">
      <c r="AO337" s="511">
        <v>10</v>
      </c>
      <c r="AP337" s="511">
        <v>1</v>
      </c>
      <c r="AQ337" s="511">
        <v>8</v>
      </c>
      <c r="AR337" s="515">
        <f ca="1">IF($AQ337=1,IF(INDIRECT(ADDRESS(($AO337-1)*3+$AP337+5,$AQ337+7))="",0,INDIRECT(ADDRESS(($AO337-1)*3+$AP337+5,$AQ337+7))),IF(INDIRECT(ADDRESS(($AO337-1)*3+$AP337+5,$AQ337+7))="",0,IF(COUNTIF(INDIRECT(ADDRESS(($AO337-1)*36+($AP337-1)*12+6,COLUMN())):INDIRECT(ADDRESS(($AO337-1)*36+($AP337-1)*12+$AQ337+4,COLUMN())),INDIRECT(ADDRESS(($AO337-1)*3+$AP337+5,$AQ337+7)))&gt;=1,0,INDIRECT(ADDRESS(($AO337-1)*3+$AP337+5,$AQ337+7)))))</f>
        <v>0</v>
      </c>
      <c r="AS337" s="511">
        <f ca="1">COUNTIF(INDIRECT("H"&amp;(ROW()+12*(($AO337-1)*3+$AP337)-ROW())/12+5):INDIRECT("S"&amp;(ROW()+12*(($AO337-1)*3+$AP337)-ROW())/12+5),AR337)</f>
        <v>0</v>
      </c>
      <c r="AT337" s="515"/>
      <c r="AV337" s="511">
        <f ca="1">IF(AND(AR337&gt;0,AS337&gt;0),COUNTIF(AV$6:AV336,"&gt;0")+1,0)</f>
        <v>0</v>
      </c>
    </row>
    <row r="338" spans="41:48">
      <c r="AO338" s="511">
        <v>10</v>
      </c>
      <c r="AP338" s="511">
        <v>1</v>
      </c>
      <c r="AQ338" s="511">
        <v>9</v>
      </c>
      <c r="AR338" s="515">
        <f ca="1">IF($AQ338=1,IF(INDIRECT(ADDRESS(($AO338-1)*3+$AP338+5,$AQ338+7))="",0,INDIRECT(ADDRESS(($AO338-1)*3+$AP338+5,$AQ338+7))),IF(INDIRECT(ADDRESS(($AO338-1)*3+$AP338+5,$AQ338+7))="",0,IF(COUNTIF(INDIRECT(ADDRESS(($AO338-1)*36+($AP338-1)*12+6,COLUMN())):INDIRECT(ADDRESS(($AO338-1)*36+($AP338-1)*12+$AQ338+4,COLUMN())),INDIRECT(ADDRESS(($AO338-1)*3+$AP338+5,$AQ338+7)))&gt;=1,0,INDIRECT(ADDRESS(($AO338-1)*3+$AP338+5,$AQ338+7)))))</f>
        <v>0</v>
      </c>
      <c r="AS338" s="511">
        <f ca="1">COUNTIF(INDIRECT("H"&amp;(ROW()+12*(($AO338-1)*3+$AP338)-ROW())/12+5):INDIRECT("S"&amp;(ROW()+12*(($AO338-1)*3+$AP338)-ROW())/12+5),AR338)</f>
        <v>0</v>
      </c>
      <c r="AT338" s="515"/>
      <c r="AV338" s="511">
        <f ca="1">IF(AND(AR338&gt;0,AS338&gt;0),COUNTIF(AV$6:AV337,"&gt;0")+1,0)</f>
        <v>0</v>
      </c>
    </row>
    <row r="339" spans="41:48">
      <c r="AO339" s="511">
        <v>10</v>
      </c>
      <c r="AP339" s="511">
        <v>1</v>
      </c>
      <c r="AQ339" s="511">
        <v>10</v>
      </c>
      <c r="AR339" s="515">
        <f ca="1">IF($AQ339=1,IF(INDIRECT(ADDRESS(($AO339-1)*3+$AP339+5,$AQ339+7))="",0,INDIRECT(ADDRESS(($AO339-1)*3+$AP339+5,$AQ339+7))),IF(INDIRECT(ADDRESS(($AO339-1)*3+$AP339+5,$AQ339+7))="",0,IF(COUNTIF(INDIRECT(ADDRESS(($AO339-1)*36+($AP339-1)*12+6,COLUMN())):INDIRECT(ADDRESS(($AO339-1)*36+($AP339-1)*12+$AQ339+4,COLUMN())),INDIRECT(ADDRESS(($AO339-1)*3+$AP339+5,$AQ339+7)))&gt;=1,0,INDIRECT(ADDRESS(($AO339-1)*3+$AP339+5,$AQ339+7)))))</f>
        <v>0</v>
      </c>
      <c r="AS339" s="511">
        <f ca="1">COUNTIF(INDIRECT("H"&amp;(ROW()+12*(($AO339-1)*3+$AP339)-ROW())/12+5):INDIRECT("S"&amp;(ROW()+12*(($AO339-1)*3+$AP339)-ROW())/12+5),AR339)</f>
        <v>0</v>
      </c>
      <c r="AT339" s="515"/>
      <c r="AV339" s="511">
        <f ca="1">IF(AND(AR339&gt;0,AS339&gt;0),COUNTIF(AV$6:AV338,"&gt;0")+1,0)</f>
        <v>0</v>
      </c>
    </row>
    <row r="340" spans="41:48">
      <c r="AO340" s="511">
        <v>10</v>
      </c>
      <c r="AP340" s="511">
        <v>1</v>
      </c>
      <c r="AQ340" s="511">
        <v>11</v>
      </c>
      <c r="AR340" s="515">
        <f ca="1">IF($AQ340=1,IF(INDIRECT(ADDRESS(($AO340-1)*3+$AP340+5,$AQ340+7))="",0,INDIRECT(ADDRESS(($AO340-1)*3+$AP340+5,$AQ340+7))),IF(INDIRECT(ADDRESS(($AO340-1)*3+$AP340+5,$AQ340+7))="",0,IF(COUNTIF(INDIRECT(ADDRESS(($AO340-1)*36+($AP340-1)*12+6,COLUMN())):INDIRECT(ADDRESS(($AO340-1)*36+($AP340-1)*12+$AQ340+4,COLUMN())),INDIRECT(ADDRESS(($AO340-1)*3+$AP340+5,$AQ340+7)))&gt;=1,0,INDIRECT(ADDRESS(($AO340-1)*3+$AP340+5,$AQ340+7)))))</f>
        <v>0</v>
      </c>
      <c r="AS340" s="511">
        <f ca="1">COUNTIF(INDIRECT("H"&amp;(ROW()+12*(($AO340-1)*3+$AP340)-ROW())/12+5):INDIRECT("S"&amp;(ROW()+12*(($AO340-1)*3+$AP340)-ROW())/12+5),AR340)</f>
        <v>0</v>
      </c>
      <c r="AT340" s="515"/>
      <c r="AV340" s="511">
        <f ca="1">IF(AND(AR340&gt;0,AS340&gt;0),COUNTIF(AV$6:AV339,"&gt;0")+1,0)</f>
        <v>0</v>
      </c>
    </row>
    <row r="341" spans="41:48">
      <c r="AO341" s="511">
        <v>10</v>
      </c>
      <c r="AP341" s="511">
        <v>1</v>
      </c>
      <c r="AQ341" s="511">
        <v>12</v>
      </c>
      <c r="AR341" s="515">
        <f ca="1">IF($AQ341=1,IF(INDIRECT(ADDRESS(($AO341-1)*3+$AP341+5,$AQ341+7))="",0,INDIRECT(ADDRESS(($AO341-1)*3+$AP341+5,$AQ341+7))),IF(INDIRECT(ADDRESS(($AO341-1)*3+$AP341+5,$AQ341+7))="",0,IF(COUNTIF(INDIRECT(ADDRESS(($AO341-1)*36+($AP341-1)*12+6,COLUMN())):INDIRECT(ADDRESS(($AO341-1)*36+($AP341-1)*12+$AQ341+4,COLUMN())),INDIRECT(ADDRESS(($AO341-1)*3+$AP341+5,$AQ341+7)))&gt;=1,0,INDIRECT(ADDRESS(($AO341-1)*3+$AP341+5,$AQ341+7)))))</f>
        <v>0</v>
      </c>
      <c r="AS341" s="511">
        <f ca="1">COUNTIF(INDIRECT("H"&amp;(ROW()+12*(($AO341-1)*3+$AP341)-ROW())/12+5):INDIRECT("S"&amp;(ROW()+12*(($AO341-1)*3+$AP341)-ROW())/12+5),AR341)</f>
        <v>0</v>
      </c>
      <c r="AT341" s="515"/>
      <c r="AV341" s="511">
        <f ca="1">IF(AND(AR341&gt;0,AS341&gt;0),COUNTIF(AV$6:AV340,"&gt;0")+1,0)</f>
        <v>0</v>
      </c>
    </row>
    <row r="342" spans="41:48">
      <c r="AO342" s="511">
        <v>10</v>
      </c>
      <c r="AP342" s="511">
        <v>2</v>
      </c>
      <c r="AQ342" s="511">
        <v>1</v>
      </c>
      <c r="AR342" s="515">
        <f ca="1">IF($AQ342=1,IF(INDIRECT(ADDRESS(($AO342-1)*3+$AP342+5,$AQ342+7))="",0,INDIRECT(ADDRESS(($AO342-1)*3+$AP342+5,$AQ342+7))),IF(INDIRECT(ADDRESS(($AO342-1)*3+$AP342+5,$AQ342+7))="",0,IF(COUNTIF(INDIRECT(ADDRESS(($AO342-1)*36+($AP342-1)*12+6,COLUMN())):INDIRECT(ADDRESS(($AO342-1)*36+($AP342-1)*12+$AQ342+4,COLUMN())),INDIRECT(ADDRESS(($AO342-1)*3+$AP342+5,$AQ342+7)))&gt;=1,0,INDIRECT(ADDRESS(($AO342-1)*3+$AP342+5,$AQ342+7)))))</f>
        <v>0</v>
      </c>
      <c r="AS342" s="511">
        <f ca="1">COUNTIF(INDIRECT("H"&amp;(ROW()+12*(($AO342-1)*3+$AP342)-ROW())/12+5):INDIRECT("S"&amp;(ROW()+12*(($AO342-1)*3+$AP342)-ROW())/12+5),AR342)</f>
        <v>0</v>
      </c>
      <c r="AT342" s="515"/>
      <c r="AV342" s="511">
        <f ca="1">IF(AND(AR342&gt;0,AS342&gt;0),COUNTIF(AV$6:AV341,"&gt;0")+1,0)</f>
        <v>0</v>
      </c>
    </row>
    <row r="343" spans="41:48">
      <c r="AO343" s="511">
        <v>10</v>
      </c>
      <c r="AP343" s="511">
        <v>2</v>
      </c>
      <c r="AQ343" s="511">
        <v>2</v>
      </c>
      <c r="AR343" s="515">
        <f ca="1">IF($AQ343=1,IF(INDIRECT(ADDRESS(($AO343-1)*3+$AP343+5,$AQ343+7))="",0,INDIRECT(ADDRESS(($AO343-1)*3+$AP343+5,$AQ343+7))),IF(INDIRECT(ADDRESS(($AO343-1)*3+$AP343+5,$AQ343+7))="",0,IF(COUNTIF(INDIRECT(ADDRESS(($AO343-1)*36+($AP343-1)*12+6,COLUMN())):INDIRECT(ADDRESS(($AO343-1)*36+($AP343-1)*12+$AQ343+4,COLUMN())),INDIRECT(ADDRESS(($AO343-1)*3+$AP343+5,$AQ343+7)))&gt;=1,0,INDIRECT(ADDRESS(($AO343-1)*3+$AP343+5,$AQ343+7)))))</f>
        <v>0</v>
      </c>
      <c r="AS343" s="511">
        <f ca="1">COUNTIF(INDIRECT("H"&amp;(ROW()+12*(($AO343-1)*3+$AP343)-ROW())/12+5):INDIRECT("S"&amp;(ROW()+12*(($AO343-1)*3+$AP343)-ROW())/12+5),AR343)</f>
        <v>0</v>
      </c>
      <c r="AT343" s="515"/>
      <c r="AV343" s="511">
        <f ca="1">IF(AND(AR343&gt;0,AS343&gt;0),COUNTIF(AV$6:AV342,"&gt;0")+1,0)</f>
        <v>0</v>
      </c>
    </row>
    <row r="344" spans="41:48">
      <c r="AO344" s="511">
        <v>10</v>
      </c>
      <c r="AP344" s="511">
        <v>2</v>
      </c>
      <c r="AQ344" s="511">
        <v>3</v>
      </c>
      <c r="AR344" s="515">
        <f ca="1">IF($AQ344=1,IF(INDIRECT(ADDRESS(($AO344-1)*3+$AP344+5,$AQ344+7))="",0,INDIRECT(ADDRESS(($AO344-1)*3+$AP344+5,$AQ344+7))),IF(INDIRECT(ADDRESS(($AO344-1)*3+$AP344+5,$AQ344+7))="",0,IF(COUNTIF(INDIRECT(ADDRESS(($AO344-1)*36+($AP344-1)*12+6,COLUMN())):INDIRECT(ADDRESS(($AO344-1)*36+($AP344-1)*12+$AQ344+4,COLUMN())),INDIRECT(ADDRESS(($AO344-1)*3+$AP344+5,$AQ344+7)))&gt;=1,0,INDIRECT(ADDRESS(($AO344-1)*3+$AP344+5,$AQ344+7)))))</f>
        <v>0</v>
      </c>
      <c r="AS344" s="511">
        <f ca="1">COUNTIF(INDIRECT("H"&amp;(ROW()+12*(($AO344-1)*3+$AP344)-ROW())/12+5):INDIRECT("S"&amp;(ROW()+12*(($AO344-1)*3+$AP344)-ROW())/12+5),AR344)</f>
        <v>0</v>
      </c>
      <c r="AT344" s="515"/>
      <c r="AV344" s="511">
        <f ca="1">IF(AND(AR344&gt;0,AS344&gt;0),COUNTIF(AV$6:AV343,"&gt;0")+1,0)</f>
        <v>0</v>
      </c>
    </row>
    <row r="345" spans="41:48">
      <c r="AO345" s="511">
        <v>10</v>
      </c>
      <c r="AP345" s="511">
        <v>2</v>
      </c>
      <c r="AQ345" s="511">
        <v>4</v>
      </c>
      <c r="AR345" s="515">
        <f ca="1">IF($AQ345=1,IF(INDIRECT(ADDRESS(($AO345-1)*3+$AP345+5,$AQ345+7))="",0,INDIRECT(ADDRESS(($AO345-1)*3+$AP345+5,$AQ345+7))),IF(INDIRECT(ADDRESS(($AO345-1)*3+$AP345+5,$AQ345+7))="",0,IF(COUNTIF(INDIRECT(ADDRESS(($AO345-1)*36+($AP345-1)*12+6,COLUMN())):INDIRECT(ADDRESS(($AO345-1)*36+($AP345-1)*12+$AQ345+4,COLUMN())),INDIRECT(ADDRESS(($AO345-1)*3+$AP345+5,$AQ345+7)))&gt;=1,0,INDIRECT(ADDRESS(($AO345-1)*3+$AP345+5,$AQ345+7)))))</f>
        <v>0</v>
      </c>
      <c r="AS345" s="511">
        <f ca="1">COUNTIF(INDIRECT("H"&amp;(ROW()+12*(($AO345-1)*3+$AP345)-ROW())/12+5):INDIRECT("S"&amp;(ROW()+12*(($AO345-1)*3+$AP345)-ROW())/12+5),AR345)</f>
        <v>0</v>
      </c>
      <c r="AT345" s="515"/>
      <c r="AV345" s="511">
        <f ca="1">IF(AND(AR345&gt;0,AS345&gt;0),COUNTIF(AV$6:AV344,"&gt;0")+1,0)</f>
        <v>0</v>
      </c>
    </row>
    <row r="346" spans="41:48">
      <c r="AO346" s="511">
        <v>10</v>
      </c>
      <c r="AP346" s="511">
        <v>2</v>
      </c>
      <c r="AQ346" s="511">
        <v>5</v>
      </c>
      <c r="AR346" s="515">
        <f ca="1">IF($AQ346=1,IF(INDIRECT(ADDRESS(($AO346-1)*3+$AP346+5,$AQ346+7))="",0,INDIRECT(ADDRESS(($AO346-1)*3+$AP346+5,$AQ346+7))),IF(INDIRECT(ADDRESS(($AO346-1)*3+$AP346+5,$AQ346+7))="",0,IF(COUNTIF(INDIRECT(ADDRESS(($AO346-1)*36+($AP346-1)*12+6,COLUMN())):INDIRECT(ADDRESS(($AO346-1)*36+($AP346-1)*12+$AQ346+4,COLUMN())),INDIRECT(ADDRESS(($AO346-1)*3+$AP346+5,$AQ346+7)))&gt;=1,0,INDIRECT(ADDRESS(($AO346-1)*3+$AP346+5,$AQ346+7)))))</f>
        <v>0</v>
      </c>
      <c r="AS346" s="511">
        <f ca="1">COUNTIF(INDIRECT("H"&amp;(ROW()+12*(($AO346-1)*3+$AP346)-ROW())/12+5):INDIRECT("S"&amp;(ROW()+12*(($AO346-1)*3+$AP346)-ROW())/12+5),AR346)</f>
        <v>0</v>
      </c>
      <c r="AT346" s="515"/>
      <c r="AV346" s="511">
        <f ca="1">IF(AND(AR346&gt;0,AS346&gt;0),COUNTIF(AV$6:AV345,"&gt;0")+1,0)</f>
        <v>0</v>
      </c>
    </row>
    <row r="347" spans="41:48">
      <c r="AO347" s="511">
        <v>10</v>
      </c>
      <c r="AP347" s="511">
        <v>2</v>
      </c>
      <c r="AQ347" s="511">
        <v>6</v>
      </c>
      <c r="AR347" s="515">
        <f ca="1">IF($AQ347=1,IF(INDIRECT(ADDRESS(($AO347-1)*3+$AP347+5,$AQ347+7))="",0,INDIRECT(ADDRESS(($AO347-1)*3+$AP347+5,$AQ347+7))),IF(INDIRECT(ADDRESS(($AO347-1)*3+$AP347+5,$AQ347+7))="",0,IF(COUNTIF(INDIRECT(ADDRESS(($AO347-1)*36+($AP347-1)*12+6,COLUMN())):INDIRECT(ADDRESS(($AO347-1)*36+($AP347-1)*12+$AQ347+4,COLUMN())),INDIRECT(ADDRESS(($AO347-1)*3+$AP347+5,$AQ347+7)))&gt;=1,0,INDIRECT(ADDRESS(($AO347-1)*3+$AP347+5,$AQ347+7)))))</f>
        <v>0</v>
      </c>
      <c r="AS347" s="511">
        <f ca="1">COUNTIF(INDIRECT("H"&amp;(ROW()+12*(($AO347-1)*3+$AP347)-ROW())/12+5):INDIRECT("S"&amp;(ROW()+12*(($AO347-1)*3+$AP347)-ROW())/12+5),AR347)</f>
        <v>0</v>
      </c>
      <c r="AT347" s="515"/>
      <c r="AV347" s="511">
        <f ca="1">IF(AND(AR347&gt;0,AS347&gt;0),COUNTIF(AV$6:AV346,"&gt;0")+1,0)</f>
        <v>0</v>
      </c>
    </row>
    <row r="348" spans="41:48">
      <c r="AO348" s="511">
        <v>10</v>
      </c>
      <c r="AP348" s="511">
        <v>2</v>
      </c>
      <c r="AQ348" s="511">
        <v>7</v>
      </c>
      <c r="AR348" s="515">
        <f ca="1">IF($AQ348=1,IF(INDIRECT(ADDRESS(($AO348-1)*3+$AP348+5,$AQ348+7))="",0,INDIRECT(ADDRESS(($AO348-1)*3+$AP348+5,$AQ348+7))),IF(INDIRECT(ADDRESS(($AO348-1)*3+$AP348+5,$AQ348+7))="",0,IF(COUNTIF(INDIRECT(ADDRESS(($AO348-1)*36+($AP348-1)*12+6,COLUMN())):INDIRECT(ADDRESS(($AO348-1)*36+($AP348-1)*12+$AQ348+4,COLUMN())),INDIRECT(ADDRESS(($AO348-1)*3+$AP348+5,$AQ348+7)))&gt;=1,0,INDIRECT(ADDRESS(($AO348-1)*3+$AP348+5,$AQ348+7)))))</f>
        <v>0</v>
      </c>
      <c r="AS348" s="511">
        <f ca="1">COUNTIF(INDIRECT("H"&amp;(ROW()+12*(($AO348-1)*3+$AP348)-ROW())/12+5):INDIRECT("S"&amp;(ROW()+12*(($AO348-1)*3+$AP348)-ROW())/12+5),AR348)</f>
        <v>0</v>
      </c>
      <c r="AT348" s="515"/>
      <c r="AV348" s="511">
        <f ca="1">IF(AND(AR348&gt;0,AS348&gt;0),COUNTIF(AV$6:AV347,"&gt;0")+1,0)</f>
        <v>0</v>
      </c>
    </row>
    <row r="349" spans="41:48">
      <c r="AO349" s="511">
        <v>10</v>
      </c>
      <c r="AP349" s="511">
        <v>2</v>
      </c>
      <c r="AQ349" s="511">
        <v>8</v>
      </c>
      <c r="AR349" s="515">
        <f ca="1">IF($AQ349=1,IF(INDIRECT(ADDRESS(($AO349-1)*3+$AP349+5,$AQ349+7))="",0,INDIRECT(ADDRESS(($AO349-1)*3+$AP349+5,$AQ349+7))),IF(INDIRECT(ADDRESS(($AO349-1)*3+$AP349+5,$AQ349+7))="",0,IF(COUNTIF(INDIRECT(ADDRESS(($AO349-1)*36+($AP349-1)*12+6,COLUMN())):INDIRECT(ADDRESS(($AO349-1)*36+($AP349-1)*12+$AQ349+4,COLUMN())),INDIRECT(ADDRESS(($AO349-1)*3+$AP349+5,$AQ349+7)))&gt;=1,0,INDIRECT(ADDRESS(($AO349-1)*3+$AP349+5,$AQ349+7)))))</f>
        <v>0</v>
      </c>
      <c r="AS349" s="511">
        <f ca="1">COUNTIF(INDIRECT("H"&amp;(ROW()+12*(($AO349-1)*3+$AP349)-ROW())/12+5):INDIRECT("S"&amp;(ROW()+12*(($AO349-1)*3+$AP349)-ROW())/12+5),AR349)</f>
        <v>0</v>
      </c>
      <c r="AT349" s="515"/>
      <c r="AV349" s="511">
        <f ca="1">IF(AND(AR349&gt;0,AS349&gt;0),COUNTIF(AV$6:AV348,"&gt;0")+1,0)</f>
        <v>0</v>
      </c>
    </row>
    <row r="350" spans="41:48">
      <c r="AO350" s="511">
        <v>10</v>
      </c>
      <c r="AP350" s="511">
        <v>2</v>
      </c>
      <c r="AQ350" s="511">
        <v>9</v>
      </c>
      <c r="AR350" s="515">
        <f ca="1">IF($AQ350=1,IF(INDIRECT(ADDRESS(($AO350-1)*3+$AP350+5,$AQ350+7))="",0,INDIRECT(ADDRESS(($AO350-1)*3+$AP350+5,$AQ350+7))),IF(INDIRECT(ADDRESS(($AO350-1)*3+$AP350+5,$AQ350+7))="",0,IF(COUNTIF(INDIRECT(ADDRESS(($AO350-1)*36+($AP350-1)*12+6,COLUMN())):INDIRECT(ADDRESS(($AO350-1)*36+($AP350-1)*12+$AQ350+4,COLUMN())),INDIRECT(ADDRESS(($AO350-1)*3+$AP350+5,$AQ350+7)))&gt;=1,0,INDIRECT(ADDRESS(($AO350-1)*3+$AP350+5,$AQ350+7)))))</f>
        <v>0</v>
      </c>
      <c r="AS350" s="511">
        <f ca="1">COUNTIF(INDIRECT("H"&amp;(ROW()+12*(($AO350-1)*3+$AP350)-ROW())/12+5):INDIRECT("S"&amp;(ROW()+12*(($AO350-1)*3+$AP350)-ROW())/12+5),AR350)</f>
        <v>0</v>
      </c>
      <c r="AT350" s="515"/>
      <c r="AV350" s="511">
        <f ca="1">IF(AND(AR350&gt;0,AS350&gt;0),COUNTIF(AV$6:AV349,"&gt;0")+1,0)</f>
        <v>0</v>
      </c>
    </row>
    <row r="351" spans="41:48">
      <c r="AO351" s="511">
        <v>10</v>
      </c>
      <c r="AP351" s="511">
        <v>2</v>
      </c>
      <c r="AQ351" s="511">
        <v>10</v>
      </c>
      <c r="AR351" s="515">
        <f ca="1">IF($AQ351=1,IF(INDIRECT(ADDRESS(($AO351-1)*3+$AP351+5,$AQ351+7))="",0,INDIRECT(ADDRESS(($AO351-1)*3+$AP351+5,$AQ351+7))),IF(INDIRECT(ADDRESS(($AO351-1)*3+$AP351+5,$AQ351+7))="",0,IF(COUNTIF(INDIRECT(ADDRESS(($AO351-1)*36+($AP351-1)*12+6,COLUMN())):INDIRECT(ADDRESS(($AO351-1)*36+($AP351-1)*12+$AQ351+4,COLUMN())),INDIRECT(ADDRESS(($AO351-1)*3+$AP351+5,$AQ351+7)))&gt;=1,0,INDIRECT(ADDRESS(($AO351-1)*3+$AP351+5,$AQ351+7)))))</f>
        <v>0</v>
      </c>
      <c r="AS351" s="511">
        <f ca="1">COUNTIF(INDIRECT("H"&amp;(ROW()+12*(($AO351-1)*3+$AP351)-ROW())/12+5):INDIRECT("S"&amp;(ROW()+12*(($AO351-1)*3+$AP351)-ROW())/12+5),AR351)</f>
        <v>0</v>
      </c>
      <c r="AT351" s="515"/>
      <c r="AV351" s="511">
        <f ca="1">IF(AND(AR351&gt;0,AS351&gt;0),COUNTIF(AV$6:AV350,"&gt;0")+1,0)</f>
        <v>0</v>
      </c>
    </row>
    <row r="352" spans="41:48">
      <c r="AO352" s="511">
        <v>10</v>
      </c>
      <c r="AP352" s="511">
        <v>2</v>
      </c>
      <c r="AQ352" s="511">
        <v>11</v>
      </c>
      <c r="AR352" s="515">
        <f ca="1">IF($AQ352=1,IF(INDIRECT(ADDRESS(($AO352-1)*3+$AP352+5,$AQ352+7))="",0,INDIRECT(ADDRESS(($AO352-1)*3+$AP352+5,$AQ352+7))),IF(INDIRECT(ADDRESS(($AO352-1)*3+$AP352+5,$AQ352+7))="",0,IF(COUNTIF(INDIRECT(ADDRESS(($AO352-1)*36+($AP352-1)*12+6,COLUMN())):INDIRECT(ADDRESS(($AO352-1)*36+($AP352-1)*12+$AQ352+4,COLUMN())),INDIRECT(ADDRESS(($AO352-1)*3+$AP352+5,$AQ352+7)))&gt;=1,0,INDIRECT(ADDRESS(($AO352-1)*3+$AP352+5,$AQ352+7)))))</f>
        <v>0</v>
      </c>
      <c r="AS352" s="511">
        <f ca="1">COUNTIF(INDIRECT("H"&amp;(ROW()+12*(($AO352-1)*3+$AP352)-ROW())/12+5):INDIRECT("S"&amp;(ROW()+12*(($AO352-1)*3+$AP352)-ROW())/12+5),AR352)</f>
        <v>0</v>
      </c>
      <c r="AT352" s="515"/>
      <c r="AV352" s="511">
        <f ca="1">IF(AND(AR352&gt;0,AS352&gt;0),COUNTIF(AV$6:AV351,"&gt;0")+1,0)</f>
        <v>0</v>
      </c>
    </row>
    <row r="353" spans="41:48">
      <c r="AO353" s="511">
        <v>10</v>
      </c>
      <c r="AP353" s="511">
        <v>2</v>
      </c>
      <c r="AQ353" s="511">
        <v>12</v>
      </c>
      <c r="AR353" s="515">
        <f ca="1">IF($AQ353=1,IF(INDIRECT(ADDRESS(($AO353-1)*3+$AP353+5,$AQ353+7))="",0,INDIRECT(ADDRESS(($AO353-1)*3+$AP353+5,$AQ353+7))),IF(INDIRECT(ADDRESS(($AO353-1)*3+$AP353+5,$AQ353+7))="",0,IF(COUNTIF(INDIRECT(ADDRESS(($AO353-1)*36+($AP353-1)*12+6,COLUMN())):INDIRECT(ADDRESS(($AO353-1)*36+($AP353-1)*12+$AQ353+4,COLUMN())),INDIRECT(ADDRESS(($AO353-1)*3+$AP353+5,$AQ353+7)))&gt;=1,0,INDIRECT(ADDRESS(($AO353-1)*3+$AP353+5,$AQ353+7)))))</f>
        <v>0</v>
      </c>
      <c r="AS353" s="511">
        <f ca="1">COUNTIF(INDIRECT("H"&amp;(ROW()+12*(($AO353-1)*3+$AP353)-ROW())/12+5):INDIRECT("S"&amp;(ROW()+12*(($AO353-1)*3+$AP353)-ROW())/12+5),AR353)</f>
        <v>0</v>
      </c>
      <c r="AT353" s="515"/>
      <c r="AV353" s="511">
        <f ca="1">IF(AND(AR353&gt;0,AS353&gt;0),COUNTIF(AV$6:AV352,"&gt;0")+1,0)</f>
        <v>0</v>
      </c>
    </row>
    <row r="354" spans="41:48">
      <c r="AO354" s="511">
        <v>10</v>
      </c>
      <c r="AP354" s="511">
        <v>3</v>
      </c>
      <c r="AQ354" s="511">
        <v>1</v>
      </c>
      <c r="AR354" s="515">
        <f ca="1">IF($AQ354=1,IF(INDIRECT(ADDRESS(($AO354-1)*3+$AP354+5,$AQ354+7))="",0,INDIRECT(ADDRESS(($AO354-1)*3+$AP354+5,$AQ354+7))),IF(INDIRECT(ADDRESS(($AO354-1)*3+$AP354+5,$AQ354+7))="",0,IF(COUNTIF(INDIRECT(ADDRESS(($AO354-1)*36+($AP354-1)*12+6,COLUMN())):INDIRECT(ADDRESS(($AO354-1)*36+($AP354-1)*12+$AQ354+4,COLUMN())),INDIRECT(ADDRESS(($AO354-1)*3+$AP354+5,$AQ354+7)))&gt;=1,0,INDIRECT(ADDRESS(($AO354-1)*3+$AP354+5,$AQ354+7)))))</f>
        <v>0</v>
      </c>
      <c r="AS354" s="511">
        <f ca="1">COUNTIF(INDIRECT("H"&amp;(ROW()+12*(($AO354-1)*3+$AP354)-ROW())/12+5):INDIRECT("S"&amp;(ROW()+12*(($AO354-1)*3+$AP354)-ROW())/12+5),AR354)</f>
        <v>0</v>
      </c>
      <c r="AT354" s="515"/>
      <c r="AV354" s="511">
        <f ca="1">IF(AND(AR354&gt;0,AS354&gt;0),COUNTIF(AV$6:AV353,"&gt;0")+1,0)</f>
        <v>0</v>
      </c>
    </row>
    <row r="355" spans="41:48">
      <c r="AO355" s="511">
        <v>10</v>
      </c>
      <c r="AP355" s="511">
        <v>3</v>
      </c>
      <c r="AQ355" s="511">
        <v>2</v>
      </c>
      <c r="AR355" s="515">
        <f ca="1">IF($AQ355=1,IF(INDIRECT(ADDRESS(($AO355-1)*3+$AP355+5,$AQ355+7))="",0,INDIRECT(ADDRESS(($AO355-1)*3+$AP355+5,$AQ355+7))),IF(INDIRECT(ADDRESS(($AO355-1)*3+$AP355+5,$AQ355+7))="",0,IF(COUNTIF(INDIRECT(ADDRESS(($AO355-1)*36+($AP355-1)*12+6,COLUMN())):INDIRECT(ADDRESS(($AO355-1)*36+($AP355-1)*12+$AQ355+4,COLUMN())),INDIRECT(ADDRESS(($AO355-1)*3+$AP355+5,$AQ355+7)))&gt;=1,0,INDIRECT(ADDRESS(($AO355-1)*3+$AP355+5,$AQ355+7)))))</f>
        <v>0</v>
      </c>
      <c r="AS355" s="511">
        <f ca="1">COUNTIF(INDIRECT("H"&amp;(ROW()+12*(($AO355-1)*3+$AP355)-ROW())/12+5):INDIRECT("S"&amp;(ROW()+12*(($AO355-1)*3+$AP355)-ROW())/12+5),AR355)</f>
        <v>0</v>
      </c>
      <c r="AT355" s="515"/>
      <c r="AV355" s="511">
        <f ca="1">IF(AND(AR355&gt;0,AS355&gt;0),COUNTIF(AV$6:AV354,"&gt;0")+1,0)</f>
        <v>0</v>
      </c>
    </row>
    <row r="356" spans="41:48">
      <c r="AO356" s="511">
        <v>10</v>
      </c>
      <c r="AP356" s="511">
        <v>3</v>
      </c>
      <c r="AQ356" s="511">
        <v>3</v>
      </c>
      <c r="AR356" s="515">
        <f ca="1">IF($AQ356=1,IF(INDIRECT(ADDRESS(($AO356-1)*3+$AP356+5,$AQ356+7))="",0,INDIRECT(ADDRESS(($AO356-1)*3+$AP356+5,$AQ356+7))),IF(INDIRECT(ADDRESS(($AO356-1)*3+$AP356+5,$AQ356+7))="",0,IF(COUNTIF(INDIRECT(ADDRESS(($AO356-1)*36+($AP356-1)*12+6,COLUMN())):INDIRECT(ADDRESS(($AO356-1)*36+($AP356-1)*12+$AQ356+4,COLUMN())),INDIRECT(ADDRESS(($AO356-1)*3+$AP356+5,$AQ356+7)))&gt;=1,0,INDIRECT(ADDRESS(($AO356-1)*3+$AP356+5,$AQ356+7)))))</f>
        <v>0</v>
      </c>
      <c r="AS356" s="511">
        <f ca="1">COUNTIF(INDIRECT("H"&amp;(ROW()+12*(($AO356-1)*3+$AP356)-ROW())/12+5):INDIRECT("S"&amp;(ROW()+12*(($AO356-1)*3+$AP356)-ROW())/12+5),AR356)</f>
        <v>0</v>
      </c>
      <c r="AT356" s="515"/>
      <c r="AV356" s="511">
        <f ca="1">IF(AND(AR356&gt;0,AS356&gt;0),COUNTIF(AV$6:AV355,"&gt;0")+1,0)</f>
        <v>0</v>
      </c>
    </row>
    <row r="357" spans="41:48">
      <c r="AO357" s="511">
        <v>10</v>
      </c>
      <c r="AP357" s="511">
        <v>3</v>
      </c>
      <c r="AQ357" s="511">
        <v>4</v>
      </c>
      <c r="AR357" s="515">
        <f ca="1">IF($AQ357=1,IF(INDIRECT(ADDRESS(($AO357-1)*3+$AP357+5,$AQ357+7))="",0,INDIRECT(ADDRESS(($AO357-1)*3+$AP357+5,$AQ357+7))),IF(INDIRECT(ADDRESS(($AO357-1)*3+$AP357+5,$AQ357+7))="",0,IF(COUNTIF(INDIRECT(ADDRESS(($AO357-1)*36+($AP357-1)*12+6,COLUMN())):INDIRECT(ADDRESS(($AO357-1)*36+($AP357-1)*12+$AQ357+4,COLUMN())),INDIRECT(ADDRESS(($AO357-1)*3+$AP357+5,$AQ357+7)))&gt;=1,0,INDIRECT(ADDRESS(($AO357-1)*3+$AP357+5,$AQ357+7)))))</f>
        <v>0</v>
      </c>
      <c r="AS357" s="511">
        <f ca="1">COUNTIF(INDIRECT("H"&amp;(ROW()+12*(($AO357-1)*3+$AP357)-ROW())/12+5):INDIRECT("S"&amp;(ROW()+12*(($AO357-1)*3+$AP357)-ROW())/12+5),AR357)</f>
        <v>0</v>
      </c>
      <c r="AT357" s="515"/>
      <c r="AV357" s="511">
        <f ca="1">IF(AND(AR357&gt;0,AS357&gt;0),COUNTIF(AV$6:AV356,"&gt;0")+1,0)</f>
        <v>0</v>
      </c>
    </row>
    <row r="358" spans="41:48">
      <c r="AO358" s="511">
        <v>10</v>
      </c>
      <c r="AP358" s="511">
        <v>3</v>
      </c>
      <c r="AQ358" s="511">
        <v>5</v>
      </c>
      <c r="AR358" s="515">
        <f ca="1">IF($AQ358=1,IF(INDIRECT(ADDRESS(($AO358-1)*3+$AP358+5,$AQ358+7))="",0,INDIRECT(ADDRESS(($AO358-1)*3+$AP358+5,$AQ358+7))),IF(INDIRECT(ADDRESS(($AO358-1)*3+$AP358+5,$AQ358+7))="",0,IF(COUNTIF(INDIRECT(ADDRESS(($AO358-1)*36+($AP358-1)*12+6,COLUMN())):INDIRECT(ADDRESS(($AO358-1)*36+($AP358-1)*12+$AQ358+4,COLUMN())),INDIRECT(ADDRESS(($AO358-1)*3+$AP358+5,$AQ358+7)))&gt;=1,0,INDIRECT(ADDRESS(($AO358-1)*3+$AP358+5,$AQ358+7)))))</f>
        <v>0</v>
      </c>
      <c r="AS358" s="511">
        <f ca="1">COUNTIF(INDIRECT("H"&amp;(ROW()+12*(($AO358-1)*3+$AP358)-ROW())/12+5):INDIRECT("S"&amp;(ROW()+12*(($AO358-1)*3+$AP358)-ROW())/12+5),AR358)</f>
        <v>0</v>
      </c>
      <c r="AT358" s="515"/>
      <c r="AV358" s="511">
        <f ca="1">IF(AND(AR358&gt;0,AS358&gt;0),COUNTIF(AV$6:AV357,"&gt;0")+1,0)</f>
        <v>0</v>
      </c>
    </row>
    <row r="359" spans="41:48">
      <c r="AO359" s="511">
        <v>10</v>
      </c>
      <c r="AP359" s="511">
        <v>3</v>
      </c>
      <c r="AQ359" s="511">
        <v>6</v>
      </c>
      <c r="AR359" s="515">
        <f ca="1">IF($AQ359=1,IF(INDIRECT(ADDRESS(($AO359-1)*3+$AP359+5,$AQ359+7))="",0,INDIRECT(ADDRESS(($AO359-1)*3+$AP359+5,$AQ359+7))),IF(INDIRECT(ADDRESS(($AO359-1)*3+$AP359+5,$AQ359+7))="",0,IF(COUNTIF(INDIRECT(ADDRESS(($AO359-1)*36+($AP359-1)*12+6,COLUMN())):INDIRECT(ADDRESS(($AO359-1)*36+($AP359-1)*12+$AQ359+4,COLUMN())),INDIRECT(ADDRESS(($AO359-1)*3+$AP359+5,$AQ359+7)))&gt;=1,0,INDIRECT(ADDRESS(($AO359-1)*3+$AP359+5,$AQ359+7)))))</f>
        <v>0</v>
      </c>
      <c r="AS359" s="511">
        <f ca="1">COUNTIF(INDIRECT("H"&amp;(ROW()+12*(($AO359-1)*3+$AP359)-ROW())/12+5):INDIRECT("S"&amp;(ROW()+12*(($AO359-1)*3+$AP359)-ROW())/12+5),AR359)</f>
        <v>0</v>
      </c>
      <c r="AT359" s="515"/>
      <c r="AV359" s="511">
        <f ca="1">IF(AND(AR359&gt;0,AS359&gt;0),COUNTIF(AV$6:AV358,"&gt;0")+1,0)</f>
        <v>0</v>
      </c>
    </row>
    <row r="360" spans="41:48">
      <c r="AO360" s="511">
        <v>10</v>
      </c>
      <c r="AP360" s="511">
        <v>3</v>
      </c>
      <c r="AQ360" s="511">
        <v>7</v>
      </c>
      <c r="AR360" s="515">
        <f ca="1">IF($AQ360=1,IF(INDIRECT(ADDRESS(($AO360-1)*3+$AP360+5,$AQ360+7))="",0,INDIRECT(ADDRESS(($AO360-1)*3+$AP360+5,$AQ360+7))),IF(INDIRECT(ADDRESS(($AO360-1)*3+$AP360+5,$AQ360+7))="",0,IF(COUNTIF(INDIRECT(ADDRESS(($AO360-1)*36+($AP360-1)*12+6,COLUMN())):INDIRECT(ADDRESS(($AO360-1)*36+($AP360-1)*12+$AQ360+4,COLUMN())),INDIRECT(ADDRESS(($AO360-1)*3+$AP360+5,$AQ360+7)))&gt;=1,0,INDIRECT(ADDRESS(($AO360-1)*3+$AP360+5,$AQ360+7)))))</f>
        <v>0</v>
      </c>
      <c r="AS360" s="511">
        <f ca="1">COUNTIF(INDIRECT("H"&amp;(ROW()+12*(($AO360-1)*3+$AP360)-ROW())/12+5):INDIRECT("S"&amp;(ROW()+12*(($AO360-1)*3+$AP360)-ROW())/12+5),AR360)</f>
        <v>0</v>
      </c>
      <c r="AT360" s="515"/>
      <c r="AV360" s="511">
        <f ca="1">IF(AND(AR360&gt;0,AS360&gt;0),COUNTIF(AV$6:AV359,"&gt;0")+1,0)</f>
        <v>0</v>
      </c>
    </row>
    <row r="361" spans="41:48">
      <c r="AO361" s="511">
        <v>10</v>
      </c>
      <c r="AP361" s="511">
        <v>3</v>
      </c>
      <c r="AQ361" s="511">
        <v>8</v>
      </c>
      <c r="AR361" s="515">
        <f ca="1">IF($AQ361=1,IF(INDIRECT(ADDRESS(($AO361-1)*3+$AP361+5,$AQ361+7))="",0,INDIRECT(ADDRESS(($AO361-1)*3+$AP361+5,$AQ361+7))),IF(INDIRECT(ADDRESS(($AO361-1)*3+$AP361+5,$AQ361+7))="",0,IF(COUNTIF(INDIRECT(ADDRESS(($AO361-1)*36+($AP361-1)*12+6,COLUMN())):INDIRECT(ADDRESS(($AO361-1)*36+($AP361-1)*12+$AQ361+4,COLUMN())),INDIRECT(ADDRESS(($AO361-1)*3+$AP361+5,$AQ361+7)))&gt;=1,0,INDIRECT(ADDRESS(($AO361-1)*3+$AP361+5,$AQ361+7)))))</f>
        <v>0</v>
      </c>
      <c r="AS361" s="511">
        <f ca="1">COUNTIF(INDIRECT("H"&amp;(ROW()+12*(($AO361-1)*3+$AP361)-ROW())/12+5):INDIRECT("S"&amp;(ROW()+12*(($AO361-1)*3+$AP361)-ROW())/12+5),AR361)</f>
        <v>0</v>
      </c>
      <c r="AT361" s="515"/>
      <c r="AV361" s="511">
        <f ca="1">IF(AND(AR361&gt;0,AS361&gt;0),COUNTIF(AV$6:AV360,"&gt;0")+1,0)</f>
        <v>0</v>
      </c>
    </row>
    <row r="362" spans="41:48">
      <c r="AO362" s="511">
        <v>10</v>
      </c>
      <c r="AP362" s="511">
        <v>3</v>
      </c>
      <c r="AQ362" s="511">
        <v>9</v>
      </c>
      <c r="AR362" s="515">
        <f ca="1">IF($AQ362=1,IF(INDIRECT(ADDRESS(($AO362-1)*3+$AP362+5,$AQ362+7))="",0,INDIRECT(ADDRESS(($AO362-1)*3+$AP362+5,$AQ362+7))),IF(INDIRECT(ADDRESS(($AO362-1)*3+$AP362+5,$AQ362+7))="",0,IF(COUNTIF(INDIRECT(ADDRESS(($AO362-1)*36+($AP362-1)*12+6,COLUMN())):INDIRECT(ADDRESS(($AO362-1)*36+($AP362-1)*12+$AQ362+4,COLUMN())),INDIRECT(ADDRESS(($AO362-1)*3+$AP362+5,$AQ362+7)))&gt;=1,0,INDIRECT(ADDRESS(($AO362-1)*3+$AP362+5,$AQ362+7)))))</f>
        <v>0</v>
      </c>
      <c r="AS362" s="511">
        <f ca="1">COUNTIF(INDIRECT("H"&amp;(ROW()+12*(($AO362-1)*3+$AP362)-ROW())/12+5):INDIRECT("S"&amp;(ROW()+12*(($AO362-1)*3+$AP362)-ROW())/12+5),AR362)</f>
        <v>0</v>
      </c>
      <c r="AT362" s="515"/>
      <c r="AV362" s="511">
        <f ca="1">IF(AND(AR362&gt;0,AS362&gt;0),COUNTIF(AV$6:AV361,"&gt;0")+1,0)</f>
        <v>0</v>
      </c>
    </row>
    <row r="363" spans="41:48">
      <c r="AO363" s="511">
        <v>10</v>
      </c>
      <c r="AP363" s="511">
        <v>3</v>
      </c>
      <c r="AQ363" s="511">
        <v>10</v>
      </c>
      <c r="AR363" s="515">
        <f ca="1">IF($AQ363=1,IF(INDIRECT(ADDRESS(($AO363-1)*3+$AP363+5,$AQ363+7))="",0,INDIRECT(ADDRESS(($AO363-1)*3+$AP363+5,$AQ363+7))),IF(INDIRECT(ADDRESS(($AO363-1)*3+$AP363+5,$AQ363+7))="",0,IF(COUNTIF(INDIRECT(ADDRESS(($AO363-1)*36+($AP363-1)*12+6,COLUMN())):INDIRECT(ADDRESS(($AO363-1)*36+($AP363-1)*12+$AQ363+4,COLUMN())),INDIRECT(ADDRESS(($AO363-1)*3+$AP363+5,$AQ363+7)))&gt;=1,0,INDIRECT(ADDRESS(($AO363-1)*3+$AP363+5,$AQ363+7)))))</f>
        <v>0</v>
      </c>
      <c r="AS363" s="511">
        <f ca="1">COUNTIF(INDIRECT("H"&amp;(ROW()+12*(($AO363-1)*3+$AP363)-ROW())/12+5):INDIRECT("S"&amp;(ROW()+12*(($AO363-1)*3+$AP363)-ROW())/12+5),AR363)</f>
        <v>0</v>
      </c>
      <c r="AT363" s="515"/>
      <c r="AV363" s="511">
        <f ca="1">IF(AND(AR363&gt;0,AS363&gt;0),COUNTIF(AV$6:AV362,"&gt;0")+1,0)</f>
        <v>0</v>
      </c>
    </row>
    <row r="364" spans="41:48">
      <c r="AO364" s="511">
        <v>10</v>
      </c>
      <c r="AP364" s="511">
        <v>3</v>
      </c>
      <c r="AQ364" s="511">
        <v>11</v>
      </c>
      <c r="AR364" s="515">
        <f ca="1">IF($AQ364=1,IF(INDIRECT(ADDRESS(($AO364-1)*3+$AP364+5,$AQ364+7))="",0,INDIRECT(ADDRESS(($AO364-1)*3+$AP364+5,$AQ364+7))),IF(INDIRECT(ADDRESS(($AO364-1)*3+$AP364+5,$AQ364+7))="",0,IF(COUNTIF(INDIRECT(ADDRESS(($AO364-1)*36+($AP364-1)*12+6,COLUMN())):INDIRECT(ADDRESS(($AO364-1)*36+($AP364-1)*12+$AQ364+4,COLUMN())),INDIRECT(ADDRESS(($AO364-1)*3+$AP364+5,$AQ364+7)))&gt;=1,0,INDIRECT(ADDRESS(($AO364-1)*3+$AP364+5,$AQ364+7)))))</f>
        <v>0</v>
      </c>
      <c r="AS364" s="511">
        <f ca="1">COUNTIF(INDIRECT("H"&amp;(ROW()+12*(($AO364-1)*3+$AP364)-ROW())/12+5):INDIRECT("S"&amp;(ROW()+12*(($AO364-1)*3+$AP364)-ROW())/12+5),AR364)</f>
        <v>0</v>
      </c>
      <c r="AT364" s="515"/>
      <c r="AV364" s="511">
        <f ca="1">IF(AND(AR364&gt;0,AS364&gt;0),COUNTIF(AV$6:AV363,"&gt;0")+1,0)</f>
        <v>0</v>
      </c>
    </row>
    <row r="365" spans="41:48">
      <c r="AO365" s="511">
        <v>10</v>
      </c>
      <c r="AP365" s="511">
        <v>3</v>
      </c>
      <c r="AQ365" s="511">
        <v>12</v>
      </c>
      <c r="AR365" s="515">
        <f ca="1">IF($AQ365=1,IF(INDIRECT(ADDRESS(($AO365-1)*3+$AP365+5,$AQ365+7))="",0,INDIRECT(ADDRESS(($AO365-1)*3+$AP365+5,$AQ365+7))),IF(INDIRECT(ADDRESS(($AO365-1)*3+$AP365+5,$AQ365+7))="",0,IF(COUNTIF(INDIRECT(ADDRESS(($AO365-1)*36+($AP365-1)*12+6,COLUMN())):INDIRECT(ADDRESS(($AO365-1)*36+($AP365-1)*12+$AQ365+4,COLUMN())),INDIRECT(ADDRESS(($AO365-1)*3+$AP365+5,$AQ365+7)))&gt;=1,0,INDIRECT(ADDRESS(($AO365-1)*3+$AP365+5,$AQ365+7)))))</f>
        <v>0</v>
      </c>
      <c r="AS365" s="511">
        <f ca="1">COUNTIF(INDIRECT("H"&amp;(ROW()+12*(($AO365-1)*3+$AP365)-ROW())/12+5):INDIRECT("S"&amp;(ROW()+12*(($AO365-1)*3+$AP365)-ROW())/12+5),AR365)</f>
        <v>0</v>
      </c>
      <c r="AT365" s="515"/>
      <c r="AV365" s="511">
        <f ca="1">IF(AND(AR365&gt;0,AS365&gt;0),COUNTIF(AV$6:AV364,"&gt;0")+1,0)</f>
        <v>0</v>
      </c>
    </row>
    <row r="366" spans="41:48">
      <c r="AO366" s="511">
        <v>11</v>
      </c>
      <c r="AP366" s="511">
        <v>1</v>
      </c>
      <c r="AQ366" s="511">
        <v>1</v>
      </c>
      <c r="AR366" s="515">
        <f ca="1">IF($AQ366=1,IF(INDIRECT(ADDRESS(($AO366-1)*3+$AP366+5,$AQ366+7))="",0,INDIRECT(ADDRESS(($AO366-1)*3+$AP366+5,$AQ366+7))),IF(INDIRECT(ADDRESS(($AO366-1)*3+$AP366+5,$AQ366+7))="",0,IF(COUNTIF(INDIRECT(ADDRESS(($AO366-1)*36+($AP366-1)*12+6,COLUMN())):INDIRECT(ADDRESS(($AO366-1)*36+($AP366-1)*12+$AQ366+4,COLUMN())),INDIRECT(ADDRESS(($AO366-1)*3+$AP366+5,$AQ366+7)))&gt;=1,0,INDIRECT(ADDRESS(($AO366-1)*3+$AP366+5,$AQ366+7)))))</f>
        <v>0</v>
      </c>
      <c r="AS366" s="511">
        <f ca="1">COUNTIF(INDIRECT("H"&amp;(ROW()+12*(($AO366-1)*3+$AP366)-ROW())/12+5):INDIRECT("S"&amp;(ROW()+12*(($AO366-1)*3+$AP366)-ROW())/12+5),AR366)</f>
        <v>0</v>
      </c>
      <c r="AT366" s="515"/>
      <c r="AV366" s="511">
        <f ca="1">IF(AND(AR366&gt;0,AS366&gt;0),COUNTIF(AV$6:AV365,"&gt;0")+1,0)</f>
        <v>0</v>
      </c>
    </row>
    <row r="367" spans="41:48">
      <c r="AO367" s="511">
        <v>11</v>
      </c>
      <c r="AP367" s="511">
        <v>1</v>
      </c>
      <c r="AQ367" s="511">
        <v>2</v>
      </c>
      <c r="AR367" s="515">
        <f ca="1">IF($AQ367=1,IF(INDIRECT(ADDRESS(($AO367-1)*3+$AP367+5,$AQ367+7))="",0,INDIRECT(ADDRESS(($AO367-1)*3+$AP367+5,$AQ367+7))),IF(INDIRECT(ADDRESS(($AO367-1)*3+$AP367+5,$AQ367+7))="",0,IF(COUNTIF(INDIRECT(ADDRESS(($AO367-1)*36+($AP367-1)*12+6,COLUMN())):INDIRECT(ADDRESS(($AO367-1)*36+($AP367-1)*12+$AQ367+4,COLUMN())),INDIRECT(ADDRESS(($AO367-1)*3+$AP367+5,$AQ367+7)))&gt;=1,0,INDIRECT(ADDRESS(($AO367-1)*3+$AP367+5,$AQ367+7)))))</f>
        <v>0</v>
      </c>
      <c r="AS367" s="511">
        <f ca="1">COUNTIF(INDIRECT("H"&amp;(ROW()+12*(($AO367-1)*3+$AP367)-ROW())/12+5):INDIRECT("S"&amp;(ROW()+12*(($AO367-1)*3+$AP367)-ROW())/12+5),AR367)</f>
        <v>0</v>
      </c>
      <c r="AT367" s="515"/>
      <c r="AV367" s="511">
        <f ca="1">IF(AND(AR367&gt;0,AS367&gt;0),COUNTIF(AV$6:AV366,"&gt;0")+1,0)</f>
        <v>0</v>
      </c>
    </row>
    <row r="368" spans="41:48">
      <c r="AO368" s="511">
        <v>11</v>
      </c>
      <c r="AP368" s="511">
        <v>1</v>
      </c>
      <c r="AQ368" s="511">
        <v>3</v>
      </c>
      <c r="AR368" s="515">
        <f ca="1">IF($AQ368=1,IF(INDIRECT(ADDRESS(($AO368-1)*3+$AP368+5,$AQ368+7))="",0,INDIRECT(ADDRESS(($AO368-1)*3+$AP368+5,$AQ368+7))),IF(INDIRECT(ADDRESS(($AO368-1)*3+$AP368+5,$AQ368+7))="",0,IF(COUNTIF(INDIRECT(ADDRESS(($AO368-1)*36+($AP368-1)*12+6,COLUMN())):INDIRECT(ADDRESS(($AO368-1)*36+($AP368-1)*12+$AQ368+4,COLUMN())),INDIRECT(ADDRESS(($AO368-1)*3+$AP368+5,$AQ368+7)))&gt;=1,0,INDIRECT(ADDRESS(($AO368-1)*3+$AP368+5,$AQ368+7)))))</f>
        <v>0</v>
      </c>
      <c r="AS368" s="511">
        <f ca="1">COUNTIF(INDIRECT("H"&amp;(ROW()+12*(($AO368-1)*3+$AP368)-ROW())/12+5):INDIRECT("S"&amp;(ROW()+12*(($AO368-1)*3+$AP368)-ROW())/12+5),AR368)</f>
        <v>0</v>
      </c>
      <c r="AT368" s="515"/>
      <c r="AV368" s="511">
        <f ca="1">IF(AND(AR368&gt;0,AS368&gt;0),COUNTIF(AV$6:AV367,"&gt;0")+1,0)</f>
        <v>0</v>
      </c>
    </row>
    <row r="369" spans="41:48">
      <c r="AO369" s="511">
        <v>11</v>
      </c>
      <c r="AP369" s="511">
        <v>1</v>
      </c>
      <c r="AQ369" s="511">
        <v>4</v>
      </c>
      <c r="AR369" s="515">
        <f ca="1">IF($AQ369=1,IF(INDIRECT(ADDRESS(($AO369-1)*3+$AP369+5,$AQ369+7))="",0,INDIRECT(ADDRESS(($AO369-1)*3+$AP369+5,$AQ369+7))),IF(INDIRECT(ADDRESS(($AO369-1)*3+$AP369+5,$AQ369+7))="",0,IF(COUNTIF(INDIRECT(ADDRESS(($AO369-1)*36+($AP369-1)*12+6,COLUMN())):INDIRECT(ADDRESS(($AO369-1)*36+($AP369-1)*12+$AQ369+4,COLUMN())),INDIRECT(ADDRESS(($AO369-1)*3+$AP369+5,$AQ369+7)))&gt;=1,0,INDIRECT(ADDRESS(($AO369-1)*3+$AP369+5,$AQ369+7)))))</f>
        <v>0</v>
      </c>
      <c r="AS369" s="511">
        <f ca="1">COUNTIF(INDIRECT("H"&amp;(ROW()+12*(($AO369-1)*3+$AP369)-ROW())/12+5):INDIRECT("S"&amp;(ROW()+12*(($AO369-1)*3+$AP369)-ROW())/12+5),AR369)</f>
        <v>0</v>
      </c>
      <c r="AT369" s="515"/>
      <c r="AV369" s="511">
        <f ca="1">IF(AND(AR369&gt;0,AS369&gt;0),COUNTIF(AV$6:AV368,"&gt;0")+1,0)</f>
        <v>0</v>
      </c>
    </row>
    <row r="370" spans="41:48">
      <c r="AO370" s="511">
        <v>11</v>
      </c>
      <c r="AP370" s="511">
        <v>1</v>
      </c>
      <c r="AQ370" s="511">
        <v>5</v>
      </c>
      <c r="AR370" s="515">
        <f ca="1">IF($AQ370=1,IF(INDIRECT(ADDRESS(($AO370-1)*3+$AP370+5,$AQ370+7))="",0,INDIRECT(ADDRESS(($AO370-1)*3+$AP370+5,$AQ370+7))),IF(INDIRECT(ADDRESS(($AO370-1)*3+$AP370+5,$AQ370+7))="",0,IF(COUNTIF(INDIRECT(ADDRESS(($AO370-1)*36+($AP370-1)*12+6,COLUMN())):INDIRECT(ADDRESS(($AO370-1)*36+($AP370-1)*12+$AQ370+4,COLUMN())),INDIRECT(ADDRESS(($AO370-1)*3+$AP370+5,$AQ370+7)))&gt;=1,0,INDIRECT(ADDRESS(($AO370-1)*3+$AP370+5,$AQ370+7)))))</f>
        <v>0</v>
      </c>
      <c r="AS370" s="511">
        <f ca="1">COUNTIF(INDIRECT("H"&amp;(ROW()+12*(($AO370-1)*3+$AP370)-ROW())/12+5):INDIRECT("S"&amp;(ROW()+12*(($AO370-1)*3+$AP370)-ROW())/12+5),AR370)</f>
        <v>0</v>
      </c>
      <c r="AT370" s="515"/>
      <c r="AV370" s="511">
        <f ca="1">IF(AND(AR370&gt;0,AS370&gt;0),COUNTIF(AV$6:AV369,"&gt;0")+1,0)</f>
        <v>0</v>
      </c>
    </row>
    <row r="371" spans="41:48">
      <c r="AO371" s="511">
        <v>11</v>
      </c>
      <c r="AP371" s="511">
        <v>1</v>
      </c>
      <c r="AQ371" s="511">
        <v>6</v>
      </c>
      <c r="AR371" s="515">
        <f ca="1">IF($AQ371=1,IF(INDIRECT(ADDRESS(($AO371-1)*3+$AP371+5,$AQ371+7))="",0,INDIRECT(ADDRESS(($AO371-1)*3+$AP371+5,$AQ371+7))),IF(INDIRECT(ADDRESS(($AO371-1)*3+$AP371+5,$AQ371+7))="",0,IF(COUNTIF(INDIRECT(ADDRESS(($AO371-1)*36+($AP371-1)*12+6,COLUMN())):INDIRECT(ADDRESS(($AO371-1)*36+($AP371-1)*12+$AQ371+4,COLUMN())),INDIRECT(ADDRESS(($AO371-1)*3+$AP371+5,$AQ371+7)))&gt;=1,0,INDIRECT(ADDRESS(($AO371-1)*3+$AP371+5,$AQ371+7)))))</f>
        <v>0</v>
      </c>
      <c r="AS371" s="511">
        <f ca="1">COUNTIF(INDIRECT("H"&amp;(ROW()+12*(($AO371-1)*3+$AP371)-ROW())/12+5):INDIRECT("S"&amp;(ROW()+12*(($AO371-1)*3+$AP371)-ROW())/12+5),AR371)</f>
        <v>0</v>
      </c>
      <c r="AT371" s="515"/>
      <c r="AV371" s="511">
        <f ca="1">IF(AND(AR371&gt;0,AS371&gt;0),COUNTIF(AV$6:AV370,"&gt;0")+1,0)</f>
        <v>0</v>
      </c>
    </row>
    <row r="372" spans="41:48">
      <c r="AO372" s="511">
        <v>11</v>
      </c>
      <c r="AP372" s="511">
        <v>1</v>
      </c>
      <c r="AQ372" s="511">
        <v>7</v>
      </c>
      <c r="AR372" s="515">
        <f ca="1">IF($AQ372=1,IF(INDIRECT(ADDRESS(($AO372-1)*3+$AP372+5,$AQ372+7))="",0,INDIRECT(ADDRESS(($AO372-1)*3+$AP372+5,$AQ372+7))),IF(INDIRECT(ADDRESS(($AO372-1)*3+$AP372+5,$AQ372+7))="",0,IF(COUNTIF(INDIRECT(ADDRESS(($AO372-1)*36+($AP372-1)*12+6,COLUMN())):INDIRECT(ADDRESS(($AO372-1)*36+($AP372-1)*12+$AQ372+4,COLUMN())),INDIRECT(ADDRESS(($AO372-1)*3+$AP372+5,$AQ372+7)))&gt;=1,0,INDIRECT(ADDRESS(($AO372-1)*3+$AP372+5,$AQ372+7)))))</f>
        <v>0</v>
      </c>
      <c r="AS372" s="511">
        <f ca="1">COUNTIF(INDIRECT("H"&amp;(ROW()+12*(($AO372-1)*3+$AP372)-ROW())/12+5):INDIRECT("S"&amp;(ROW()+12*(($AO372-1)*3+$AP372)-ROW())/12+5),AR372)</f>
        <v>0</v>
      </c>
      <c r="AT372" s="515"/>
      <c r="AV372" s="511">
        <f ca="1">IF(AND(AR372&gt;0,AS372&gt;0),COUNTIF(AV$6:AV371,"&gt;0")+1,0)</f>
        <v>0</v>
      </c>
    </row>
    <row r="373" spans="41:48">
      <c r="AO373" s="511">
        <v>11</v>
      </c>
      <c r="AP373" s="511">
        <v>1</v>
      </c>
      <c r="AQ373" s="511">
        <v>8</v>
      </c>
      <c r="AR373" s="515">
        <f ca="1">IF($AQ373=1,IF(INDIRECT(ADDRESS(($AO373-1)*3+$AP373+5,$AQ373+7))="",0,INDIRECT(ADDRESS(($AO373-1)*3+$AP373+5,$AQ373+7))),IF(INDIRECT(ADDRESS(($AO373-1)*3+$AP373+5,$AQ373+7))="",0,IF(COUNTIF(INDIRECT(ADDRESS(($AO373-1)*36+($AP373-1)*12+6,COLUMN())):INDIRECT(ADDRESS(($AO373-1)*36+($AP373-1)*12+$AQ373+4,COLUMN())),INDIRECT(ADDRESS(($AO373-1)*3+$AP373+5,$AQ373+7)))&gt;=1,0,INDIRECT(ADDRESS(($AO373-1)*3+$AP373+5,$AQ373+7)))))</f>
        <v>0</v>
      </c>
      <c r="AS373" s="511">
        <f ca="1">COUNTIF(INDIRECT("H"&amp;(ROW()+12*(($AO373-1)*3+$AP373)-ROW())/12+5):INDIRECT("S"&amp;(ROW()+12*(($AO373-1)*3+$AP373)-ROW())/12+5),AR373)</f>
        <v>0</v>
      </c>
      <c r="AT373" s="515"/>
      <c r="AV373" s="511">
        <f ca="1">IF(AND(AR373&gt;0,AS373&gt;0),COUNTIF(AV$6:AV372,"&gt;0")+1,0)</f>
        <v>0</v>
      </c>
    </row>
    <row r="374" spans="41:48">
      <c r="AO374" s="511">
        <v>11</v>
      </c>
      <c r="AP374" s="511">
        <v>1</v>
      </c>
      <c r="AQ374" s="511">
        <v>9</v>
      </c>
      <c r="AR374" s="515">
        <f ca="1">IF($AQ374=1,IF(INDIRECT(ADDRESS(($AO374-1)*3+$AP374+5,$AQ374+7))="",0,INDIRECT(ADDRESS(($AO374-1)*3+$AP374+5,$AQ374+7))),IF(INDIRECT(ADDRESS(($AO374-1)*3+$AP374+5,$AQ374+7))="",0,IF(COUNTIF(INDIRECT(ADDRESS(($AO374-1)*36+($AP374-1)*12+6,COLUMN())):INDIRECT(ADDRESS(($AO374-1)*36+($AP374-1)*12+$AQ374+4,COLUMN())),INDIRECT(ADDRESS(($AO374-1)*3+$AP374+5,$AQ374+7)))&gt;=1,0,INDIRECT(ADDRESS(($AO374-1)*3+$AP374+5,$AQ374+7)))))</f>
        <v>0</v>
      </c>
      <c r="AS374" s="511">
        <f ca="1">COUNTIF(INDIRECT("H"&amp;(ROW()+12*(($AO374-1)*3+$AP374)-ROW())/12+5):INDIRECT("S"&amp;(ROW()+12*(($AO374-1)*3+$AP374)-ROW())/12+5),AR374)</f>
        <v>0</v>
      </c>
      <c r="AT374" s="515"/>
      <c r="AV374" s="511">
        <f ca="1">IF(AND(AR374&gt;0,AS374&gt;0),COUNTIF(AV$6:AV373,"&gt;0")+1,0)</f>
        <v>0</v>
      </c>
    </row>
    <row r="375" spans="41:48">
      <c r="AO375" s="511">
        <v>11</v>
      </c>
      <c r="AP375" s="511">
        <v>1</v>
      </c>
      <c r="AQ375" s="511">
        <v>10</v>
      </c>
      <c r="AR375" s="515">
        <f ca="1">IF($AQ375=1,IF(INDIRECT(ADDRESS(($AO375-1)*3+$AP375+5,$AQ375+7))="",0,INDIRECT(ADDRESS(($AO375-1)*3+$AP375+5,$AQ375+7))),IF(INDIRECT(ADDRESS(($AO375-1)*3+$AP375+5,$AQ375+7))="",0,IF(COUNTIF(INDIRECT(ADDRESS(($AO375-1)*36+($AP375-1)*12+6,COLUMN())):INDIRECT(ADDRESS(($AO375-1)*36+($AP375-1)*12+$AQ375+4,COLUMN())),INDIRECT(ADDRESS(($AO375-1)*3+$AP375+5,$AQ375+7)))&gt;=1,0,INDIRECT(ADDRESS(($AO375-1)*3+$AP375+5,$AQ375+7)))))</f>
        <v>0</v>
      </c>
      <c r="AS375" s="511">
        <f ca="1">COUNTIF(INDIRECT("H"&amp;(ROW()+12*(($AO375-1)*3+$AP375)-ROW())/12+5):INDIRECT("S"&amp;(ROW()+12*(($AO375-1)*3+$AP375)-ROW())/12+5),AR375)</f>
        <v>0</v>
      </c>
      <c r="AT375" s="515"/>
      <c r="AV375" s="511">
        <f ca="1">IF(AND(AR375&gt;0,AS375&gt;0),COUNTIF(AV$6:AV374,"&gt;0")+1,0)</f>
        <v>0</v>
      </c>
    </row>
    <row r="376" spans="41:48">
      <c r="AO376" s="511">
        <v>11</v>
      </c>
      <c r="AP376" s="511">
        <v>1</v>
      </c>
      <c r="AQ376" s="511">
        <v>11</v>
      </c>
      <c r="AR376" s="515">
        <f ca="1">IF($AQ376=1,IF(INDIRECT(ADDRESS(($AO376-1)*3+$AP376+5,$AQ376+7))="",0,INDIRECT(ADDRESS(($AO376-1)*3+$AP376+5,$AQ376+7))),IF(INDIRECT(ADDRESS(($AO376-1)*3+$AP376+5,$AQ376+7))="",0,IF(COUNTIF(INDIRECT(ADDRESS(($AO376-1)*36+($AP376-1)*12+6,COLUMN())):INDIRECT(ADDRESS(($AO376-1)*36+($AP376-1)*12+$AQ376+4,COLUMN())),INDIRECT(ADDRESS(($AO376-1)*3+$AP376+5,$AQ376+7)))&gt;=1,0,INDIRECT(ADDRESS(($AO376-1)*3+$AP376+5,$AQ376+7)))))</f>
        <v>0</v>
      </c>
      <c r="AS376" s="511">
        <f ca="1">COUNTIF(INDIRECT("H"&amp;(ROW()+12*(($AO376-1)*3+$AP376)-ROW())/12+5):INDIRECT("S"&amp;(ROW()+12*(($AO376-1)*3+$AP376)-ROW())/12+5),AR376)</f>
        <v>0</v>
      </c>
      <c r="AT376" s="515"/>
      <c r="AV376" s="511">
        <f ca="1">IF(AND(AR376&gt;0,AS376&gt;0),COUNTIF(AV$6:AV375,"&gt;0")+1,0)</f>
        <v>0</v>
      </c>
    </row>
    <row r="377" spans="41:48">
      <c r="AO377" s="511">
        <v>11</v>
      </c>
      <c r="AP377" s="511">
        <v>1</v>
      </c>
      <c r="AQ377" s="511">
        <v>12</v>
      </c>
      <c r="AR377" s="515">
        <f ca="1">IF($AQ377=1,IF(INDIRECT(ADDRESS(($AO377-1)*3+$AP377+5,$AQ377+7))="",0,INDIRECT(ADDRESS(($AO377-1)*3+$AP377+5,$AQ377+7))),IF(INDIRECT(ADDRESS(($AO377-1)*3+$AP377+5,$AQ377+7))="",0,IF(COUNTIF(INDIRECT(ADDRESS(($AO377-1)*36+($AP377-1)*12+6,COLUMN())):INDIRECT(ADDRESS(($AO377-1)*36+($AP377-1)*12+$AQ377+4,COLUMN())),INDIRECT(ADDRESS(($AO377-1)*3+$AP377+5,$AQ377+7)))&gt;=1,0,INDIRECT(ADDRESS(($AO377-1)*3+$AP377+5,$AQ377+7)))))</f>
        <v>0</v>
      </c>
      <c r="AS377" s="511">
        <f ca="1">COUNTIF(INDIRECT("H"&amp;(ROW()+12*(($AO377-1)*3+$AP377)-ROW())/12+5):INDIRECT("S"&amp;(ROW()+12*(($AO377-1)*3+$AP377)-ROW())/12+5),AR377)</f>
        <v>0</v>
      </c>
      <c r="AT377" s="515"/>
      <c r="AV377" s="511">
        <f ca="1">IF(AND(AR377&gt;0,AS377&gt;0),COUNTIF(AV$6:AV376,"&gt;0")+1,0)</f>
        <v>0</v>
      </c>
    </row>
    <row r="378" spans="41:48">
      <c r="AO378" s="511">
        <v>11</v>
      </c>
      <c r="AP378" s="511">
        <v>2</v>
      </c>
      <c r="AQ378" s="511">
        <v>1</v>
      </c>
      <c r="AR378" s="515">
        <f ca="1">IF($AQ378=1,IF(INDIRECT(ADDRESS(($AO378-1)*3+$AP378+5,$AQ378+7))="",0,INDIRECT(ADDRESS(($AO378-1)*3+$AP378+5,$AQ378+7))),IF(INDIRECT(ADDRESS(($AO378-1)*3+$AP378+5,$AQ378+7))="",0,IF(COUNTIF(INDIRECT(ADDRESS(($AO378-1)*36+($AP378-1)*12+6,COLUMN())):INDIRECT(ADDRESS(($AO378-1)*36+($AP378-1)*12+$AQ378+4,COLUMN())),INDIRECT(ADDRESS(($AO378-1)*3+$AP378+5,$AQ378+7)))&gt;=1,0,INDIRECT(ADDRESS(($AO378-1)*3+$AP378+5,$AQ378+7)))))</f>
        <v>0</v>
      </c>
      <c r="AS378" s="511">
        <f ca="1">COUNTIF(INDIRECT("H"&amp;(ROW()+12*(($AO378-1)*3+$AP378)-ROW())/12+5):INDIRECT("S"&amp;(ROW()+12*(($AO378-1)*3+$AP378)-ROW())/12+5),AR378)</f>
        <v>0</v>
      </c>
      <c r="AT378" s="515"/>
      <c r="AV378" s="511">
        <f ca="1">IF(AND(AR378&gt;0,AS378&gt;0),COUNTIF(AV$6:AV377,"&gt;0")+1,0)</f>
        <v>0</v>
      </c>
    </row>
    <row r="379" spans="41:48">
      <c r="AO379" s="511">
        <v>11</v>
      </c>
      <c r="AP379" s="511">
        <v>2</v>
      </c>
      <c r="AQ379" s="511">
        <v>2</v>
      </c>
      <c r="AR379" s="515">
        <f ca="1">IF($AQ379=1,IF(INDIRECT(ADDRESS(($AO379-1)*3+$AP379+5,$AQ379+7))="",0,INDIRECT(ADDRESS(($AO379-1)*3+$AP379+5,$AQ379+7))),IF(INDIRECT(ADDRESS(($AO379-1)*3+$AP379+5,$AQ379+7))="",0,IF(COUNTIF(INDIRECT(ADDRESS(($AO379-1)*36+($AP379-1)*12+6,COLUMN())):INDIRECT(ADDRESS(($AO379-1)*36+($AP379-1)*12+$AQ379+4,COLUMN())),INDIRECT(ADDRESS(($AO379-1)*3+$AP379+5,$AQ379+7)))&gt;=1,0,INDIRECT(ADDRESS(($AO379-1)*3+$AP379+5,$AQ379+7)))))</f>
        <v>0</v>
      </c>
      <c r="AS379" s="511">
        <f ca="1">COUNTIF(INDIRECT("H"&amp;(ROW()+12*(($AO379-1)*3+$AP379)-ROW())/12+5):INDIRECT("S"&amp;(ROW()+12*(($AO379-1)*3+$AP379)-ROW())/12+5),AR379)</f>
        <v>0</v>
      </c>
      <c r="AT379" s="515"/>
      <c r="AV379" s="511">
        <f ca="1">IF(AND(AR379&gt;0,AS379&gt;0),COUNTIF(AV$6:AV378,"&gt;0")+1,0)</f>
        <v>0</v>
      </c>
    </row>
    <row r="380" spans="41:48">
      <c r="AO380" s="511">
        <v>11</v>
      </c>
      <c r="AP380" s="511">
        <v>2</v>
      </c>
      <c r="AQ380" s="511">
        <v>3</v>
      </c>
      <c r="AR380" s="515">
        <f ca="1">IF($AQ380=1,IF(INDIRECT(ADDRESS(($AO380-1)*3+$AP380+5,$AQ380+7))="",0,INDIRECT(ADDRESS(($AO380-1)*3+$AP380+5,$AQ380+7))),IF(INDIRECT(ADDRESS(($AO380-1)*3+$AP380+5,$AQ380+7))="",0,IF(COUNTIF(INDIRECT(ADDRESS(($AO380-1)*36+($AP380-1)*12+6,COLUMN())):INDIRECT(ADDRESS(($AO380-1)*36+($AP380-1)*12+$AQ380+4,COLUMN())),INDIRECT(ADDRESS(($AO380-1)*3+$AP380+5,$AQ380+7)))&gt;=1,0,INDIRECT(ADDRESS(($AO380-1)*3+$AP380+5,$AQ380+7)))))</f>
        <v>0</v>
      </c>
      <c r="AS380" s="511">
        <f ca="1">COUNTIF(INDIRECT("H"&amp;(ROW()+12*(($AO380-1)*3+$AP380)-ROW())/12+5):INDIRECT("S"&amp;(ROW()+12*(($AO380-1)*3+$AP380)-ROW())/12+5),AR380)</f>
        <v>0</v>
      </c>
      <c r="AT380" s="515"/>
      <c r="AV380" s="511">
        <f ca="1">IF(AND(AR380&gt;0,AS380&gt;0),COUNTIF(AV$6:AV379,"&gt;0")+1,0)</f>
        <v>0</v>
      </c>
    </row>
    <row r="381" spans="41:48">
      <c r="AO381" s="511">
        <v>11</v>
      </c>
      <c r="AP381" s="511">
        <v>2</v>
      </c>
      <c r="AQ381" s="511">
        <v>4</v>
      </c>
      <c r="AR381" s="515">
        <f ca="1">IF($AQ381=1,IF(INDIRECT(ADDRESS(($AO381-1)*3+$AP381+5,$AQ381+7))="",0,INDIRECT(ADDRESS(($AO381-1)*3+$AP381+5,$AQ381+7))),IF(INDIRECT(ADDRESS(($AO381-1)*3+$AP381+5,$AQ381+7))="",0,IF(COUNTIF(INDIRECT(ADDRESS(($AO381-1)*36+($AP381-1)*12+6,COLUMN())):INDIRECT(ADDRESS(($AO381-1)*36+($AP381-1)*12+$AQ381+4,COLUMN())),INDIRECT(ADDRESS(($AO381-1)*3+$AP381+5,$AQ381+7)))&gt;=1,0,INDIRECT(ADDRESS(($AO381-1)*3+$AP381+5,$AQ381+7)))))</f>
        <v>0</v>
      </c>
      <c r="AS381" s="511">
        <f ca="1">COUNTIF(INDIRECT("H"&amp;(ROW()+12*(($AO381-1)*3+$AP381)-ROW())/12+5):INDIRECT("S"&amp;(ROW()+12*(($AO381-1)*3+$AP381)-ROW())/12+5),AR381)</f>
        <v>0</v>
      </c>
      <c r="AT381" s="515"/>
      <c r="AV381" s="511">
        <f ca="1">IF(AND(AR381&gt;0,AS381&gt;0),COUNTIF(AV$6:AV380,"&gt;0")+1,0)</f>
        <v>0</v>
      </c>
    </row>
    <row r="382" spans="41:48">
      <c r="AO382" s="511">
        <v>11</v>
      </c>
      <c r="AP382" s="511">
        <v>2</v>
      </c>
      <c r="AQ382" s="511">
        <v>5</v>
      </c>
      <c r="AR382" s="515">
        <f ca="1">IF($AQ382=1,IF(INDIRECT(ADDRESS(($AO382-1)*3+$AP382+5,$AQ382+7))="",0,INDIRECT(ADDRESS(($AO382-1)*3+$AP382+5,$AQ382+7))),IF(INDIRECT(ADDRESS(($AO382-1)*3+$AP382+5,$AQ382+7))="",0,IF(COUNTIF(INDIRECT(ADDRESS(($AO382-1)*36+($AP382-1)*12+6,COLUMN())):INDIRECT(ADDRESS(($AO382-1)*36+($AP382-1)*12+$AQ382+4,COLUMN())),INDIRECT(ADDRESS(($AO382-1)*3+$AP382+5,$AQ382+7)))&gt;=1,0,INDIRECT(ADDRESS(($AO382-1)*3+$AP382+5,$AQ382+7)))))</f>
        <v>0</v>
      </c>
      <c r="AS382" s="511">
        <f ca="1">COUNTIF(INDIRECT("H"&amp;(ROW()+12*(($AO382-1)*3+$AP382)-ROW())/12+5):INDIRECT("S"&amp;(ROW()+12*(($AO382-1)*3+$AP382)-ROW())/12+5),AR382)</f>
        <v>0</v>
      </c>
      <c r="AT382" s="515"/>
      <c r="AV382" s="511">
        <f ca="1">IF(AND(AR382&gt;0,AS382&gt;0),COUNTIF(AV$6:AV381,"&gt;0")+1,0)</f>
        <v>0</v>
      </c>
    </row>
    <row r="383" spans="41:48">
      <c r="AO383" s="511">
        <v>11</v>
      </c>
      <c r="AP383" s="511">
        <v>2</v>
      </c>
      <c r="AQ383" s="511">
        <v>6</v>
      </c>
      <c r="AR383" s="515">
        <f ca="1">IF($AQ383=1,IF(INDIRECT(ADDRESS(($AO383-1)*3+$AP383+5,$AQ383+7))="",0,INDIRECT(ADDRESS(($AO383-1)*3+$AP383+5,$AQ383+7))),IF(INDIRECT(ADDRESS(($AO383-1)*3+$AP383+5,$AQ383+7))="",0,IF(COUNTIF(INDIRECT(ADDRESS(($AO383-1)*36+($AP383-1)*12+6,COLUMN())):INDIRECT(ADDRESS(($AO383-1)*36+($AP383-1)*12+$AQ383+4,COLUMN())),INDIRECT(ADDRESS(($AO383-1)*3+$AP383+5,$AQ383+7)))&gt;=1,0,INDIRECT(ADDRESS(($AO383-1)*3+$AP383+5,$AQ383+7)))))</f>
        <v>0</v>
      </c>
      <c r="AS383" s="511">
        <f ca="1">COUNTIF(INDIRECT("H"&amp;(ROW()+12*(($AO383-1)*3+$AP383)-ROW())/12+5):INDIRECT("S"&amp;(ROW()+12*(($AO383-1)*3+$AP383)-ROW())/12+5),AR383)</f>
        <v>0</v>
      </c>
      <c r="AT383" s="515"/>
      <c r="AV383" s="511">
        <f ca="1">IF(AND(AR383&gt;0,AS383&gt;0),COUNTIF(AV$6:AV382,"&gt;0")+1,0)</f>
        <v>0</v>
      </c>
    </row>
    <row r="384" spans="41:48">
      <c r="AO384" s="511">
        <v>11</v>
      </c>
      <c r="AP384" s="511">
        <v>2</v>
      </c>
      <c r="AQ384" s="511">
        <v>7</v>
      </c>
      <c r="AR384" s="515">
        <f ca="1">IF($AQ384=1,IF(INDIRECT(ADDRESS(($AO384-1)*3+$AP384+5,$AQ384+7))="",0,INDIRECT(ADDRESS(($AO384-1)*3+$AP384+5,$AQ384+7))),IF(INDIRECT(ADDRESS(($AO384-1)*3+$AP384+5,$AQ384+7))="",0,IF(COUNTIF(INDIRECT(ADDRESS(($AO384-1)*36+($AP384-1)*12+6,COLUMN())):INDIRECT(ADDRESS(($AO384-1)*36+($AP384-1)*12+$AQ384+4,COLUMN())),INDIRECT(ADDRESS(($AO384-1)*3+$AP384+5,$AQ384+7)))&gt;=1,0,INDIRECT(ADDRESS(($AO384-1)*3+$AP384+5,$AQ384+7)))))</f>
        <v>0</v>
      </c>
      <c r="AS384" s="511">
        <f ca="1">COUNTIF(INDIRECT("H"&amp;(ROW()+12*(($AO384-1)*3+$AP384)-ROW())/12+5):INDIRECT("S"&amp;(ROW()+12*(($AO384-1)*3+$AP384)-ROW())/12+5),AR384)</f>
        <v>0</v>
      </c>
      <c r="AT384" s="515"/>
      <c r="AV384" s="511">
        <f ca="1">IF(AND(AR384&gt;0,AS384&gt;0),COUNTIF(AV$6:AV383,"&gt;0")+1,0)</f>
        <v>0</v>
      </c>
    </row>
    <row r="385" spans="41:48">
      <c r="AO385" s="511">
        <v>11</v>
      </c>
      <c r="AP385" s="511">
        <v>2</v>
      </c>
      <c r="AQ385" s="511">
        <v>8</v>
      </c>
      <c r="AR385" s="515">
        <f ca="1">IF($AQ385=1,IF(INDIRECT(ADDRESS(($AO385-1)*3+$AP385+5,$AQ385+7))="",0,INDIRECT(ADDRESS(($AO385-1)*3+$AP385+5,$AQ385+7))),IF(INDIRECT(ADDRESS(($AO385-1)*3+$AP385+5,$AQ385+7))="",0,IF(COUNTIF(INDIRECT(ADDRESS(($AO385-1)*36+($AP385-1)*12+6,COLUMN())):INDIRECT(ADDRESS(($AO385-1)*36+($AP385-1)*12+$AQ385+4,COLUMN())),INDIRECT(ADDRESS(($AO385-1)*3+$AP385+5,$AQ385+7)))&gt;=1,0,INDIRECT(ADDRESS(($AO385-1)*3+$AP385+5,$AQ385+7)))))</f>
        <v>0</v>
      </c>
      <c r="AS385" s="511">
        <f ca="1">COUNTIF(INDIRECT("H"&amp;(ROW()+12*(($AO385-1)*3+$AP385)-ROW())/12+5):INDIRECT("S"&amp;(ROW()+12*(($AO385-1)*3+$AP385)-ROW())/12+5),AR385)</f>
        <v>0</v>
      </c>
      <c r="AT385" s="515"/>
      <c r="AV385" s="511">
        <f ca="1">IF(AND(AR385&gt;0,AS385&gt;0),COUNTIF(AV$6:AV384,"&gt;0")+1,0)</f>
        <v>0</v>
      </c>
    </row>
    <row r="386" spans="41:48">
      <c r="AO386" s="511">
        <v>11</v>
      </c>
      <c r="AP386" s="511">
        <v>2</v>
      </c>
      <c r="AQ386" s="511">
        <v>9</v>
      </c>
      <c r="AR386" s="515">
        <f ca="1">IF($AQ386=1,IF(INDIRECT(ADDRESS(($AO386-1)*3+$AP386+5,$AQ386+7))="",0,INDIRECT(ADDRESS(($AO386-1)*3+$AP386+5,$AQ386+7))),IF(INDIRECT(ADDRESS(($AO386-1)*3+$AP386+5,$AQ386+7))="",0,IF(COUNTIF(INDIRECT(ADDRESS(($AO386-1)*36+($AP386-1)*12+6,COLUMN())):INDIRECT(ADDRESS(($AO386-1)*36+($AP386-1)*12+$AQ386+4,COLUMN())),INDIRECT(ADDRESS(($AO386-1)*3+$AP386+5,$AQ386+7)))&gt;=1,0,INDIRECT(ADDRESS(($AO386-1)*3+$AP386+5,$AQ386+7)))))</f>
        <v>0</v>
      </c>
      <c r="AS386" s="511">
        <f ca="1">COUNTIF(INDIRECT("H"&amp;(ROW()+12*(($AO386-1)*3+$AP386)-ROW())/12+5):INDIRECT("S"&amp;(ROW()+12*(($AO386-1)*3+$AP386)-ROW())/12+5),AR386)</f>
        <v>0</v>
      </c>
      <c r="AT386" s="515"/>
      <c r="AV386" s="511">
        <f ca="1">IF(AND(AR386&gt;0,AS386&gt;0),COUNTIF(AV$6:AV385,"&gt;0")+1,0)</f>
        <v>0</v>
      </c>
    </row>
    <row r="387" spans="41:48">
      <c r="AO387" s="511">
        <v>11</v>
      </c>
      <c r="AP387" s="511">
        <v>2</v>
      </c>
      <c r="AQ387" s="511">
        <v>10</v>
      </c>
      <c r="AR387" s="515">
        <f ca="1">IF($AQ387=1,IF(INDIRECT(ADDRESS(($AO387-1)*3+$AP387+5,$AQ387+7))="",0,INDIRECT(ADDRESS(($AO387-1)*3+$AP387+5,$AQ387+7))),IF(INDIRECT(ADDRESS(($AO387-1)*3+$AP387+5,$AQ387+7))="",0,IF(COUNTIF(INDIRECT(ADDRESS(($AO387-1)*36+($AP387-1)*12+6,COLUMN())):INDIRECT(ADDRESS(($AO387-1)*36+($AP387-1)*12+$AQ387+4,COLUMN())),INDIRECT(ADDRESS(($AO387-1)*3+$AP387+5,$AQ387+7)))&gt;=1,0,INDIRECT(ADDRESS(($AO387-1)*3+$AP387+5,$AQ387+7)))))</f>
        <v>0</v>
      </c>
      <c r="AS387" s="511">
        <f ca="1">COUNTIF(INDIRECT("H"&amp;(ROW()+12*(($AO387-1)*3+$AP387)-ROW())/12+5):INDIRECT("S"&amp;(ROW()+12*(($AO387-1)*3+$AP387)-ROW())/12+5),AR387)</f>
        <v>0</v>
      </c>
      <c r="AT387" s="515"/>
      <c r="AV387" s="511">
        <f ca="1">IF(AND(AR387&gt;0,AS387&gt;0),COUNTIF(AV$6:AV386,"&gt;0")+1,0)</f>
        <v>0</v>
      </c>
    </row>
    <row r="388" spans="41:48">
      <c r="AO388" s="511">
        <v>11</v>
      </c>
      <c r="AP388" s="511">
        <v>2</v>
      </c>
      <c r="AQ388" s="511">
        <v>11</v>
      </c>
      <c r="AR388" s="515">
        <f ca="1">IF($AQ388=1,IF(INDIRECT(ADDRESS(($AO388-1)*3+$AP388+5,$AQ388+7))="",0,INDIRECT(ADDRESS(($AO388-1)*3+$AP388+5,$AQ388+7))),IF(INDIRECT(ADDRESS(($AO388-1)*3+$AP388+5,$AQ388+7))="",0,IF(COUNTIF(INDIRECT(ADDRESS(($AO388-1)*36+($AP388-1)*12+6,COLUMN())):INDIRECT(ADDRESS(($AO388-1)*36+($AP388-1)*12+$AQ388+4,COLUMN())),INDIRECT(ADDRESS(($AO388-1)*3+$AP388+5,$AQ388+7)))&gt;=1,0,INDIRECT(ADDRESS(($AO388-1)*3+$AP388+5,$AQ388+7)))))</f>
        <v>0</v>
      </c>
      <c r="AS388" s="511">
        <f ca="1">COUNTIF(INDIRECT("H"&amp;(ROW()+12*(($AO388-1)*3+$AP388)-ROW())/12+5):INDIRECT("S"&amp;(ROW()+12*(($AO388-1)*3+$AP388)-ROW())/12+5),AR388)</f>
        <v>0</v>
      </c>
      <c r="AT388" s="515"/>
      <c r="AV388" s="511">
        <f ca="1">IF(AND(AR388&gt;0,AS388&gt;0),COUNTIF(AV$6:AV387,"&gt;0")+1,0)</f>
        <v>0</v>
      </c>
    </row>
    <row r="389" spans="41:48">
      <c r="AO389" s="511">
        <v>11</v>
      </c>
      <c r="AP389" s="511">
        <v>2</v>
      </c>
      <c r="AQ389" s="511">
        <v>12</v>
      </c>
      <c r="AR389" s="515">
        <f ca="1">IF($AQ389=1,IF(INDIRECT(ADDRESS(($AO389-1)*3+$AP389+5,$AQ389+7))="",0,INDIRECT(ADDRESS(($AO389-1)*3+$AP389+5,$AQ389+7))),IF(INDIRECT(ADDRESS(($AO389-1)*3+$AP389+5,$AQ389+7))="",0,IF(COUNTIF(INDIRECT(ADDRESS(($AO389-1)*36+($AP389-1)*12+6,COLUMN())):INDIRECT(ADDRESS(($AO389-1)*36+($AP389-1)*12+$AQ389+4,COLUMN())),INDIRECT(ADDRESS(($AO389-1)*3+$AP389+5,$AQ389+7)))&gt;=1,0,INDIRECT(ADDRESS(($AO389-1)*3+$AP389+5,$AQ389+7)))))</f>
        <v>0</v>
      </c>
      <c r="AS389" s="511">
        <f ca="1">COUNTIF(INDIRECT("H"&amp;(ROW()+12*(($AO389-1)*3+$AP389)-ROW())/12+5):INDIRECT("S"&amp;(ROW()+12*(($AO389-1)*3+$AP389)-ROW())/12+5),AR389)</f>
        <v>0</v>
      </c>
      <c r="AT389" s="515"/>
      <c r="AV389" s="511">
        <f ca="1">IF(AND(AR389&gt;0,AS389&gt;0),COUNTIF(AV$6:AV388,"&gt;0")+1,0)</f>
        <v>0</v>
      </c>
    </row>
    <row r="390" spans="41:48">
      <c r="AO390" s="511">
        <v>11</v>
      </c>
      <c r="AP390" s="511">
        <v>3</v>
      </c>
      <c r="AQ390" s="511">
        <v>1</v>
      </c>
      <c r="AR390" s="515">
        <f ca="1">IF($AQ390=1,IF(INDIRECT(ADDRESS(($AO390-1)*3+$AP390+5,$AQ390+7))="",0,INDIRECT(ADDRESS(($AO390-1)*3+$AP390+5,$AQ390+7))),IF(INDIRECT(ADDRESS(($AO390-1)*3+$AP390+5,$AQ390+7))="",0,IF(COUNTIF(INDIRECT(ADDRESS(($AO390-1)*36+($AP390-1)*12+6,COLUMN())):INDIRECT(ADDRESS(($AO390-1)*36+($AP390-1)*12+$AQ390+4,COLUMN())),INDIRECT(ADDRESS(($AO390-1)*3+$AP390+5,$AQ390+7)))&gt;=1,0,INDIRECT(ADDRESS(($AO390-1)*3+$AP390+5,$AQ390+7)))))</f>
        <v>0</v>
      </c>
      <c r="AS390" s="511">
        <f ca="1">COUNTIF(INDIRECT("H"&amp;(ROW()+12*(($AO390-1)*3+$AP390)-ROW())/12+5):INDIRECT("S"&amp;(ROW()+12*(($AO390-1)*3+$AP390)-ROW())/12+5),AR390)</f>
        <v>0</v>
      </c>
      <c r="AT390" s="515"/>
      <c r="AV390" s="511">
        <f ca="1">IF(AND(AR390&gt;0,AS390&gt;0),COUNTIF(AV$6:AV389,"&gt;0")+1,0)</f>
        <v>0</v>
      </c>
    </row>
    <row r="391" spans="41:48">
      <c r="AO391" s="511">
        <v>11</v>
      </c>
      <c r="AP391" s="511">
        <v>3</v>
      </c>
      <c r="AQ391" s="511">
        <v>2</v>
      </c>
      <c r="AR391" s="515">
        <f ca="1">IF($AQ391=1,IF(INDIRECT(ADDRESS(($AO391-1)*3+$AP391+5,$AQ391+7))="",0,INDIRECT(ADDRESS(($AO391-1)*3+$AP391+5,$AQ391+7))),IF(INDIRECT(ADDRESS(($AO391-1)*3+$AP391+5,$AQ391+7))="",0,IF(COUNTIF(INDIRECT(ADDRESS(($AO391-1)*36+($AP391-1)*12+6,COLUMN())):INDIRECT(ADDRESS(($AO391-1)*36+($AP391-1)*12+$AQ391+4,COLUMN())),INDIRECT(ADDRESS(($AO391-1)*3+$AP391+5,$AQ391+7)))&gt;=1,0,INDIRECT(ADDRESS(($AO391-1)*3+$AP391+5,$AQ391+7)))))</f>
        <v>0</v>
      </c>
      <c r="AS391" s="511">
        <f ca="1">COUNTIF(INDIRECT("H"&amp;(ROW()+12*(($AO391-1)*3+$AP391)-ROW())/12+5):INDIRECT("S"&amp;(ROW()+12*(($AO391-1)*3+$AP391)-ROW())/12+5),AR391)</f>
        <v>0</v>
      </c>
      <c r="AT391" s="515"/>
      <c r="AV391" s="511">
        <f ca="1">IF(AND(AR391&gt;0,AS391&gt;0),COUNTIF(AV$6:AV390,"&gt;0")+1,0)</f>
        <v>0</v>
      </c>
    </row>
    <row r="392" spans="41:48">
      <c r="AO392" s="511">
        <v>11</v>
      </c>
      <c r="AP392" s="511">
        <v>3</v>
      </c>
      <c r="AQ392" s="511">
        <v>3</v>
      </c>
      <c r="AR392" s="515">
        <f ca="1">IF($AQ392=1,IF(INDIRECT(ADDRESS(($AO392-1)*3+$AP392+5,$AQ392+7))="",0,INDIRECT(ADDRESS(($AO392-1)*3+$AP392+5,$AQ392+7))),IF(INDIRECT(ADDRESS(($AO392-1)*3+$AP392+5,$AQ392+7))="",0,IF(COUNTIF(INDIRECT(ADDRESS(($AO392-1)*36+($AP392-1)*12+6,COLUMN())):INDIRECT(ADDRESS(($AO392-1)*36+($AP392-1)*12+$AQ392+4,COLUMN())),INDIRECT(ADDRESS(($AO392-1)*3+$AP392+5,$AQ392+7)))&gt;=1,0,INDIRECT(ADDRESS(($AO392-1)*3+$AP392+5,$AQ392+7)))))</f>
        <v>0</v>
      </c>
      <c r="AS392" s="511">
        <f ca="1">COUNTIF(INDIRECT("H"&amp;(ROW()+12*(($AO392-1)*3+$AP392)-ROW())/12+5):INDIRECT("S"&amp;(ROW()+12*(($AO392-1)*3+$AP392)-ROW())/12+5),AR392)</f>
        <v>0</v>
      </c>
      <c r="AT392" s="515"/>
      <c r="AV392" s="511">
        <f ca="1">IF(AND(AR392&gt;0,AS392&gt;0),COUNTIF(AV$6:AV391,"&gt;0")+1,0)</f>
        <v>0</v>
      </c>
    </row>
    <row r="393" spans="41:48">
      <c r="AO393" s="511">
        <v>11</v>
      </c>
      <c r="AP393" s="511">
        <v>3</v>
      </c>
      <c r="AQ393" s="511">
        <v>4</v>
      </c>
      <c r="AR393" s="515">
        <f ca="1">IF($AQ393=1,IF(INDIRECT(ADDRESS(($AO393-1)*3+$AP393+5,$AQ393+7))="",0,INDIRECT(ADDRESS(($AO393-1)*3+$AP393+5,$AQ393+7))),IF(INDIRECT(ADDRESS(($AO393-1)*3+$AP393+5,$AQ393+7))="",0,IF(COUNTIF(INDIRECT(ADDRESS(($AO393-1)*36+($AP393-1)*12+6,COLUMN())):INDIRECT(ADDRESS(($AO393-1)*36+($AP393-1)*12+$AQ393+4,COLUMN())),INDIRECT(ADDRESS(($AO393-1)*3+$AP393+5,$AQ393+7)))&gt;=1,0,INDIRECT(ADDRESS(($AO393-1)*3+$AP393+5,$AQ393+7)))))</f>
        <v>0</v>
      </c>
      <c r="AS393" s="511">
        <f ca="1">COUNTIF(INDIRECT("H"&amp;(ROW()+12*(($AO393-1)*3+$AP393)-ROW())/12+5):INDIRECT("S"&amp;(ROW()+12*(($AO393-1)*3+$AP393)-ROW())/12+5),AR393)</f>
        <v>0</v>
      </c>
      <c r="AT393" s="515"/>
      <c r="AV393" s="511">
        <f ca="1">IF(AND(AR393&gt;0,AS393&gt;0),COUNTIF(AV$6:AV392,"&gt;0")+1,0)</f>
        <v>0</v>
      </c>
    </row>
    <row r="394" spans="41:48">
      <c r="AO394" s="511">
        <v>11</v>
      </c>
      <c r="AP394" s="511">
        <v>3</v>
      </c>
      <c r="AQ394" s="511">
        <v>5</v>
      </c>
      <c r="AR394" s="515">
        <f ca="1">IF($AQ394=1,IF(INDIRECT(ADDRESS(($AO394-1)*3+$AP394+5,$AQ394+7))="",0,INDIRECT(ADDRESS(($AO394-1)*3+$AP394+5,$AQ394+7))),IF(INDIRECT(ADDRESS(($AO394-1)*3+$AP394+5,$AQ394+7))="",0,IF(COUNTIF(INDIRECT(ADDRESS(($AO394-1)*36+($AP394-1)*12+6,COLUMN())):INDIRECT(ADDRESS(($AO394-1)*36+($AP394-1)*12+$AQ394+4,COLUMN())),INDIRECT(ADDRESS(($AO394-1)*3+$AP394+5,$AQ394+7)))&gt;=1,0,INDIRECT(ADDRESS(($AO394-1)*3+$AP394+5,$AQ394+7)))))</f>
        <v>0</v>
      </c>
      <c r="AS394" s="511">
        <f ca="1">COUNTIF(INDIRECT("H"&amp;(ROW()+12*(($AO394-1)*3+$AP394)-ROW())/12+5):INDIRECT("S"&amp;(ROW()+12*(($AO394-1)*3+$AP394)-ROW())/12+5),AR394)</f>
        <v>0</v>
      </c>
      <c r="AT394" s="515"/>
      <c r="AV394" s="511">
        <f ca="1">IF(AND(AR394&gt;0,AS394&gt;0),COUNTIF(AV$6:AV393,"&gt;0")+1,0)</f>
        <v>0</v>
      </c>
    </row>
    <row r="395" spans="41:48">
      <c r="AO395" s="511">
        <v>11</v>
      </c>
      <c r="AP395" s="511">
        <v>3</v>
      </c>
      <c r="AQ395" s="511">
        <v>6</v>
      </c>
      <c r="AR395" s="515">
        <f ca="1">IF($AQ395=1,IF(INDIRECT(ADDRESS(($AO395-1)*3+$AP395+5,$AQ395+7))="",0,INDIRECT(ADDRESS(($AO395-1)*3+$AP395+5,$AQ395+7))),IF(INDIRECT(ADDRESS(($AO395-1)*3+$AP395+5,$AQ395+7))="",0,IF(COUNTIF(INDIRECT(ADDRESS(($AO395-1)*36+($AP395-1)*12+6,COLUMN())):INDIRECT(ADDRESS(($AO395-1)*36+($AP395-1)*12+$AQ395+4,COLUMN())),INDIRECT(ADDRESS(($AO395-1)*3+$AP395+5,$AQ395+7)))&gt;=1,0,INDIRECT(ADDRESS(($AO395-1)*3+$AP395+5,$AQ395+7)))))</f>
        <v>0</v>
      </c>
      <c r="AS395" s="511">
        <f ca="1">COUNTIF(INDIRECT("H"&amp;(ROW()+12*(($AO395-1)*3+$AP395)-ROW())/12+5):INDIRECT("S"&amp;(ROW()+12*(($AO395-1)*3+$AP395)-ROW())/12+5),AR395)</f>
        <v>0</v>
      </c>
      <c r="AT395" s="515"/>
      <c r="AV395" s="511">
        <f ca="1">IF(AND(AR395&gt;0,AS395&gt;0),COUNTIF(AV$6:AV394,"&gt;0")+1,0)</f>
        <v>0</v>
      </c>
    </row>
    <row r="396" spans="41:48">
      <c r="AO396" s="511">
        <v>11</v>
      </c>
      <c r="AP396" s="511">
        <v>3</v>
      </c>
      <c r="AQ396" s="511">
        <v>7</v>
      </c>
      <c r="AR396" s="515">
        <f ca="1">IF($AQ396=1,IF(INDIRECT(ADDRESS(($AO396-1)*3+$AP396+5,$AQ396+7))="",0,INDIRECT(ADDRESS(($AO396-1)*3+$AP396+5,$AQ396+7))),IF(INDIRECT(ADDRESS(($AO396-1)*3+$AP396+5,$AQ396+7))="",0,IF(COUNTIF(INDIRECT(ADDRESS(($AO396-1)*36+($AP396-1)*12+6,COLUMN())):INDIRECT(ADDRESS(($AO396-1)*36+($AP396-1)*12+$AQ396+4,COLUMN())),INDIRECT(ADDRESS(($AO396-1)*3+$AP396+5,$AQ396+7)))&gt;=1,0,INDIRECT(ADDRESS(($AO396-1)*3+$AP396+5,$AQ396+7)))))</f>
        <v>0</v>
      </c>
      <c r="AS396" s="511">
        <f ca="1">COUNTIF(INDIRECT("H"&amp;(ROW()+12*(($AO396-1)*3+$AP396)-ROW())/12+5):INDIRECT("S"&amp;(ROW()+12*(($AO396-1)*3+$AP396)-ROW())/12+5),AR396)</f>
        <v>0</v>
      </c>
      <c r="AT396" s="515"/>
      <c r="AV396" s="511">
        <f ca="1">IF(AND(AR396&gt;0,AS396&gt;0),COUNTIF(AV$6:AV395,"&gt;0")+1,0)</f>
        <v>0</v>
      </c>
    </row>
    <row r="397" spans="41:48">
      <c r="AO397" s="511">
        <v>11</v>
      </c>
      <c r="AP397" s="511">
        <v>3</v>
      </c>
      <c r="AQ397" s="511">
        <v>8</v>
      </c>
      <c r="AR397" s="515">
        <f ca="1">IF($AQ397=1,IF(INDIRECT(ADDRESS(($AO397-1)*3+$AP397+5,$AQ397+7))="",0,INDIRECT(ADDRESS(($AO397-1)*3+$AP397+5,$AQ397+7))),IF(INDIRECT(ADDRESS(($AO397-1)*3+$AP397+5,$AQ397+7))="",0,IF(COUNTIF(INDIRECT(ADDRESS(($AO397-1)*36+($AP397-1)*12+6,COLUMN())):INDIRECT(ADDRESS(($AO397-1)*36+($AP397-1)*12+$AQ397+4,COLUMN())),INDIRECT(ADDRESS(($AO397-1)*3+$AP397+5,$AQ397+7)))&gt;=1,0,INDIRECT(ADDRESS(($AO397-1)*3+$AP397+5,$AQ397+7)))))</f>
        <v>0</v>
      </c>
      <c r="AS397" s="511">
        <f ca="1">COUNTIF(INDIRECT("H"&amp;(ROW()+12*(($AO397-1)*3+$AP397)-ROW())/12+5):INDIRECT("S"&amp;(ROW()+12*(($AO397-1)*3+$AP397)-ROW())/12+5),AR397)</f>
        <v>0</v>
      </c>
      <c r="AT397" s="515"/>
      <c r="AV397" s="511">
        <f ca="1">IF(AND(AR397&gt;0,AS397&gt;0),COUNTIF(AV$6:AV396,"&gt;0")+1,0)</f>
        <v>0</v>
      </c>
    </row>
    <row r="398" spans="41:48">
      <c r="AO398" s="511">
        <v>11</v>
      </c>
      <c r="AP398" s="511">
        <v>3</v>
      </c>
      <c r="AQ398" s="511">
        <v>9</v>
      </c>
      <c r="AR398" s="515">
        <f ca="1">IF($AQ398=1,IF(INDIRECT(ADDRESS(($AO398-1)*3+$AP398+5,$AQ398+7))="",0,INDIRECT(ADDRESS(($AO398-1)*3+$AP398+5,$AQ398+7))),IF(INDIRECT(ADDRESS(($AO398-1)*3+$AP398+5,$AQ398+7))="",0,IF(COUNTIF(INDIRECT(ADDRESS(($AO398-1)*36+($AP398-1)*12+6,COLUMN())):INDIRECT(ADDRESS(($AO398-1)*36+($AP398-1)*12+$AQ398+4,COLUMN())),INDIRECT(ADDRESS(($AO398-1)*3+$AP398+5,$AQ398+7)))&gt;=1,0,INDIRECT(ADDRESS(($AO398-1)*3+$AP398+5,$AQ398+7)))))</f>
        <v>0</v>
      </c>
      <c r="AS398" s="511">
        <f ca="1">COUNTIF(INDIRECT("H"&amp;(ROW()+12*(($AO398-1)*3+$AP398)-ROW())/12+5):INDIRECT("S"&amp;(ROW()+12*(($AO398-1)*3+$AP398)-ROW())/12+5),AR398)</f>
        <v>0</v>
      </c>
      <c r="AT398" s="515"/>
      <c r="AV398" s="511">
        <f ca="1">IF(AND(AR398&gt;0,AS398&gt;0),COUNTIF(AV$6:AV397,"&gt;0")+1,0)</f>
        <v>0</v>
      </c>
    </row>
    <row r="399" spans="41:48">
      <c r="AO399" s="511">
        <v>11</v>
      </c>
      <c r="AP399" s="511">
        <v>3</v>
      </c>
      <c r="AQ399" s="511">
        <v>10</v>
      </c>
      <c r="AR399" s="515">
        <f ca="1">IF($AQ399=1,IF(INDIRECT(ADDRESS(($AO399-1)*3+$AP399+5,$AQ399+7))="",0,INDIRECT(ADDRESS(($AO399-1)*3+$AP399+5,$AQ399+7))),IF(INDIRECT(ADDRESS(($AO399-1)*3+$AP399+5,$AQ399+7))="",0,IF(COUNTIF(INDIRECT(ADDRESS(($AO399-1)*36+($AP399-1)*12+6,COLUMN())):INDIRECT(ADDRESS(($AO399-1)*36+($AP399-1)*12+$AQ399+4,COLUMN())),INDIRECT(ADDRESS(($AO399-1)*3+$AP399+5,$AQ399+7)))&gt;=1,0,INDIRECT(ADDRESS(($AO399-1)*3+$AP399+5,$AQ399+7)))))</f>
        <v>0</v>
      </c>
      <c r="AS399" s="511">
        <f ca="1">COUNTIF(INDIRECT("H"&amp;(ROW()+12*(($AO399-1)*3+$AP399)-ROW())/12+5):INDIRECT("S"&amp;(ROW()+12*(($AO399-1)*3+$AP399)-ROW())/12+5),AR399)</f>
        <v>0</v>
      </c>
      <c r="AT399" s="515"/>
      <c r="AV399" s="511">
        <f ca="1">IF(AND(AR399&gt;0,AS399&gt;0),COUNTIF(AV$6:AV398,"&gt;0")+1,0)</f>
        <v>0</v>
      </c>
    </row>
    <row r="400" spans="41:48">
      <c r="AO400" s="511">
        <v>11</v>
      </c>
      <c r="AP400" s="511">
        <v>3</v>
      </c>
      <c r="AQ400" s="511">
        <v>11</v>
      </c>
      <c r="AR400" s="515">
        <f ca="1">IF($AQ400=1,IF(INDIRECT(ADDRESS(($AO400-1)*3+$AP400+5,$AQ400+7))="",0,INDIRECT(ADDRESS(($AO400-1)*3+$AP400+5,$AQ400+7))),IF(INDIRECT(ADDRESS(($AO400-1)*3+$AP400+5,$AQ400+7))="",0,IF(COUNTIF(INDIRECT(ADDRESS(($AO400-1)*36+($AP400-1)*12+6,COLUMN())):INDIRECT(ADDRESS(($AO400-1)*36+($AP400-1)*12+$AQ400+4,COLUMN())),INDIRECT(ADDRESS(($AO400-1)*3+$AP400+5,$AQ400+7)))&gt;=1,0,INDIRECT(ADDRESS(($AO400-1)*3+$AP400+5,$AQ400+7)))))</f>
        <v>0</v>
      </c>
      <c r="AS400" s="511">
        <f ca="1">COUNTIF(INDIRECT("H"&amp;(ROW()+12*(($AO400-1)*3+$AP400)-ROW())/12+5):INDIRECT("S"&amp;(ROW()+12*(($AO400-1)*3+$AP400)-ROW())/12+5),AR400)</f>
        <v>0</v>
      </c>
      <c r="AT400" s="515"/>
      <c r="AV400" s="511">
        <f ca="1">IF(AND(AR400&gt;0,AS400&gt;0),COUNTIF(AV$6:AV399,"&gt;0")+1,0)</f>
        <v>0</v>
      </c>
    </row>
    <row r="401" spans="41:48">
      <c r="AO401" s="511">
        <v>11</v>
      </c>
      <c r="AP401" s="511">
        <v>3</v>
      </c>
      <c r="AQ401" s="511">
        <v>12</v>
      </c>
      <c r="AR401" s="515">
        <f ca="1">IF($AQ401=1,IF(INDIRECT(ADDRESS(($AO401-1)*3+$AP401+5,$AQ401+7))="",0,INDIRECT(ADDRESS(($AO401-1)*3+$AP401+5,$AQ401+7))),IF(INDIRECT(ADDRESS(($AO401-1)*3+$AP401+5,$AQ401+7))="",0,IF(COUNTIF(INDIRECT(ADDRESS(($AO401-1)*36+($AP401-1)*12+6,COLUMN())):INDIRECT(ADDRESS(($AO401-1)*36+($AP401-1)*12+$AQ401+4,COLUMN())),INDIRECT(ADDRESS(($AO401-1)*3+$AP401+5,$AQ401+7)))&gt;=1,0,INDIRECT(ADDRESS(($AO401-1)*3+$AP401+5,$AQ401+7)))))</f>
        <v>0</v>
      </c>
      <c r="AS401" s="511">
        <f ca="1">COUNTIF(INDIRECT("H"&amp;(ROW()+12*(($AO401-1)*3+$AP401)-ROW())/12+5):INDIRECT("S"&amp;(ROW()+12*(($AO401-1)*3+$AP401)-ROW())/12+5),AR401)</f>
        <v>0</v>
      </c>
      <c r="AT401" s="515"/>
      <c r="AV401" s="511">
        <f ca="1">IF(AND(AR401&gt;0,AS401&gt;0),COUNTIF(AV$6:AV400,"&gt;0")+1,0)</f>
        <v>0</v>
      </c>
    </row>
    <row r="402" spans="41:48">
      <c r="AO402" s="511">
        <v>12</v>
      </c>
      <c r="AP402" s="511">
        <v>1</v>
      </c>
      <c r="AQ402" s="511">
        <v>1</v>
      </c>
      <c r="AR402" s="515">
        <f ca="1">IF($AQ402=1,IF(INDIRECT(ADDRESS(($AO402-1)*3+$AP402+5,$AQ402+7))="",0,INDIRECT(ADDRESS(($AO402-1)*3+$AP402+5,$AQ402+7))),IF(INDIRECT(ADDRESS(($AO402-1)*3+$AP402+5,$AQ402+7))="",0,IF(COUNTIF(INDIRECT(ADDRESS(($AO402-1)*36+($AP402-1)*12+6,COLUMN())):INDIRECT(ADDRESS(($AO402-1)*36+($AP402-1)*12+$AQ402+4,COLUMN())),INDIRECT(ADDRESS(($AO402-1)*3+$AP402+5,$AQ402+7)))&gt;=1,0,INDIRECT(ADDRESS(($AO402-1)*3+$AP402+5,$AQ402+7)))))</f>
        <v>0</v>
      </c>
      <c r="AS402" s="511">
        <f ca="1">COUNTIF(INDIRECT("H"&amp;(ROW()+12*(($AO402-1)*3+$AP402)-ROW())/12+5):INDIRECT("S"&amp;(ROW()+12*(($AO402-1)*3+$AP402)-ROW())/12+5),AR402)</f>
        <v>0</v>
      </c>
      <c r="AT402" s="515"/>
      <c r="AV402" s="511">
        <f ca="1">IF(AND(AR402&gt;0,AS402&gt;0),COUNTIF(AV$6:AV401,"&gt;0")+1,0)</f>
        <v>0</v>
      </c>
    </row>
    <row r="403" spans="41:48">
      <c r="AO403" s="511">
        <v>12</v>
      </c>
      <c r="AP403" s="511">
        <v>1</v>
      </c>
      <c r="AQ403" s="511">
        <v>2</v>
      </c>
      <c r="AR403" s="515">
        <f ca="1">IF($AQ403=1,IF(INDIRECT(ADDRESS(($AO403-1)*3+$AP403+5,$AQ403+7))="",0,INDIRECT(ADDRESS(($AO403-1)*3+$AP403+5,$AQ403+7))),IF(INDIRECT(ADDRESS(($AO403-1)*3+$AP403+5,$AQ403+7))="",0,IF(COUNTIF(INDIRECT(ADDRESS(($AO403-1)*36+($AP403-1)*12+6,COLUMN())):INDIRECT(ADDRESS(($AO403-1)*36+($AP403-1)*12+$AQ403+4,COLUMN())),INDIRECT(ADDRESS(($AO403-1)*3+$AP403+5,$AQ403+7)))&gt;=1,0,INDIRECT(ADDRESS(($AO403-1)*3+$AP403+5,$AQ403+7)))))</f>
        <v>0</v>
      </c>
      <c r="AS403" s="511">
        <f ca="1">COUNTIF(INDIRECT("H"&amp;(ROW()+12*(($AO403-1)*3+$AP403)-ROW())/12+5):INDIRECT("S"&amp;(ROW()+12*(($AO403-1)*3+$AP403)-ROW())/12+5),AR403)</f>
        <v>0</v>
      </c>
      <c r="AT403" s="515"/>
      <c r="AV403" s="511">
        <f ca="1">IF(AND(AR403&gt;0,AS403&gt;0),COUNTIF(AV$6:AV402,"&gt;0")+1,0)</f>
        <v>0</v>
      </c>
    </row>
    <row r="404" spans="41:48">
      <c r="AO404" s="511">
        <v>12</v>
      </c>
      <c r="AP404" s="511">
        <v>1</v>
      </c>
      <c r="AQ404" s="511">
        <v>3</v>
      </c>
      <c r="AR404" s="515">
        <f ca="1">IF($AQ404=1,IF(INDIRECT(ADDRESS(($AO404-1)*3+$AP404+5,$AQ404+7))="",0,INDIRECT(ADDRESS(($AO404-1)*3+$AP404+5,$AQ404+7))),IF(INDIRECT(ADDRESS(($AO404-1)*3+$AP404+5,$AQ404+7))="",0,IF(COUNTIF(INDIRECT(ADDRESS(($AO404-1)*36+($AP404-1)*12+6,COLUMN())):INDIRECT(ADDRESS(($AO404-1)*36+($AP404-1)*12+$AQ404+4,COLUMN())),INDIRECT(ADDRESS(($AO404-1)*3+$AP404+5,$AQ404+7)))&gt;=1,0,INDIRECT(ADDRESS(($AO404-1)*3+$AP404+5,$AQ404+7)))))</f>
        <v>0</v>
      </c>
      <c r="AS404" s="511">
        <f ca="1">COUNTIF(INDIRECT("H"&amp;(ROW()+12*(($AO404-1)*3+$AP404)-ROW())/12+5):INDIRECT("S"&amp;(ROW()+12*(($AO404-1)*3+$AP404)-ROW())/12+5),AR404)</f>
        <v>0</v>
      </c>
      <c r="AT404" s="515"/>
      <c r="AV404" s="511">
        <f ca="1">IF(AND(AR404&gt;0,AS404&gt;0),COUNTIF(AV$6:AV403,"&gt;0")+1,0)</f>
        <v>0</v>
      </c>
    </row>
    <row r="405" spans="41:48">
      <c r="AO405" s="511">
        <v>12</v>
      </c>
      <c r="AP405" s="511">
        <v>1</v>
      </c>
      <c r="AQ405" s="511">
        <v>4</v>
      </c>
      <c r="AR405" s="515">
        <f ca="1">IF($AQ405=1,IF(INDIRECT(ADDRESS(($AO405-1)*3+$AP405+5,$AQ405+7))="",0,INDIRECT(ADDRESS(($AO405-1)*3+$AP405+5,$AQ405+7))),IF(INDIRECT(ADDRESS(($AO405-1)*3+$AP405+5,$AQ405+7))="",0,IF(COUNTIF(INDIRECT(ADDRESS(($AO405-1)*36+($AP405-1)*12+6,COLUMN())):INDIRECT(ADDRESS(($AO405-1)*36+($AP405-1)*12+$AQ405+4,COLUMN())),INDIRECT(ADDRESS(($AO405-1)*3+$AP405+5,$AQ405+7)))&gt;=1,0,INDIRECT(ADDRESS(($AO405-1)*3+$AP405+5,$AQ405+7)))))</f>
        <v>0</v>
      </c>
      <c r="AS405" s="511">
        <f ca="1">COUNTIF(INDIRECT("H"&amp;(ROW()+12*(($AO405-1)*3+$AP405)-ROW())/12+5):INDIRECT("S"&amp;(ROW()+12*(($AO405-1)*3+$AP405)-ROW())/12+5),AR405)</f>
        <v>0</v>
      </c>
      <c r="AT405" s="515"/>
      <c r="AV405" s="511">
        <f ca="1">IF(AND(AR405&gt;0,AS405&gt;0),COUNTIF(AV$6:AV404,"&gt;0")+1,0)</f>
        <v>0</v>
      </c>
    </row>
    <row r="406" spans="41:48">
      <c r="AO406" s="511">
        <v>12</v>
      </c>
      <c r="AP406" s="511">
        <v>1</v>
      </c>
      <c r="AQ406" s="511">
        <v>5</v>
      </c>
      <c r="AR406" s="515">
        <f ca="1">IF($AQ406=1,IF(INDIRECT(ADDRESS(($AO406-1)*3+$AP406+5,$AQ406+7))="",0,INDIRECT(ADDRESS(($AO406-1)*3+$AP406+5,$AQ406+7))),IF(INDIRECT(ADDRESS(($AO406-1)*3+$AP406+5,$AQ406+7))="",0,IF(COUNTIF(INDIRECT(ADDRESS(($AO406-1)*36+($AP406-1)*12+6,COLUMN())):INDIRECT(ADDRESS(($AO406-1)*36+($AP406-1)*12+$AQ406+4,COLUMN())),INDIRECT(ADDRESS(($AO406-1)*3+$AP406+5,$AQ406+7)))&gt;=1,0,INDIRECT(ADDRESS(($AO406-1)*3+$AP406+5,$AQ406+7)))))</f>
        <v>0</v>
      </c>
      <c r="AS406" s="511">
        <f ca="1">COUNTIF(INDIRECT("H"&amp;(ROW()+12*(($AO406-1)*3+$AP406)-ROW())/12+5):INDIRECT("S"&amp;(ROW()+12*(($AO406-1)*3+$AP406)-ROW())/12+5),AR406)</f>
        <v>0</v>
      </c>
      <c r="AT406" s="515"/>
      <c r="AV406" s="511">
        <f ca="1">IF(AND(AR406&gt;0,AS406&gt;0),COUNTIF(AV$6:AV405,"&gt;0")+1,0)</f>
        <v>0</v>
      </c>
    </row>
    <row r="407" spans="41:48">
      <c r="AO407" s="511">
        <v>12</v>
      </c>
      <c r="AP407" s="511">
        <v>1</v>
      </c>
      <c r="AQ407" s="511">
        <v>6</v>
      </c>
      <c r="AR407" s="515">
        <f ca="1">IF($AQ407=1,IF(INDIRECT(ADDRESS(($AO407-1)*3+$AP407+5,$AQ407+7))="",0,INDIRECT(ADDRESS(($AO407-1)*3+$AP407+5,$AQ407+7))),IF(INDIRECT(ADDRESS(($AO407-1)*3+$AP407+5,$AQ407+7))="",0,IF(COUNTIF(INDIRECT(ADDRESS(($AO407-1)*36+($AP407-1)*12+6,COLUMN())):INDIRECT(ADDRESS(($AO407-1)*36+($AP407-1)*12+$AQ407+4,COLUMN())),INDIRECT(ADDRESS(($AO407-1)*3+$AP407+5,$AQ407+7)))&gt;=1,0,INDIRECT(ADDRESS(($AO407-1)*3+$AP407+5,$AQ407+7)))))</f>
        <v>0</v>
      </c>
      <c r="AS407" s="511">
        <f ca="1">COUNTIF(INDIRECT("H"&amp;(ROW()+12*(($AO407-1)*3+$AP407)-ROW())/12+5):INDIRECT("S"&amp;(ROW()+12*(($AO407-1)*3+$AP407)-ROW())/12+5),AR407)</f>
        <v>0</v>
      </c>
      <c r="AT407" s="515"/>
      <c r="AV407" s="511">
        <f ca="1">IF(AND(AR407&gt;0,AS407&gt;0),COUNTIF(AV$6:AV406,"&gt;0")+1,0)</f>
        <v>0</v>
      </c>
    </row>
    <row r="408" spans="41:48">
      <c r="AO408" s="511">
        <v>12</v>
      </c>
      <c r="AP408" s="511">
        <v>1</v>
      </c>
      <c r="AQ408" s="511">
        <v>7</v>
      </c>
      <c r="AR408" s="515">
        <f ca="1">IF($AQ408=1,IF(INDIRECT(ADDRESS(($AO408-1)*3+$AP408+5,$AQ408+7))="",0,INDIRECT(ADDRESS(($AO408-1)*3+$AP408+5,$AQ408+7))),IF(INDIRECT(ADDRESS(($AO408-1)*3+$AP408+5,$AQ408+7))="",0,IF(COUNTIF(INDIRECT(ADDRESS(($AO408-1)*36+($AP408-1)*12+6,COLUMN())):INDIRECT(ADDRESS(($AO408-1)*36+($AP408-1)*12+$AQ408+4,COLUMN())),INDIRECT(ADDRESS(($AO408-1)*3+$AP408+5,$AQ408+7)))&gt;=1,0,INDIRECT(ADDRESS(($AO408-1)*3+$AP408+5,$AQ408+7)))))</f>
        <v>0</v>
      </c>
      <c r="AS408" s="511">
        <f ca="1">COUNTIF(INDIRECT("H"&amp;(ROW()+12*(($AO408-1)*3+$AP408)-ROW())/12+5):INDIRECT("S"&amp;(ROW()+12*(($AO408-1)*3+$AP408)-ROW())/12+5),AR408)</f>
        <v>0</v>
      </c>
      <c r="AT408" s="515"/>
      <c r="AV408" s="511">
        <f ca="1">IF(AND(AR408&gt;0,AS408&gt;0),COUNTIF(AV$6:AV407,"&gt;0")+1,0)</f>
        <v>0</v>
      </c>
    </row>
    <row r="409" spans="41:48">
      <c r="AO409" s="511">
        <v>12</v>
      </c>
      <c r="AP409" s="511">
        <v>1</v>
      </c>
      <c r="AQ409" s="511">
        <v>8</v>
      </c>
      <c r="AR409" s="515">
        <f ca="1">IF($AQ409=1,IF(INDIRECT(ADDRESS(($AO409-1)*3+$AP409+5,$AQ409+7))="",0,INDIRECT(ADDRESS(($AO409-1)*3+$AP409+5,$AQ409+7))),IF(INDIRECT(ADDRESS(($AO409-1)*3+$AP409+5,$AQ409+7))="",0,IF(COUNTIF(INDIRECT(ADDRESS(($AO409-1)*36+($AP409-1)*12+6,COLUMN())):INDIRECT(ADDRESS(($AO409-1)*36+($AP409-1)*12+$AQ409+4,COLUMN())),INDIRECT(ADDRESS(($AO409-1)*3+$AP409+5,$AQ409+7)))&gt;=1,0,INDIRECT(ADDRESS(($AO409-1)*3+$AP409+5,$AQ409+7)))))</f>
        <v>0</v>
      </c>
      <c r="AS409" s="511">
        <f ca="1">COUNTIF(INDIRECT("H"&amp;(ROW()+12*(($AO409-1)*3+$AP409)-ROW())/12+5):INDIRECT("S"&amp;(ROW()+12*(($AO409-1)*3+$AP409)-ROW())/12+5),AR409)</f>
        <v>0</v>
      </c>
      <c r="AT409" s="515"/>
      <c r="AV409" s="511">
        <f ca="1">IF(AND(AR409&gt;0,AS409&gt;0),COUNTIF(AV$6:AV408,"&gt;0")+1,0)</f>
        <v>0</v>
      </c>
    </row>
    <row r="410" spans="41:48">
      <c r="AO410" s="511">
        <v>12</v>
      </c>
      <c r="AP410" s="511">
        <v>1</v>
      </c>
      <c r="AQ410" s="511">
        <v>9</v>
      </c>
      <c r="AR410" s="515">
        <f ca="1">IF($AQ410=1,IF(INDIRECT(ADDRESS(($AO410-1)*3+$AP410+5,$AQ410+7))="",0,INDIRECT(ADDRESS(($AO410-1)*3+$AP410+5,$AQ410+7))),IF(INDIRECT(ADDRESS(($AO410-1)*3+$AP410+5,$AQ410+7))="",0,IF(COUNTIF(INDIRECT(ADDRESS(($AO410-1)*36+($AP410-1)*12+6,COLUMN())):INDIRECT(ADDRESS(($AO410-1)*36+($AP410-1)*12+$AQ410+4,COLUMN())),INDIRECT(ADDRESS(($AO410-1)*3+$AP410+5,$AQ410+7)))&gt;=1,0,INDIRECT(ADDRESS(($AO410-1)*3+$AP410+5,$AQ410+7)))))</f>
        <v>0</v>
      </c>
      <c r="AS410" s="511">
        <f ca="1">COUNTIF(INDIRECT("H"&amp;(ROW()+12*(($AO410-1)*3+$AP410)-ROW())/12+5):INDIRECT("S"&amp;(ROW()+12*(($AO410-1)*3+$AP410)-ROW())/12+5),AR410)</f>
        <v>0</v>
      </c>
      <c r="AT410" s="515"/>
      <c r="AV410" s="511">
        <f ca="1">IF(AND(AR410&gt;0,AS410&gt;0),COUNTIF(AV$6:AV409,"&gt;0")+1,0)</f>
        <v>0</v>
      </c>
    </row>
    <row r="411" spans="41:48">
      <c r="AO411" s="511">
        <v>12</v>
      </c>
      <c r="AP411" s="511">
        <v>1</v>
      </c>
      <c r="AQ411" s="511">
        <v>10</v>
      </c>
      <c r="AR411" s="515">
        <f ca="1">IF($AQ411=1,IF(INDIRECT(ADDRESS(($AO411-1)*3+$AP411+5,$AQ411+7))="",0,INDIRECT(ADDRESS(($AO411-1)*3+$AP411+5,$AQ411+7))),IF(INDIRECT(ADDRESS(($AO411-1)*3+$AP411+5,$AQ411+7))="",0,IF(COUNTIF(INDIRECT(ADDRESS(($AO411-1)*36+($AP411-1)*12+6,COLUMN())):INDIRECT(ADDRESS(($AO411-1)*36+($AP411-1)*12+$AQ411+4,COLUMN())),INDIRECT(ADDRESS(($AO411-1)*3+$AP411+5,$AQ411+7)))&gt;=1,0,INDIRECT(ADDRESS(($AO411-1)*3+$AP411+5,$AQ411+7)))))</f>
        <v>0</v>
      </c>
      <c r="AS411" s="511">
        <f ca="1">COUNTIF(INDIRECT("H"&amp;(ROW()+12*(($AO411-1)*3+$AP411)-ROW())/12+5):INDIRECT("S"&amp;(ROW()+12*(($AO411-1)*3+$AP411)-ROW())/12+5),AR411)</f>
        <v>0</v>
      </c>
      <c r="AT411" s="515"/>
      <c r="AV411" s="511">
        <f ca="1">IF(AND(AR411&gt;0,AS411&gt;0),COUNTIF(AV$6:AV410,"&gt;0")+1,0)</f>
        <v>0</v>
      </c>
    </row>
    <row r="412" spans="41:48">
      <c r="AO412" s="511">
        <v>12</v>
      </c>
      <c r="AP412" s="511">
        <v>1</v>
      </c>
      <c r="AQ412" s="511">
        <v>11</v>
      </c>
      <c r="AR412" s="515">
        <f ca="1">IF($AQ412=1,IF(INDIRECT(ADDRESS(($AO412-1)*3+$AP412+5,$AQ412+7))="",0,INDIRECT(ADDRESS(($AO412-1)*3+$AP412+5,$AQ412+7))),IF(INDIRECT(ADDRESS(($AO412-1)*3+$AP412+5,$AQ412+7))="",0,IF(COUNTIF(INDIRECT(ADDRESS(($AO412-1)*36+($AP412-1)*12+6,COLUMN())):INDIRECT(ADDRESS(($AO412-1)*36+($AP412-1)*12+$AQ412+4,COLUMN())),INDIRECT(ADDRESS(($AO412-1)*3+$AP412+5,$AQ412+7)))&gt;=1,0,INDIRECT(ADDRESS(($AO412-1)*3+$AP412+5,$AQ412+7)))))</f>
        <v>0</v>
      </c>
      <c r="AS412" s="511">
        <f ca="1">COUNTIF(INDIRECT("H"&amp;(ROW()+12*(($AO412-1)*3+$AP412)-ROW())/12+5):INDIRECT("S"&amp;(ROW()+12*(($AO412-1)*3+$AP412)-ROW())/12+5),AR412)</f>
        <v>0</v>
      </c>
      <c r="AT412" s="515"/>
      <c r="AV412" s="511">
        <f ca="1">IF(AND(AR412&gt;0,AS412&gt;0),COUNTIF(AV$6:AV411,"&gt;0")+1,0)</f>
        <v>0</v>
      </c>
    </row>
    <row r="413" spans="41:48">
      <c r="AO413" s="511">
        <v>12</v>
      </c>
      <c r="AP413" s="511">
        <v>1</v>
      </c>
      <c r="AQ413" s="511">
        <v>12</v>
      </c>
      <c r="AR413" s="515">
        <f ca="1">IF($AQ413=1,IF(INDIRECT(ADDRESS(($AO413-1)*3+$AP413+5,$AQ413+7))="",0,INDIRECT(ADDRESS(($AO413-1)*3+$AP413+5,$AQ413+7))),IF(INDIRECT(ADDRESS(($AO413-1)*3+$AP413+5,$AQ413+7))="",0,IF(COUNTIF(INDIRECT(ADDRESS(($AO413-1)*36+($AP413-1)*12+6,COLUMN())):INDIRECT(ADDRESS(($AO413-1)*36+($AP413-1)*12+$AQ413+4,COLUMN())),INDIRECT(ADDRESS(($AO413-1)*3+$AP413+5,$AQ413+7)))&gt;=1,0,INDIRECT(ADDRESS(($AO413-1)*3+$AP413+5,$AQ413+7)))))</f>
        <v>0</v>
      </c>
      <c r="AS413" s="511">
        <f ca="1">COUNTIF(INDIRECT("H"&amp;(ROW()+12*(($AO413-1)*3+$AP413)-ROW())/12+5):INDIRECT("S"&amp;(ROW()+12*(($AO413-1)*3+$AP413)-ROW())/12+5),AR413)</f>
        <v>0</v>
      </c>
      <c r="AT413" s="515"/>
      <c r="AV413" s="511">
        <f ca="1">IF(AND(AR413&gt;0,AS413&gt;0),COUNTIF(AV$6:AV412,"&gt;0")+1,0)</f>
        <v>0</v>
      </c>
    </row>
    <row r="414" spans="41:48">
      <c r="AO414" s="511">
        <v>12</v>
      </c>
      <c r="AP414" s="511">
        <v>2</v>
      </c>
      <c r="AQ414" s="511">
        <v>1</v>
      </c>
      <c r="AR414" s="515">
        <f ca="1">IF($AQ414=1,IF(INDIRECT(ADDRESS(($AO414-1)*3+$AP414+5,$AQ414+7))="",0,INDIRECT(ADDRESS(($AO414-1)*3+$AP414+5,$AQ414+7))),IF(INDIRECT(ADDRESS(($AO414-1)*3+$AP414+5,$AQ414+7))="",0,IF(COUNTIF(INDIRECT(ADDRESS(($AO414-1)*36+($AP414-1)*12+6,COLUMN())):INDIRECT(ADDRESS(($AO414-1)*36+($AP414-1)*12+$AQ414+4,COLUMN())),INDIRECT(ADDRESS(($AO414-1)*3+$AP414+5,$AQ414+7)))&gt;=1,0,INDIRECT(ADDRESS(($AO414-1)*3+$AP414+5,$AQ414+7)))))</f>
        <v>0</v>
      </c>
      <c r="AS414" s="511">
        <f ca="1">COUNTIF(INDIRECT("H"&amp;(ROW()+12*(($AO414-1)*3+$AP414)-ROW())/12+5):INDIRECT("S"&amp;(ROW()+12*(($AO414-1)*3+$AP414)-ROW())/12+5),AR414)</f>
        <v>0</v>
      </c>
      <c r="AT414" s="515"/>
      <c r="AV414" s="511">
        <f ca="1">IF(AND(AR414&gt;0,AS414&gt;0),COUNTIF(AV$6:AV413,"&gt;0")+1,0)</f>
        <v>0</v>
      </c>
    </row>
    <row r="415" spans="41:48">
      <c r="AO415" s="511">
        <v>12</v>
      </c>
      <c r="AP415" s="511">
        <v>2</v>
      </c>
      <c r="AQ415" s="511">
        <v>2</v>
      </c>
      <c r="AR415" s="515">
        <f ca="1">IF($AQ415=1,IF(INDIRECT(ADDRESS(($AO415-1)*3+$AP415+5,$AQ415+7))="",0,INDIRECT(ADDRESS(($AO415-1)*3+$AP415+5,$AQ415+7))),IF(INDIRECT(ADDRESS(($AO415-1)*3+$AP415+5,$AQ415+7))="",0,IF(COUNTIF(INDIRECT(ADDRESS(($AO415-1)*36+($AP415-1)*12+6,COLUMN())):INDIRECT(ADDRESS(($AO415-1)*36+($AP415-1)*12+$AQ415+4,COLUMN())),INDIRECT(ADDRESS(($AO415-1)*3+$AP415+5,$AQ415+7)))&gt;=1,0,INDIRECT(ADDRESS(($AO415-1)*3+$AP415+5,$AQ415+7)))))</f>
        <v>0</v>
      </c>
      <c r="AS415" s="511">
        <f ca="1">COUNTIF(INDIRECT("H"&amp;(ROW()+12*(($AO415-1)*3+$AP415)-ROW())/12+5):INDIRECT("S"&amp;(ROW()+12*(($AO415-1)*3+$AP415)-ROW())/12+5),AR415)</f>
        <v>0</v>
      </c>
      <c r="AT415" s="515"/>
      <c r="AV415" s="511">
        <f ca="1">IF(AND(AR415&gt;0,AS415&gt;0),COUNTIF(AV$6:AV414,"&gt;0")+1,0)</f>
        <v>0</v>
      </c>
    </row>
    <row r="416" spans="41:48">
      <c r="AO416" s="511">
        <v>12</v>
      </c>
      <c r="AP416" s="511">
        <v>2</v>
      </c>
      <c r="AQ416" s="511">
        <v>3</v>
      </c>
      <c r="AR416" s="515">
        <f ca="1">IF($AQ416=1,IF(INDIRECT(ADDRESS(($AO416-1)*3+$AP416+5,$AQ416+7))="",0,INDIRECT(ADDRESS(($AO416-1)*3+$AP416+5,$AQ416+7))),IF(INDIRECT(ADDRESS(($AO416-1)*3+$AP416+5,$AQ416+7))="",0,IF(COUNTIF(INDIRECT(ADDRESS(($AO416-1)*36+($AP416-1)*12+6,COLUMN())):INDIRECT(ADDRESS(($AO416-1)*36+($AP416-1)*12+$AQ416+4,COLUMN())),INDIRECT(ADDRESS(($AO416-1)*3+$AP416+5,$AQ416+7)))&gt;=1,0,INDIRECT(ADDRESS(($AO416-1)*3+$AP416+5,$AQ416+7)))))</f>
        <v>0</v>
      </c>
      <c r="AS416" s="511">
        <f ca="1">COUNTIF(INDIRECT("H"&amp;(ROW()+12*(($AO416-1)*3+$AP416)-ROW())/12+5):INDIRECT("S"&amp;(ROW()+12*(($AO416-1)*3+$AP416)-ROW())/12+5),AR416)</f>
        <v>0</v>
      </c>
      <c r="AT416" s="515"/>
      <c r="AV416" s="511">
        <f ca="1">IF(AND(AR416&gt;0,AS416&gt;0),COUNTIF(AV$6:AV415,"&gt;0")+1,0)</f>
        <v>0</v>
      </c>
    </row>
    <row r="417" spans="41:48">
      <c r="AO417" s="511">
        <v>12</v>
      </c>
      <c r="AP417" s="511">
        <v>2</v>
      </c>
      <c r="AQ417" s="511">
        <v>4</v>
      </c>
      <c r="AR417" s="515">
        <f ca="1">IF($AQ417=1,IF(INDIRECT(ADDRESS(($AO417-1)*3+$AP417+5,$AQ417+7))="",0,INDIRECT(ADDRESS(($AO417-1)*3+$AP417+5,$AQ417+7))),IF(INDIRECT(ADDRESS(($AO417-1)*3+$AP417+5,$AQ417+7))="",0,IF(COUNTIF(INDIRECT(ADDRESS(($AO417-1)*36+($AP417-1)*12+6,COLUMN())):INDIRECT(ADDRESS(($AO417-1)*36+($AP417-1)*12+$AQ417+4,COLUMN())),INDIRECT(ADDRESS(($AO417-1)*3+$AP417+5,$AQ417+7)))&gt;=1,0,INDIRECT(ADDRESS(($AO417-1)*3+$AP417+5,$AQ417+7)))))</f>
        <v>0</v>
      </c>
      <c r="AS417" s="511">
        <f ca="1">COUNTIF(INDIRECT("H"&amp;(ROW()+12*(($AO417-1)*3+$AP417)-ROW())/12+5):INDIRECT("S"&amp;(ROW()+12*(($AO417-1)*3+$AP417)-ROW())/12+5),AR417)</f>
        <v>0</v>
      </c>
      <c r="AT417" s="515"/>
      <c r="AV417" s="511">
        <f ca="1">IF(AND(AR417&gt;0,AS417&gt;0),COUNTIF(AV$6:AV416,"&gt;0")+1,0)</f>
        <v>0</v>
      </c>
    </row>
    <row r="418" spans="41:48">
      <c r="AO418" s="511">
        <v>12</v>
      </c>
      <c r="AP418" s="511">
        <v>2</v>
      </c>
      <c r="AQ418" s="511">
        <v>5</v>
      </c>
      <c r="AR418" s="515">
        <f ca="1">IF($AQ418=1,IF(INDIRECT(ADDRESS(($AO418-1)*3+$AP418+5,$AQ418+7))="",0,INDIRECT(ADDRESS(($AO418-1)*3+$AP418+5,$AQ418+7))),IF(INDIRECT(ADDRESS(($AO418-1)*3+$AP418+5,$AQ418+7))="",0,IF(COUNTIF(INDIRECT(ADDRESS(($AO418-1)*36+($AP418-1)*12+6,COLUMN())):INDIRECT(ADDRESS(($AO418-1)*36+($AP418-1)*12+$AQ418+4,COLUMN())),INDIRECT(ADDRESS(($AO418-1)*3+$AP418+5,$AQ418+7)))&gt;=1,0,INDIRECT(ADDRESS(($AO418-1)*3+$AP418+5,$AQ418+7)))))</f>
        <v>0</v>
      </c>
      <c r="AS418" s="511">
        <f ca="1">COUNTIF(INDIRECT("H"&amp;(ROW()+12*(($AO418-1)*3+$AP418)-ROW())/12+5):INDIRECT("S"&amp;(ROW()+12*(($AO418-1)*3+$AP418)-ROW())/12+5),AR418)</f>
        <v>0</v>
      </c>
      <c r="AT418" s="515"/>
      <c r="AV418" s="511">
        <f ca="1">IF(AND(AR418&gt;0,AS418&gt;0),COUNTIF(AV$6:AV417,"&gt;0")+1,0)</f>
        <v>0</v>
      </c>
    </row>
    <row r="419" spans="41:48">
      <c r="AO419" s="511">
        <v>12</v>
      </c>
      <c r="AP419" s="511">
        <v>2</v>
      </c>
      <c r="AQ419" s="511">
        <v>6</v>
      </c>
      <c r="AR419" s="515">
        <f ca="1">IF($AQ419=1,IF(INDIRECT(ADDRESS(($AO419-1)*3+$AP419+5,$AQ419+7))="",0,INDIRECT(ADDRESS(($AO419-1)*3+$AP419+5,$AQ419+7))),IF(INDIRECT(ADDRESS(($AO419-1)*3+$AP419+5,$AQ419+7))="",0,IF(COUNTIF(INDIRECT(ADDRESS(($AO419-1)*36+($AP419-1)*12+6,COLUMN())):INDIRECT(ADDRESS(($AO419-1)*36+($AP419-1)*12+$AQ419+4,COLUMN())),INDIRECT(ADDRESS(($AO419-1)*3+$AP419+5,$AQ419+7)))&gt;=1,0,INDIRECT(ADDRESS(($AO419-1)*3+$AP419+5,$AQ419+7)))))</f>
        <v>0</v>
      </c>
      <c r="AS419" s="511">
        <f ca="1">COUNTIF(INDIRECT("H"&amp;(ROW()+12*(($AO419-1)*3+$AP419)-ROW())/12+5):INDIRECT("S"&amp;(ROW()+12*(($AO419-1)*3+$AP419)-ROW())/12+5),AR419)</f>
        <v>0</v>
      </c>
      <c r="AT419" s="515"/>
      <c r="AV419" s="511">
        <f ca="1">IF(AND(AR419&gt;0,AS419&gt;0),COUNTIF(AV$6:AV418,"&gt;0")+1,0)</f>
        <v>0</v>
      </c>
    </row>
    <row r="420" spans="41:48">
      <c r="AO420" s="511">
        <v>12</v>
      </c>
      <c r="AP420" s="511">
        <v>2</v>
      </c>
      <c r="AQ420" s="511">
        <v>7</v>
      </c>
      <c r="AR420" s="515">
        <f ca="1">IF($AQ420=1,IF(INDIRECT(ADDRESS(($AO420-1)*3+$AP420+5,$AQ420+7))="",0,INDIRECT(ADDRESS(($AO420-1)*3+$AP420+5,$AQ420+7))),IF(INDIRECT(ADDRESS(($AO420-1)*3+$AP420+5,$AQ420+7))="",0,IF(COUNTIF(INDIRECT(ADDRESS(($AO420-1)*36+($AP420-1)*12+6,COLUMN())):INDIRECT(ADDRESS(($AO420-1)*36+($AP420-1)*12+$AQ420+4,COLUMN())),INDIRECT(ADDRESS(($AO420-1)*3+$AP420+5,$AQ420+7)))&gt;=1,0,INDIRECT(ADDRESS(($AO420-1)*3+$AP420+5,$AQ420+7)))))</f>
        <v>0</v>
      </c>
      <c r="AS420" s="511">
        <f ca="1">COUNTIF(INDIRECT("H"&amp;(ROW()+12*(($AO420-1)*3+$AP420)-ROW())/12+5):INDIRECT("S"&amp;(ROW()+12*(($AO420-1)*3+$AP420)-ROW())/12+5),AR420)</f>
        <v>0</v>
      </c>
      <c r="AT420" s="515"/>
      <c r="AV420" s="511">
        <f ca="1">IF(AND(AR420&gt;0,AS420&gt;0),COUNTIF(AV$6:AV419,"&gt;0")+1,0)</f>
        <v>0</v>
      </c>
    </row>
    <row r="421" spans="41:48">
      <c r="AO421" s="511">
        <v>12</v>
      </c>
      <c r="AP421" s="511">
        <v>2</v>
      </c>
      <c r="AQ421" s="511">
        <v>8</v>
      </c>
      <c r="AR421" s="515">
        <f ca="1">IF($AQ421=1,IF(INDIRECT(ADDRESS(($AO421-1)*3+$AP421+5,$AQ421+7))="",0,INDIRECT(ADDRESS(($AO421-1)*3+$AP421+5,$AQ421+7))),IF(INDIRECT(ADDRESS(($AO421-1)*3+$AP421+5,$AQ421+7))="",0,IF(COUNTIF(INDIRECT(ADDRESS(($AO421-1)*36+($AP421-1)*12+6,COLUMN())):INDIRECT(ADDRESS(($AO421-1)*36+($AP421-1)*12+$AQ421+4,COLUMN())),INDIRECT(ADDRESS(($AO421-1)*3+$AP421+5,$AQ421+7)))&gt;=1,0,INDIRECT(ADDRESS(($AO421-1)*3+$AP421+5,$AQ421+7)))))</f>
        <v>0</v>
      </c>
      <c r="AS421" s="511">
        <f ca="1">COUNTIF(INDIRECT("H"&amp;(ROW()+12*(($AO421-1)*3+$AP421)-ROW())/12+5):INDIRECT("S"&amp;(ROW()+12*(($AO421-1)*3+$AP421)-ROW())/12+5),AR421)</f>
        <v>0</v>
      </c>
      <c r="AT421" s="515"/>
      <c r="AV421" s="511">
        <f ca="1">IF(AND(AR421&gt;0,AS421&gt;0),COUNTIF(AV$6:AV420,"&gt;0")+1,0)</f>
        <v>0</v>
      </c>
    </row>
    <row r="422" spans="41:48">
      <c r="AO422" s="511">
        <v>12</v>
      </c>
      <c r="AP422" s="511">
        <v>2</v>
      </c>
      <c r="AQ422" s="511">
        <v>9</v>
      </c>
      <c r="AR422" s="515">
        <f ca="1">IF($AQ422=1,IF(INDIRECT(ADDRESS(($AO422-1)*3+$AP422+5,$AQ422+7))="",0,INDIRECT(ADDRESS(($AO422-1)*3+$AP422+5,$AQ422+7))),IF(INDIRECT(ADDRESS(($AO422-1)*3+$AP422+5,$AQ422+7))="",0,IF(COUNTIF(INDIRECT(ADDRESS(($AO422-1)*36+($AP422-1)*12+6,COLUMN())):INDIRECT(ADDRESS(($AO422-1)*36+($AP422-1)*12+$AQ422+4,COLUMN())),INDIRECT(ADDRESS(($AO422-1)*3+$AP422+5,$AQ422+7)))&gt;=1,0,INDIRECT(ADDRESS(($AO422-1)*3+$AP422+5,$AQ422+7)))))</f>
        <v>0</v>
      </c>
      <c r="AS422" s="511">
        <f ca="1">COUNTIF(INDIRECT("H"&amp;(ROW()+12*(($AO422-1)*3+$AP422)-ROW())/12+5):INDIRECT("S"&amp;(ROW()+12*(($AO422-1)*3+$AP422)-ROW())/12+5),AR422)</f>
        <v>0</v>
      </c>
      <c r="AT422" s="515"/>
      <c r="AV422" s="511">
        <f ca="1">IF(AND(AR422&gt;0,AS422&gt;0),COUNTIF(AV$6:AV421,"&gt;0")+1,0)</f>
        <v>0</v>
      </c>
    </row>
    <row r="423" spans="41:48">
      <c r="AO423" s="511">
        <v>12</v>
      </c>
      <c r="AP423" s="511">
        <v>2</v>
      </c>
      <c r="AQ423" s="511">
        <v>10</v>
      </c>
      <c r="AR423" s="515">
        <f ca="1">IF($AQ423=1,IF(INDIRECT(ADDRESS(($AO423-1)*3+$AP423+5,$AQ423+7))="",0,INDIRECT(ADDRESS(($AO423-1)*3+$AP423+5,$AQ423+7))),IF(INDIRECT(ADDRESS(($AO423-1)*3+$AP423+5,$AQ423+7))="",0,IF(COUNTIF(INDIRECT(ADDRESS(($AO423-1)*36+($AP423-1)*12+6,COLUMN())):INDIRECT(ADDRESS(($AO423-1)*36+($AP423-1)*12+$AQ423+4,COLUMN())),INDIRECT(ADDRESS(($AO423-1)*3+$AP423+5,$AQ423+7)))&gt;=1,0,INDIRECT(ADDRESS(($AO423-1)*3+$AP423+5,$AQ423+7)))))</f>
        <v>0</v>
      </c>
      <c r="AS423" s="511">
        <f ca="1">COUNTIF(INDIRECT("H"&amp;(ROW()+12*(($AO423-1)*3+$AP423)-ROW())/12+5):INDIRECT("S"&amp;(ROW()+12*(($AO423-1)*3+$AP423)-ROW())/12+5),AR423)</f>
        <v>0</v>
      </c>
      <c r="AT423" s="515"/>
      <c r="AV423" s="511">
        <f ca="1">IF(AND(AR423&gt;0,AS423&gt;0),COUNTIF(AV$6:AV422,"&gt;0")+1,0)</f>
        <v>0</v>
      </c>
    </row>
    <row r="424" spans="41:48">
      <c r="AO424" s="511">
        <v>12</v>
      </c>
      <c r="AP424" s="511">
        <v>2</v>
      </c>
      <c r="AQ424" s="511">
        <v>11</v>
      </c>
      <c r="AR424" s="515">
        <f ca="1">IF($AQ424=1,IF(INDIRECT(ADDRESS(($AO424-1)*3+$AP424+5,$AQ424+7))="",0,INDIRECT(ADDRESS(($AO424-1)*3+$AP424+5,$AQ424+7))),IF(INDIRECT(ADDRESS(($AO424-1)*3+$AP424+5,$AQ424+7))="",0,IF(COUNTIF(INDIRECT(ADDRESS(($AO424-1)*36+($AP424-1)*12+6,COLUMN())):INDIRECT(ADDRESS(($AO424-1)*36+($AP424-1)*12+$AQ424+4,COLUMN())),INDIRECT(ADDRESS(($AO424-1)*3+$AP424+5,$AQ424+7)))&gt;=1,0,INDIRECT(ADDRESS(($AO424-1)*3+$AP424+5,$AQ424+7)))))</f>
        <v>0</v>
      </c>
      <c r="AS424" s="511">
        <f ca="1">COUNTIF(INDIRECT("H"&amp;(ROW()+12*(($AO424-1)*3+$AP424)-ROW())/12+5):INDIRECT("S"&amp;(ROW()+12*(($AO424-1)*3+$AP424)-ROW())/12+5),AR424)</f>
        <v>0</v>
      </c>
      <c r="AT424" s="515"/>
      <c r="AV424" s="511">
        <f ca="1">IF(AND(AR424&gt;0,AS424&gt;0),COUNTIF(AV$6:AV423,"&gt;0")+1,0)</f>
        <v>0</v>
      </c>
    </row>
    <row r="425" spans="41:48">
      <c r="AO425" s="511">
        <v>12</v>
      </c>
      <c r="AP425" s="511">
        <v>2</v>
      </c>
      <c r="AQ425" s="511">
        <v>12</v>
      </c>
      <c r="AR425" s="515">
        <f ca="1">IF($AQ425=1,IF(INDIRECT(ADDRESS(($AO425-1)*3+$AP425+5,$AQ425+7))="",0,INDIRECT(ADDRESS(($AO425-1)*3+$AP425+5,$AQ425+7))),IF(INDIRECT(ADDRESS(($AO425-1)*3+$AP425+5,$AQ425+7))="",0,IF(COUNTIF(INDIRECT(ADDRESS(($AO425-1)*36+($AP425-1)*12+6,COLUMN())):INDIRECT(ADDRESS(($AO425-1)*36+($AP425-1)*12+$AQ425+4,COLUMN())),INDIRECT(ADDRESS(($AO425-1)*3+$AP425+5,$AQ425+7)))&gt;=1,0,INDIRECT(ADDRESS(($AO425-1)*3+$AP425+5,$AQ425+7)))))</f>
        <v>0</v>
      </c>
      <c r="AS425" s="511">
        <f ca="1">COUNTIF(INDIRECT("H"&amp;(ROW()+12*(($AO425-1)*3+$AP425)-ROW())/12+5):INDIRECT("S"&amp;(ROW()+12*(($AO425-1)*3+$AP425)-ROW())/12+5),AR425)</f>
        <v>0</v>
      </c>
      <c r="AT425" s="515"/>
      <c r="AV425" s="511">
        <f ca="1">IF(AND(AR425&gt;0,AS425&gt;0),COUNTIF(AV$6:AV424,"&gt;0")+1,0)</f>
        <v>0</v>
      </c>
    </row>
    <row r="426" spans="41:48">
      <c r="AO426" s="511">
        <v>12</v>
      </c>
      <c r="AP426" s="511">
        <v>3</v>
      </c>
      <c r="AQ426" s="511">
        <v>1</v>
      </c>
      <c r="AR426" s="515">
        <f ca="1">IF($AQ426=1,IF(INDIRECT(ADDRESS(($AO426-1)*3+$AP426+5,$AQ426+7))="",0,INDIRECT(ADDRESS(($AO426-1)*3+$AP426+5,$AQ426+7))),IF(INDIRECT(ADDRESS(($AO426-1)*3+$AP426+5,$AQ426+7))="",0,IF(COUNTIF(INDIRECT(ADDRESS(($AO426-1)*36+($AP426-1)*12+6,COLUMN())):INDIRECT(ADDRESS(($AO426-1)*36+($AP426-1)*12+$AQ426+4,COLUMN())),INDIRECT(ADDRESS(($AO426-1)*3+$AP426+5,$AQ426+7)))&gt;=1,0,INDIRECT(ADDRESS(($AO426-1)*3+$AP426+5,$AQ426+7)))))</f>
        <v>0</v>
      </c>
      <c r="AS426" s="511">
        <f ca="1">COUNTIF(INDIRECT("H"&amp;(ROW()+12*(($AO426-1)*3+$AP426)-ROW())/12+5):INDIRECT("S"&amp;(ROW()+12*(($AO426-1)*3+$AP426)-ROW())/12+5),AR426)</f>
        <v>0</v>
      </c>
      <c r="AT426" s="515"/>
      <c r="AV426" s="511">
        <f ca="1">IF(AND(AR426&gt;0,AS426&gt;0),COUNTIF(AV$6:AV425,"&gt;0")+1,0)</f>
        <v>0</v>
      </c>
    </row>
    <row r="427" spans="41:48">
      <c r="AO427" s="511">
        <v>12</v>
      </c>
      <c r="AP427" s="511">
        <v>3</v>
      </c>
      <c r="AQ427" s="511">
        <v>2</v>
      </c>
      <c r="AR427" s="515">
        <f ca="1">IF($AQ427=1,IF(INDIRECT(ADDRESS(($AO427-1)*3+$AP427+5,$AQ427+7))="",0,INDIRECT(ADDRESS(($AO427-1)*3+$AP427+5,$AQ427+7))),IF(INDIRECT(ADDRESS(($AO427-1)*3+$AP427+5,$AQ427+7))="",0,IF(COUNTIF(INDIRECT(ADDRESS(($AO427-1)*36+($AP427-1)*12+6,COLUMN())):INDIRECT(ADDRESS(($AO427-1)*36+($AP427-1)*12+$AQ427+4,COLUMN())),INDIRECT(ADDRESS(($AO427-1)*3+$AP427+5,$AQ427+7)))&gt;=1,0,INDIRECT(ADDRESS(($AO427-1)*3+$AP427+5,$AQ427+7)))))</f>
        <v>0</v>
      </c>
      <c r="AS427" s="511">
        <f ca="1">COUNTIF(INDIRECT("H"&amp;(ROW()+12*(($AO427-1)*3+$AP427)-ROW())/12+5):INDIRECT("S"&amp;(ROW()+12*(($AO427-1)*3+$AP427)-ROW())/12+5),AR427)</f>
        <v>0</v>
      </c>
      <c r="AT427" s="515"/>
      <c r="AV427" s="511">
        <f ca="1">IF(AND(AR427&gt;0,AS427&gt;0),COUNTIF(AV$6:AV426,"&gt;0")+1,0)</f>
        <v>0</v>
      </c>
    </row>
    <row r="428" spans="41:48">
      <c r="AO428" s="511">
        <v>12</v>
      </c>
      <c r="AP428" s="511">
        <v>3</v>
      </c>
      <c r="AQ428" s="511">
        <v>3</v>
      </c>
      <c r="AR428" s="515">
        <f ca="1">IF($AQ428=1,IF(INDIRECT(ADDRESS(($AO428-1)*3+$AP428+5,$AQ428+7))="",0,INDIRECT(ADDRESS(($AO428-1)*3+$AP428+5,$AQ428+7))),IF(INDIRECT(ADDRESS(($AO428-1)*3+$AP428+5,$AQ428+7))="",0,IF(COUNTIF(INDIRECT(ADDRESS(($AO428-1)*36+($AP428-1)*12+6,COLUMN())):INDIRECT(ADDRESS(($AO428-1)*36+($AP428-1)*12+$AQ428+4,COLUMN())),INDIRECT(ADDRESS(($AO428-1)*3+$AP428+5,$AQ428+7)))&gt;=1,0,INDIRECT(ADDRESS(($AO428-1)*3+$AP428+5,$AQ428+7)))))</f>
        <v>0</v>
      </c>
      <c r="AS428" s="511">
        <f ca="1">COUNTIF(INDIRECT("H"&amp;(ROW()+12*(($AO428-1)*3+$AP428)-ROW())/12+5):INDIRECT("S"&amp;(ROW()+12*(($AO428-1)*3+$AP428)-ROW())/12+5),AR428)</f>
        <v>0</v>
      </c>
      <c r="AT428" s="515"/>
      <c r="AV428" s="511">
        <f ca="1">IF(AND(AR428&gt;0,AS428&gt;0),COUNTIF(AV$6:AV427,"&gt;0")+1,0)</f>
        <v>0</v>
      </c>
    </row>
    <row r="429" spans="41:48">
      <c r="AO429" s="511">
        <v>12</v>
      </c>
      <c r="AP429" s="511">
        <v>3</v>
      </c>
      <c r="AQ429" s="511">
        <v>4</v>
      </c>
      <c r="AR429" s="515">
        <f ca="1">IF($AQ429=1,IF(INDIRECT(ADDRESS(($AO429-1)*3+$AP429+5,$AQ429+7))="",0,INDIRECT(ADDRESS(($AO429-1)*3+$AP429+5,$AQ429+7))),IF(INDIRECT(ADDRESS(($AO429-1)*3+$AP429+5,$AQ429+7))="",0,IF(COUNTIF(INDIRECT(ADDRESS(($AO429-1)*36+($AP429-1)*12+6,COLUMN())):INDIRECT(ADDRESS(($AO429-1)*36+($AP429-1)*12+$AQ429+4,COLUMN())),INDIRECT(ADDRESS(($AO429-1)*3+$AP429+5,$AQ429+7)))&gt;=1,0,INDIRECT(ADDRESS(($AO429-1)*3+$AP429+5,$AQ429+7)))))</f>
        <v>0</v>
      </c>
      <c r="AS429" s="511">
        <f ca="1">COUNTIF(INDIRECT("H"&amp;(ROW()+12*(($AO429-1)*3+$AP429)-ROW())/12+5):INDIRECT("S"&amp;(ROW()+12*(($AO429-1)*3+$AP429)-ROW())/12+5),AR429)</f>
        <v>0</v>
      </c>
      <c r="AT429" s="515"/>
      <c r="AV429" s="511">
        <f ca="1">IF(AND(AR429&gt;0,AS429&gt;0),COUNTIF(AV$6:AV428,"&gt;0")+1,0)</f>
        <v>0</v>
      </c>
    </row>
    <row r="430" spans="41:48">
      <c r="AO430" s="511">
        <v>12</v>
      </c>
      <c r="AP430" s="511">
        <v>3</v>
      </c>
      <c r="AQ430" s="511">
        <v>5</v>
      </c>
      <c r="AR430" s="515">
        <f ca="1">IF($AQ430=1,IF(INDIRECT(ADDRESS(($AO430-1)*3+$AP430+5,$AQ430+7))="",0,INDIRECT(ADDRESS(($AO430-1)*3+$AP430+5,$AQ430+7))),IF(INDIRECT(ADDRESS(($AO430-1)*3+$AP430+5,$AQ430+7))="",0,IF(COUNTIF(INDIRECT(ADDRESS(($AO430-1)*36+($AP430-1)*12+6,COLUMN())):INDIRECT(ADDRESS(($AO430-1)*36+($AP430-1)*12+$AQ430+4,COLUMN())),INDIRECT(ADDRESS(($AO430-1)*3+$AP430+5,$AQ430+7)))&gt;=1,0,INDIRECT(ADDRESS(($AO430-1)*3+$AP430+5,$AQ430+7)))))</f>
        <v>0</v>
      </c>
      <c r="AS430" s="511">
        <f ca="1">COUNTIF(INDIRECT("H"&amp;(ROW()+12*(($AO430-1)*3+$AP430)-ROW())/12+5):INDIRECT("S"&amp;(ROW()+12*(($AO430-1)*3+$AP430)-ROW())/12+5),AR430)</f>
        <v>0</v>
      </c>
      <c r="AT430" s="515"/>
      <c r="AV430" s="511">
        <f ca="1">IF(AND(AR430&gt;0,AS430&gt;0),COUNTIF(AV$6:AV429,"&gt;0")+1,0)</f>
        <v>0</v>
      </c>
    </row>
    <row r="431" spans="41:48">
      <c r="AO431" s="511">
        <v>12</v>
      </c>
      <c r="AP431" s="511">
        <v>3</v>
      </c>
      <c r="AQ431" s="511">
        <v>6</v>
      </c>
      <c r="AR431" s="515">
        <f ca="1">IF($AQ431=1,IF(INDIRECT(ADDRESS(($AO431-1)*3+$AP431+5,$AQ431+7))="",0,INDIRECT(ADDRESS(($AO431-1)*3+$AP431+5,$AQ431+7))),IF(INDIRECT(ADDRESS(($AO431-1)*3+$AP431+5,$AQ431+7))="",0,IF(COUNTIF(INDIRECT(ADDRESS(($AO431-1)*36+($AP431-1)*12+6,COLUMN())):INDIRECT(ADDRESS(($AO431-1)*36+($AP431-1)*12+$AQ431+4,COLUMN())),INDIRECT(ADDRESS(($AO431-1)*3+$AP431+5,$AQ431+7)))&gt;=1,0,INDIRECT(ADDRESS(($AO431-1)*3+$AP431+5,$AQ431+7)))))</f>
        <v>0</v>
      </c>
      <c r="AS431" s="511">
        <f ca="1">COUNTIF(INDIRECT("H"&amp;(ROW()+12*(($AO431-1)*3+$AP431)-ROW())/12+5):INDIRECT("S"&amp;(ROW()+12*(($AO431-1)*3+$AP431)-ROW())/12+5),AR431)</f>
        <v>0</v>
      </c>
      <c r="AT431" s="515"/>
      <c r="AV431" s="511">
        <f ca="1">IF(AND(AR431&gt;0,AS431&gt;0),COUNTIF(AV$6:AV430,"&gt;0")+1,0)</f>
        <v>0</v>
      </c>
    </row>
    <row r="432" spans="41:48">
      <c r="AO432" s="511">
        <v>12</v>
      </c>
      <c r="AP432" s="511">
        <v>3</v>
      </c>
      <c r="AQ432" s="511">
        <v>7</v>
      </c>
      <c r="AR432" s="515">
        <f ca="1">IF($AQ432=1,IF(INDIRECT(ADDRESS(($AO432-1)*3+$AP432+5,$AQ432+7))="",0,INDIRECT(ADDRESS(($AO432-1)*3+$AP432+5,$AQ432+7))),IF(INDIRECT(ADDRESS(($AO432-1)*3+$AP432+5,$AQ432+7))="",0,IF(COUNTIF(INDIRECT(ADDRESS(($AO432-1)*36+($AP432-1)*12+6,COLUMN())):INDIRECT(ADDRESS(($AO432-1)*36+($AP432-1)*12+$AQ432+4,COLUMN())),INDIRECT(ADDRESS(($AO432-1)*3+$AP432+5,$AQ432+7)))&gt;=1,0,INDIRECT(ADDRESS(($AO432-1)*3+$AP432+5,$AQ432+7)))))</f>
        <v>0</v>
      </c>
      <c r="AS432" s="511">
        <f ca="1">COUNTIF(INDIRECT("H"&amp;(ROW()+12*(($AO432-1)*3+$AP432)-ROW())/12+5):INDIRECT("S"&amp;(ROW()+12*(($AO432-1)*3+$AP432)-ROW())/12+5),AR432)</f>
        <v>0</v>
      </c>
      <c r="AT432" s="515"/>
      <c r="AV432" s="511">
        <f ca="1">IF(AND(AR432&gt;0,AS432&gt;0),COUNTIF(AV$6:AV431,"&gt;0")+1,0)</f>
        <v>0</v>
      </c>
    </row>
    <row r="433" spans="41:48">
      <c r="AO433" s="511">
        <v>12</v>
      </c>
      <c r="AP433" s="511">
        <v>3</v>
      </c>
      <c r="AQ433" s="511">
        <v>8</v>
      </c>
      <c r="AR433" s="515">
        <f ca="1">IF($AQ433=1,IF(INDIRECT(ADDRESS(($AO433-1)*3+$AP433+5,$AQ433+7))="",0,INDIRECT(ADDRESS(($AO433-1)*3+$AP433+5,$AQ433+7))),IF(INDIRECT(ADDRESS(($AO433-1)*3+$AP433+5,$AQ433+7))="",0,IF(COUNTIF(INDIRECT(ADDRESS(($AO433-1)*36+($AP433-1)*12+6,COLUMN())):INDIRECT(ADDRESS(($AO433-1)*36+($AP433-1)*12+$AQ433+4,COLUMN())),INDIRECT(ADDRESS(($AO433-1)*3+$AP433+5,$AQ433+7)))&gt;=1,0,INDIRECT(ADDRESS(($AO433-1)*3+$AP433+5,$AQ433+7)))))</f>
        <v>0</v>
      </c>
      <c r="AS433" s="511">
        <f ca="1">COUNTIF(INDIRECT("H"&amp;(ROW()+12*(($AO433-1)*3+$AP433)-ROW())/12+5):INDIRECT("S"&amp;(ROW()+12*(($AO433-1)*3+$AP433)-ROW())/12+5),AR433)</f>
        <v>0</v>
      </c>
      <c r="AT433" s="515"/>
      <c r="AV433" s="511">
        <f ca="1">IF(AND(AR433&gt;0,AS433&gt;0),COUNTIF(AV$6:AV432,"&gt;0")+1,0)</f>
        <v>0</v>
      </c>
    </row>
    <row r="434" spans="41:48">
      <c r="AO434" s="511">
        <v>12</v>
      </c>
      <c r="AP434" s="511">
        <v>3</v>
      </c>
      <c r="AQ434" s="511">
        <v>9</v>
      </c>
      <c r="AR434" s="515">
        <f ca="1">IF($AQ434=1,IF(INDIRECT(ADDRESS(($AO434-1)*3+$AP434+5,$AQ434+7))="",0,INDIRECT(ADDRESS(($AO434-1)*3+$AP434+5,$AQ434+7))),IF(INDIRECT(ADDRESS(($AO434-1)*3+$AP434+5,$AQ434+7))="",0,IF(COUNTIF(INDIRECT(ADDRESS(($AO434-1)*36+($AP434-1)*12+6,COLUMN())):INDIRECT(ADDRESS(($AO434-1)*36+($AP434-1)*12+$AQ434+4,COLUMN())),INDIRECT(ADDRESS(($AO434-1)*3+$AP434+5,$AQ434+7)))&gt;=1,0,INDIRECT(ADDRESS(($AO434-1)*3+$AP434+5,$AQ434+7)))))</f>
        <v>0</v>
      </c>
      <c r="AS434" s="511">
        <f ca="1">COUNTIF(INDIRECT("H"&amp;(ROW()+12*(($AO434-1)*3+$AP434)-ROW())/12+5):INDIRECT("S"&amp;(ROW()+12*(($AO434-1)*3+$AP434)-ROW())/12+5),AR434)</f>
        <v>0</v>
      </c>
      <c r="AT434" s="515"/>
      <c r="AV434" s="511">
        <f ca="1">IF(AND(AR434&gt;0,AS434&gt;0),COUNTIF(AV$6:AV433,"&gt;0")+1,0)</f>
        <v>0</v>
      </c>
    </row>
    <row r="435" spans="41:48">
      <c r="AO435" s="511">
        <v>12</v>
      </c>
      <c r="AP435" s="511">
        <v>3</v>
      </c>
      <c r="AQ435" s="511">
        <v>10</v>
      </c>
      <c r="AR435" s="515">
        <f ca="1">IF($AQ435=1,IF(INDIRECT(ADDRESS(($AO435-1)*3+$AP435+5,$AQ435+7))="",0,INDIRECT(ADDRESS(($AO435-1)*3+$AP435+5,$AQ435+7))),IF(INDIRECT(ADDRESS(($AO435-1)*3+$AP435+5,$AQ435+7))="",0,IF(COUNTIF(INDIRECT(ADDRESS(($AO435-1)*36+($AP435-1)*12+6,COLUMN())):INDIRECT(ADDRESS(($AO435-1)*36+($AP435-1)*12+$AQ435+4,COLUMN())),INDIRECT(ADDRESS(($AO435-1)*3+$AP435+5,$AQ435+7)))&gt;=1,0,INDIRECT(ADDRESS(($AO435-1)*3+$AP435+5,$AQ435+7)))))</f>
        <v>0</v>
      </c>
      <c r="AS435" s="511">
        <f ca="1">COUNTIF(INDIRECT("H"&amp;(ROW()+12*(($AO435-1)*3+$AP435)-ROW())/12+5):INDIRECT("S"&amp;(ROW()+12*(($AO435-1)*3+$AP435)-ROW())/12+5),AR435)</f>
        <v>0</v>
      </c>
      <c r="AT435" s="515"/>
      <c r="AV435" s="511">
        <f ca="1">IF(AND(AR435&gt;0,AS435&gt;0),COUNTIF(AV$6:AV434,"&gt;0")+1,0)</f>
        <v>0</v>
      </c>
    </row>
    <row r="436" spans="41:48">
      <c r="AO436" s="511">
        <v>12</v>
      </c>
      <c r="AP436" s="511">
        <v>3</v>
      </c>
      <c r="AQ436" s="511">
        <v>11</v>
      </c>
      <c r="AR436" s="515">
        <f ca="1">IF($AQ436=1,IF(INDIRECT(ADDRESS(($AO436-1)*3+$AP436+5,$AQ436+7))="",0,INDIRECT(ADDRESS(($AO436-1)*3+$AP436+5,$AQ436+7))),IF(INDIRECT(ADDRESS(($AO436-1)*3+$AP436+5,$AQ436+7))="",0,IF(COUNTIF(INDIRECT(ADDRESS(($AO436-1)*36+($AP436-1)*12+6,COLUMN())):INDIRECT(ADDRESS(($AO436-1)*36+($AP436-1)*12+$AQ436+4,COLUMN())),INDIRECT(ADDRESS(($AO436-1)*3+$AP436+5,$AQ436+7)))&gt;=1,0,INDIRECT(ADDRESS(($AO436-1)*3+$AP436+5,$AQ436+7)))))</f>
        <v>0</v>
      </c>
      <c r="AS436" s="511">
        <f ca="1">COUNTIF(INDIRECT("H"&amp;(ROW()+12*(($AO436-1)*3+$AP436)-ROW())/12+5):INDIRECT("S"&amp;(ROW()+12*(($AO436-1)*3+$AP436)-ROW())/12+5),AR436)</f>
        <v>0</v>
      </c>
      <c r="AT436" s="515"/>
      <c r="AV436" s="511">
        <f ca="1">IF(AND(AR436&gt;0,AS436&gt;0),COUNTIF(AV$6:AV435,"&gt;0")+1,0)</f>
        <v>0</v>
      </c>
    </row>
    <row r="437" spans="41:48">
      <c r="AO437" s="511">
        <v>12</v>
      </c>
      <c r="AP437" s="511">
        <v>3</v>
      </c>
      <c r="AQ437" s="511">
        <v>12</v>
      </c>
      <c r="AR437" s="515">
        <f ca="1">IF($AQ437=1,IF(INDIRECT(ADDRESS(($AO437-1)*3+$AP437+5,$AQ437+7))="",0,INDIRECT(ADDRESS(($AO437-1)*3+$AP437+5,$AQ437+7))),IF(INDIRECT(ADDRESS(($AO437-1)*3+$AP437+5,$AQ437+7))="",0,IF(COUNTIF(INDIRECT(ADDRESS(($AO437-1)*36+($AP437-1)*12+6,COLUMN())):INDIRECT(ADDRESS(($AO437-1)*36+($AP437-1)*12+$AQ437+4,COLUMN())),INDIRECT(ADDRESS(($AO437-1)*3+$AP437+5,$AQ437+7)))&gt;=1,0,INDIRECT(ADDRESS(($AO437-1)*3+$AP437+5,$AQ437+7)))))</f>
        <v>0</v>
      </c>
      <c r="AS437" s="511">
        <f ca="1">COUNTIF(INDIRECT("H"&amp;(ROW()+12*(($AO437-1)*3+$AP437)-ROW())/12+5):INDIRECT("S"&amp;(ROW()+12*(($AO437-1)*3+$AP437)-ROW())/12+5),AR437)</f>
        <v>0</v>
      </c>
      <c r="AT437" s="515"/>
      <c r="AV437" s="511">
        <f ca="1">IF(AND(AR437&gt;0,AS437&gt;0),COUNTIF(AV$6:AV436,"&gt;0")+1,0)</f>
        <v>0</v>
      </c>
    </row>
    <row r="438" spans="41:48">
      <c r="AO438" s="511">
        <v>13</v>
      </c>
      <c r="AP438" s="511">
        <v>1</v>
      </c>
      <c r="AQ438" s="511">
        <v>1</v>
      </c>
      <c r="AR438" s="515">
        <f ca="1">IF($AQ438=1,IF(INDIRECT(ADDRESS(($AO438-1)*3+$AP438+5,$AQ438+7))="",0,INDIRECT(ADDRESS(($AO438-1)*3+$AP438+5,$AQ438+7))),IF(INDIRECT(ADDRESS(($AO438-1)*3+$AP438+5,$AQ438+7))="",0,IF(COUNTIF(INDIRECT(ADDRESS(($AO438-1)*36+($AP438-1)*12+6,COLUMN())):INDIRECT(ADDRESS(($AO438-1)*36+($AP438-1)*12+$AQ438+4,COLUMN())),INDIRECT(ADDRESS(($AO438-1)*3+$AP438+5,$AQ438+7)))&gt;=1,0,INDIRECT(ADDRESS(($AO438-1)*3+$AP438+5,$AQ438+7)))))</f>
        <v>0</v>
      </c>
      <c r="AS438" s="511">
        <f ca="1">COUNTIF(INDIRECT("H"&amp;(ROW()+12*(($AO438-1)*3+$AP438)-ROW())/12+5):INDIRECT("S"&amp;(ROW()+12*(($AO438-1)*3+$AP438)-ROW())/12+5),AR438)</f>
        <v>0</v>
      </c>
      <c r="AT438" s="515"/>
      <c r="AV438" s="511">
        <f ca="1">IF(AND(AR438&gt;0,AS438&gt;0),COUNTIF(AV$6:AV437,"&gt;0")+1,0)</f>
        <v>0</v>
      </c>
    </row>
    <row r="439" spans="41:48">
      <c r="AO439" s="511">
        <v>13</v>
      </c>
      <c r="AP439" s="511">
        <v>1</v>
      </c>
      <c r="AQ439" s="511">
        <v>2</v>
      </c>
      <c r="AR439" s="515">
        <f ca="1">IF($AQ439=1,IF(INDIRECT(ADDRESS(($AO439-1)*3+$AP439+5,$AQ439+7))="",0,INDIRECT(ADDRESS(($AO439-1)*3+$AP439+5,$AQ439+7))),IF(INDIRECT(ADDRESS(($AO439-1)*3+$AP439+5,$AQ439+7))="",0,IF(COUNTIF(INDIRECT(ADDRESS(($AO439-1)*36+($AP439-1)*12+6,COLUMN())):INDIRECT(ADDRESS(($AO439-1)*36+($AP439-1)*12+$AQ439+4,COLUMN())),INDIRECT(ADDRESS(($AO439-1)*3+$AP439+5,$AQ439+7)))&gt;=1,0,INDIRECT(ADDRESS(($AO439-1)*3+$AP439+5,$AQ439+7)))))</f>
        <v>0</v>
      </c>
      <c r="AS439" s="511">
        <f ca="1">COUNTIF(INDIRECT("H"&amp;(ROW()+12*(($AO439-1)*3+$AP439)-ROW())/12+5):INDIRECT("S"&amp;(ROW()+12*(($AO439-1)*3+$AP439)-ROW())/12+5),AR439)</f>
        <v>0</v>
      </c>
      <c r="AT439" s="515"/>
      <c r="AV439" s="511">
        <f ca="1">IF(AND(AR439&gt;0,AS439&gt;0),COUNTIF(AV$6:AV438,"&gt;0")+1,0)</f>
        <v>0</v>
      </c>
    </row>
    <row r="440" spans="41:48">
      <c r="AO440" s="511">
        <v>13</v>
      </c>
      <c r="AP440" s="511">
        <v>1</v>
      </c>
      <c r="AQ440" s="511">
        <v>3</v>
      </c>
      <c r="AR440" s="515">
        <f ca="1">IF($AQ440=1,IF(INDIRECT(ADDRESS(($AO440-1)*3+$AP440+5,$AQ440+7))="",0,INDIRECT(ADDRESS(($AO440-1)*3+$AP440+5,$AQ440+7))),IF(INDIRECT(ADDRESS(($AO440-1)*3+$AP440+5,$AQ440+7))="",0,IF(COUNTIF(INDIRECT(ADDRESS(($AO440-1)*36+($AP440-1)*12+6,COLUMN())):INDIRECT(ADDRESS(($AO440-1)*36+($AP440-1)*12+$AQ440+4,COLUMN())),INDIRECT(ADDRESS(($AO440-1)*3+$AP440+5,$AQ440+7)))&gt;=1,0,INDIRECT(ADDRESS(($AO440-1)*3+$AP440+5,$AQ440+7)))))</f>
        <v>0</v>
      </c>
      <c r="AS440" s="511">
        <f ca="1">COUNTIF(INDIRECT("H"&amp;(ROW()+12*(($AO440-1)*3+$AP440)-ROW())/12+5):INDIRECT("S"&amp;(ROW()+12*(($AO440-1)*3+$AP440)-ROW())/12+5),AR440)</f>
        <v>0</v>
      </c>
      <c r="AT440" s="515"/>
      <c r="AV440" s="511">
        <f ca="1">IF(AND(AR440&gt;0,AS440&gt;0),COUNTIF(AV$6:AV439,"&gt;0")+1,0)</f>
        <v>0</v>
      </c>
    </row>
    <row r="441" spans="41:48">
      <c r="AO441" s="511">
        <v>13</v>
      </c>
      <c r="AP441" s="511">
        <v>1</v>
      </c>
      <c r="AQ441" s="511">
        <v>4</v>
      </c>
      <c r="AR441" s="515">
        <f ca="1">IF($AQ441=1,IF(INDIRECT(ADDRESS(($AO441-1)*3+$AP441+5,$AQ441+7))="",0,INDIRECT(ADDRESS(($AO441-1)*3+$AP441+5,$AQ441+7))),IF(INDIRECT(ADDRESS(($AO441-1)*3+$AP441+5,$AQ441+7))="",0,IF(COUNTIF(INDIRECT(ADDRESS(($AO441-1)*36+($AP441-1)*12+6,COLUMN())):INDIRECT(ADDRESS(($AO441-1)*36+($AP441-1)*12+$AQ441+4,COLUMN())),INDIRECT(ADDRESS(($AO441-1)*3+$AP441+5,$AQ441+7)))&gt;=1,0,INDIRECT(ADDRESS(($AO441-1)*3+$AP441+5,$AQ441+7)))))</f>
        <v>0</v>
      </c>
      <c r="AS441" s="511">
        <f ca="1">COUNTIF(INDIRECT("H"&amp;(ROW()+12*(($AO441-1)*3+$AP441)-ROW())/12+5):INDIRECT("S"&amp;(ROW()+12*(($AO441-1)*3+$AP441)-ROW())/12+5),AR441)</f>
        <v>0</v>
      </c>
      <c r="AT441" s="515"/>
      <c r="AV441" s="511">
        <f ca="1">IF(AND(AR441&gt;0,AS441&gt;0),COUNTIF(AV$6:AV440,"&gt;0")+1,0)</f>
        <v>0</v>
      </c>
    </row>
    <row r="442" spans="41:48">
      <c r="AO442" s="511">
        <v>13</v>
      </c>
      <c r="AP442" s="511">
        <v>1</v>
      </c>
      <c r="AQ442" s="511">
        <v>5</v>
      </c>
      <c r="AR442" s="515">
        <f ca="1">IF($AQ442=1,IF(INDIRECT(ADDRESS(($AO442-1)*3+$AP442+5,$AQ442+7))="",0,INDIRECT(ADDRESS(($AO442-1)*3+$AP442+5,$AQ442+7))),IF(INDIRECT(ADDRESS(($AO442-1)*3+$AP442+5,$AQ442+7))="",0,IF(COUNTIF(INDIRECT(ADDRESS(($AO442-1)*36+($AP442-1)*12+6,COLUMN())):INDIRECT(ADDRESS(($AO442-1)*36+($AP442-1)*12+$AQ442+4,COLUMN())),INDIRECT(ADDRESS(($AO442-1)*3+$AP442+5,$AQ442+7)))&gt;=1,0,INDIRECT(ADDRESS(($AO442-1)*3+$AP442+5,$AQ442+7)))))</f>
        <v>0</v>
      </c>
      <c r="AS442" s="511">
        <f ca="1">COUNTIF(INDIRECT("H"&amp;(ROW()+12*(($AO442-1)*3+$AP442)-ROW())/12+5):INDIRECT("S"&amp;(ROW()+12*(($AO442-1)*3+$AP442)-ROW())/12+5),AR442)</f>
        <v>0</v>
      </c>
      <c r="AT442" s="515"/>
      <c r="AV442" s="511">
        <f ca="1">IF(AND(AR442&gt;0,AS442&gt;0),COUNTIF(AV$6:AV441,"&gt;0")+1,0)</f>
        <v>0</v>
      </c>
    </row>
    <row r="443" spans="41:48">
      <c r="AO443" s="511">
        <v>13</v>
      </c>
      <c r="AP443" s="511">
        <v>1</v>
      </c>
      <c r="AQ443" s="511">
        <v>6</v>
      </c>
      <c r="AR443" s="515">
        <f ca="1">IF($AQ443=1,IF(INDIRECT(ADDRESS(($AO443-1)*3+$AP443+5,$AQ443+7))="",0,INDIRECT(ADDRESS(($AO443-1)*3+$AP443+5,$AQ443+7))),IF(INDIRECT(ADDRESS(($AO443-1)*3+$AP443+5,$AQ443+7))="",0,IF(COUNTIF(INDIRECT(ADDRESS(($AO443-1)*36+($AP443-1)*12+6,COLUMN())):INDIRECT(ADDRESS(($AO443-1)*36+($AP443-1)*12+$AQ443+4,COLUMN())),INDIRECT(ADDRESS(($AO443-1)*3+$AP443+5,$AQ443+7)))&gt;=1,0,INDIRECT(ADDRESS(($AO443-1)*3+$AP443+5,$AQ443+7)))))</f>
        <v>0</v>
      </c>
      <c r="AS443" s="511">
        <f ca="1">COUNTIF(INDIRECT("H"&amp;(ROW()+12*(($AO443-1)*3+$AP443)-ROW())/12+5):INDIRECT("S"&amp;(ROW()+12*(($AO443-1)*3+$AP443)-ROW())/12+5),AR443)</f>
        <v>0</v>
      </c>
      <c r="AT443" s="515"/>
      <c r="AV443" s="511">
        <f ca="1">IF(AND(AR443&gt;0,AS443&gt;0),COUNTIF(AV$6:AV442,"&gt;0")+1,0)</f>
        <v>0</v>
      </c>
    </row>
    <row r="444" spans="41:48">
      <c r="AO444" s="511">
        <v>13</v>
      </c>
      <c r="AP444" s="511">
        <v>1</v>
      </c>
      <c r="AQ444" s="511">
        <v>7</v>
      </c>
      <c r="AR444" s="515">
        <f ca="1">IF($AQ444=1,IF(INDIRECT(ADDRESS(($AO444-1)*3+$AP444+5,$AQ444+7))="",0,INDIRECT(ADDRESS(($AO444-1)*3+$AP444+5,$AQ444+7))),IF(INDIRECT(ADDRESS(($AO444-1)*3+$AP444+5,$AQ444+7))="",0,IF(COUNTIF(INDIRECT(ADDRESS(($AO444-1)*36+($AP444-1)*12+6,COLUMN())):INDIRECT(ADDRESS(($AO444-1)*36+($AP444-1)*12+$AQ444+4,COLUMN())),INDIRECT(ADDRESS(($AO444-1)*3+$AP444+5,$AQ444+7)))&gt;=1,0,INDIRECT(ADDRESS(($AO444-1)*3+$AP444+5,$AQ444+7)))))</f>
        <v>0</v>
      </c>
      <c r="AS444" s="511">
        <f ca="1">COUNTIF(INDIRECT("H"&amp;(ROW()+12*(($AO444-1)*3+$AP444)-ROW())/12+5):INDIRECT("S"&amp;(ROW()+12*(($AO444-1)*3+$AP444)-ROW())/12+5),AR444)</f>
        <v>0</v>
      </c>
      <c r="AT444" s="515"/>
      <c r="AV444" s="511">
        <f ca="1">IF(AND(AR444&gt;0,AS444&gt;0),COUNTIF(AV$6:AV443,"&gt;0")+1,0)</f>
        <v>0</v>
      </c>
    </row>
    <row r="445" spans="41:48">
      <c r="AO445" s="511">
        <v>13</v>
      </c>
      <c r="AP445" s="511">
        <v>1</v>
      </c>
      <c r="AQ445" s="511">
        <v>8</v>
      </c>
      <c r="AR445" s="515">
        <f ca="1">IF($AQ445=1,IF(INDIRECT(ADDRESS(($AO445-1)*3+$AP445+5,$AQ445+7))="",0,INDIRECT(ADDRESS(($AO445-1)*3+$AP445+5,$AQ445+7))),IF(INDIRECT(ADDRESS(($AO445-1)*3+$AP445+5,$AQ445+7))="",0,IF(COUNTIF(INDIRECT(ADDRESS(($AO445-1)*36+($AP445-1)*12+6,COLUMN())):INDIRECT(ADDRESS(($AO445-1)*36+($AP445-1)*12+$AQ445+4,COLUMN())),INDIRECT(ADDRESS(($AO445-1)*3+$AP445+5,$AQ445+7)))&gt;=1,0,INDIRECT(ADDRESS(($AO445-1)*3+$AP445+5,$AQ445+7)))))</f>
        <v>0</v>
      </c>
      <c r="AS445" s="511">
        <f ca="1">COUNTIF(INDIRECT("H"&amp;(ROW()+12*(($AO445-1)*3+$AP445)-ROW())/12+5):INDIRECT("S"&amp;(ROW()+12*(($AO445-1)*3+$AP445)-ROW())/12+5),AR445)</f>
        <v>0</v>
      </c>
      <c r="AT445" s="515"/>
      <c r="AV445" s="511">
        <f ca="1">IF(AND(AR445&gt;0,AS445&gt;0),COUNTIF(AV$6:AV444,"&gt;0")+1,0)</f>
        <v>0</v>
      </c>
    </row>
    <row r="446" spans="41:48">
      <c r="AO446" s="511">
        <v>13</v>
      </c>
      <c r="AP446" s="511">
        <v>1</v>
      </c>
      <c r="AQ446" s="511">
        <v>9</v>
      </c>
      <c r="AR446" s="515">
        <f ca="1">IF($AQ446=1,IF(INDIRECT(ADDRESS(($AO446-1)*3+$AP446+5,$AQ446+7))="",0,INDIRECT(ADDRESS(($AO446-1)*3+$AP446+5,$AQ446+7))),IF(INDIRECT(ADDRESS(($AO446-1)*3+$AP446+5,$AQ446+7))="",0,IF(COUNTIF(INDIRECT(ADDRESS(($AO446-1)*36+($AP446-1)*12+6,COLUMN())):INDIRECT(ADDRESS(($AO446-1)*36+($AP446-1)*12+$AQ446+4,COLUMN())),INDIRECT(ADDRESS(($AO446-1)*3+$AP446+5,$AQ446+7)))&gt;=1,0,INDIRECT(ADDRESS(($AO446-1)*3+$AP446+5,$AQ446+7)))))</f>
        <v>0</v>
      </c>
      <c r="AS446" s="511">
        <f ca="1">COUNTIF(INDIRECT("H"&amp;(ROW()+12*(($AO446-1)*3+$AP446)-ROW())/12+5):INDIRECT("S"&amp;(ROW()+12*(($AO446-1)*3+$AP446)-ROW())/12+5),AR446)</f>
        <v>0</v>
      </c>
      <c r="AT446" s="515"/>
      <c r="AV446" s="511">
        <f ca="1">IF(AND(AR446&gt;0,AS446&gt;0),COUNTIF(AV$6:AV445,"&gt;0")+1,0)</f>
        <v>0</v>
      </c>
    </row>
    <row r="447" spans="41:48">
      <c r="AO447" s="511">
        <v>13</v>
      </c>
      <c r="AP447" s="511">
        <v>1</v>
      </c>
      <c r="AQ447" s="511">
        <v>10</v>
      </c>
      <c r="AR447" s="515">
        <f ca="1">IF($AQ447=1,IF(INDIRECT(ADDRESS(($AO447-1)*3+$AP447+5,$AQ447+7))="",0,INDIRECT(ADDRESS(($AO447-1)*3+$AP447+5,$AQ447+7))),IF(INDIRECT(ADDRESS(($AO447-1)*3+$AP447+5,$AQ447+7))="",0,IF(COUNTIF(INDIRECT(ADDRESS(($AO447-1)*36+($AP447-1)*12+6,COLUMN())):INDIRECT(ADDRESS(($AO447-1)*36+($AP447-1)*12+$AQ447+4,COLUMN())),INDIRECT(ADDRESS(($AO447-1)*3+$AP447+5,$AQ447+7)))&gt;=1,0,INDIRECT(ADDRESS(($AO447-1)*3+$AP447+5,$AQ447+7)))))</f>
        <v>0</v>
      </c>
      <c r="AS447" s="511">
        <f ca="1">COUNTIF(INDIRECT("H"&amp;(ROW()+12*(($AO447-1)*3+$AP447)-ROW())/12+5):INDIRECT("S"&amp;(ROW()+12*(($AO447-1)*3+$AP447)-ROW())/12+5),AR447)</f>
        <v>0</v>
      </c>
      <c r="AT447" s="515"/>
      <c r="AV447" s="511">
        <f ca="1">IF(AND(AR447&gt;0,AS447&gt;0),COUNTIF(AV$6:AV446,"&gt;0")+1,0)</f>
        <v>0</v>
      </c>
    </row>
    <row r="448" spans="41:48">
      <c r="AO448" s="511">
        <v>13</v>
      </c>
      <c r="AP448" s="511">
        <v>1</v>
      </c>
      <c r="AQ448" s="511">
        <v>11</v>
      </c>
      <c r="AR448" s="515">
        <f ca="1">IF($AQ448=1,IF(INDIRECT(ADDRESS(($AO448-1)*3+$AP448+5,$AQ448+7))="",0,INDIRECT(ADDRESS(($AO448-1)*3+$AP448+5,$AQ448+7))),IF(INDIRECT(ADDRESS(($AO448-1)*3+$AP448+5,$AQ448+7))="",0,IF(COUNTIF(INDIRECT(ADDRESS(($AO448-1)*36+($AP448-1)*12+6,COLUMN())):INDIRECT(ADDRESS(($AO448-1)*36+($AP448-1)*12+$AQ448+4,COLUMN())),INDIRECT(ADDRESS(($AO448-1)*3+$AP448+5,$AQ448+7)))&gt;=1,0,INDIRECT(ADDRESS(($AO448-1)*3+$AP448+5,$AQ448+7)))))</f>
        <v>0</v>
      </c>
      <c r="AS448" s="511">
        <f ca="1">COUNTIF(INDIRECT("H"&amp;(ROW()+12*(($AO448-1)*3+$AP448)-ROW())/12+5):INDIRECT("S"&amp;(ROW()+12*(($AO448-1)*3+$AP448)-ROW())/12+5),AR448)</f>
        <v>0</v>
      </c>
      <c r="AT448" s="515"/>
      <c r="AV448" s="511">
        <f ca="1">IF(AND(AR448&gt;0,AS448&gt;0),COUNTIF(AV$6:AV447,"&gt;0")+1,0)</f>
        <v>0</v>
      </c>
    </row>
    <row r="449" spans="41:48">
      <c r="AO449" s="511">
        <v>13</v>
      </c>
      <c r="AP449" s="511">
        <v>1</v>
      </c>
      <c r="AQ449" s="511">
        <v>12</v>
      </c>
      <c r="AR449" s="515">
        <f ca="1">IF($AQ449=1,IF(INDIRECT(ADDRESS(($AO449-1)*3+$AP449+5,$AQ449+7))="",0,INDIRECT(ADDRESS(($AO449-1)*3+$AP449+5,$AQ449+7))),IF(INDIRECT(ADDRESS(($AO449-1)*3+$AP449+5,$AQ449+7))="",0,IF(COUNTIF(INDIRECT(ADDRESS(($AO449-1)*36+($AP449-1)*12+6,COLUMN())):INDIRECT(ADDRESS(($AO449-1)*36+($AP449-1)*12+$AQ449+4,COLUMN())),INDIRECT(ADDRESS(($AO449-1)*3+$AP449+5,$AQ449+7)))&gt;=1,0,INDIRECT(ADDRESS(($AO449-1)*3+$AP449+5,$AQ449+7)))))</f>
        <v>0</v>
      </c>
      <c r="AS449" s="511">
        <f ca="1">COUNTIF(INDIRECT("H"&amp;(ROW()+12*(($AO449-1)*3+$AP449)-ROW())/12+5):INDIRECT("S"&amp;(ROW()+12*(($AO449-1)*3+$AP449)-ROW())/12+5),AR449)</f>
        <v>0</v>
      </c>
      <c r="AT449" s="515"/>
      <c r="AV449" s="511">
        <f ca="1">IF(AND(AR449&gt;0,AS449&gt;0),COUNTIF(AV$6:AV448,"&gt;0")+1,0)</f>
        <v>0</v>
      </c>
    </row>
    <row r="450" spans="41:48">
      <c r="AO450" s="511">
        <v>13</v>
      </c>
      <c r="AP450" s="511">
        <v>2</v>
      </c>
      <c r="AQ450" s="511">
        <v>1</v>
      </c>
      <c r="AR450" s="515">
        <f ca="1">IF($AQ450=1,IF(INDIRECT(ADDRESS(($AO450-1)*3+$AP450+5,$AQ450+7))="",0,INDIRECT(ADDRESS(($AO450-1)*3+$AP450+5,$AQ450+7))),IF(INDIRECT(ADDRESS(($AO450-1)*3+$AP450+5,$AQ450+7))="",0,IF(COUNTIF(INDIRECT(ADDRESS(($AO450-1)*36+($AP450-1)*12+6,COLUMN())):INDIRECT(ADDRESS(($AO450-1)*36+($AP450-1)*12+$AQ450+4,COLUMN())),INDIRECT(ADDRESS(($AO450-1)*3+$AP450+5,$AQ450+7)))&gt;=1,0,INDIRECT(ADDRESS(($AO450-1)*3+$AP450+5,$AQ450+7)))))</f>
        <v>0</v>
      </c>
      <c r="AS450" s="511">
        <f ca="1">COUNTIF(INDIRECT("H"&amp;(ROW()+12*(($AO450-1)*3+$AP450)-ROW())/12+5):INDIRECT("S"&amp;(ROW()+12*(($AO450-1)*3+$AP450)-ROW())/12+5),AR450)</f>
        <v>0</v>
      </c>
      <c r="AT450" s="515"/>
      <c r="AV450" s="511">
        <f ca="1">IF(AND(AR450&gt;0,AS450&gt;0),COUNTIF(AV$6:AV449,"&gt;0")+1,0)</f>
        <v>0</v>
      </c>
    </row>
    <row r="451" spans="41:48">
      <c r="AO451" s="511">
        <v>13</v>
      </c>
      <c r="AP451" s="511">
        <v>2</v>
      </c>
      <c r="AQ451" s="511">
        <v>2</v>
      </c>
      <c r="AR451" s="515">
        <f ca="1">IF($AQ451=1,IF(INDIRECT(ADDRESS(($AO451-1)*3+$AP451+5,$AQ451+7))="",0,INDIRECT(ADDRESS(($AO451-1)*3+$AP451+5,$AQ451+7))),IF(INDIRECT(ADDRESS(($AO451-1)*3+$AP451+5,$AQ451+7))="",0,IF(COUNTIF(INDIRECT(ADDRESS(($AO451-1)*36+($AP451-1)*12+6,COLUMN())):INDIRECT(ADDRESS(($AO451-1)*36+($AP451-1)*12+$AQ451+4,COLUMN())),INDIRECT(ADDRESS(($AO451-1)*3+$AP451+5,$AQ451+7)))&gt;=1,0,INDIRECT(ADDRESS(($AO451-1)*3+$AP451+5,$AQ451+7)))))</f>
        <v>0</v>
      </c>
      <c r="AS451" s="511">
        <f ca="1">COUNTIF(INDIRECT("H"&amp;(ROW()+12*(($AO451-1)*3+$AP451)-ROW())/12+5):INDIRECT("S"&amp;(ROW()+12*(($AO451-1)*3+$AP451)-ROW())/12+5),AR451)</f>
        <v>0</v>
      </c>
      <c r="AT451" s="515"/>
      <c r="AV451" s="511">
        <f ca="1">IF(AND(AR451&gt;0,AS451&gt;0),COUNTIF(AV$6:AV450,"&gt;0")+1,0)</f>
        <v>0</v>
      </c>
    </row>
    <row r="452" spans="41:48">
      <c r="AO452" s="511">
        <v>13</v>
      </c>
      <c r="AP452" s="511">
        <v>2</v>
      </c>
      <c r="AQ452" s="511">
        <v>3</v>
      </c>
      <c r="AR452" s="515">
        <f ca="1">IF($AQ452=1,IF(INDIRECT(ADDRESS(($AO452-1)*3+$AP452+5,$AQ452+7))="",0,INDIRECT(ADDRESS(($AO452-1)*3+$AP452+5,$AQ452+7))),IF(INDIRECT(ADDRESS(($AO452-1)*3+$AP452+5,$AQ452+7))="",0,IF(COUNTIF(INDIRECT(ADDRESS(($AO452-1)*36+($AP452-1)*12+6,COLUMN())):INDIRECT(ADDRESS(($AO452-1)*36+($AP452-1)*12+$AQ452+4,COLUMN())),INDIRECT(ADDRESS(($AO452-1)*3+$AP452+5,$AQ452+7)))&gt;=1,0,INDIRECT(ADDRESS(($AO452-1)*3+$AP452+5,$AQ452+7)))))</f>
        <v>0</v>
      </c>
      <c r="AS452" s="511">
        <f ca="1">COUNTIF(INDIRECT("H"&amp;(ROW()+12*(($AO452-1)*3+$AP452)-ROW())/12+5):INDIRECT("S"&amp;(ROW()+12*(($AO452-1)*3+$AP452)-ROW())/12+5),AR452)</f>
        <v>0</v>
      </c>
      <c r="AT452" s="515"/>
      <c r="AV452" s="511">
        <f ca="1">IF(AND(AR452&gt;0,AS452&gt;0),COUNTIF(AV$6:AV451,"&gt;0")+1,0)</f>
        <v>0</v>
      </c>
    </row>
    <row r="453" spans="41:48">
      <c r="AO453" s="511">
        <v>13</v>
      </c>
      <c r="AP453" s="511">
        <v>2</v>
      </c>
      <c r="AQ453" s="511">
        <v>4</v>
      </c>
      <c r="AR453" s="515">
        <f ca="1">IF($AQ453=1,IF(INDIRECT(ADDRESS(($AO453-1)*3+$AP453+5,$AQ453+7))="",0,INDIRECT(ADDRESS(($AO453-1)*3+$AP453+5,$AQ453+7))),IF(INDIRECT(ADDRESS(($AO453-1)*3+$AP453+5,$AQ453+7))="",0,IF(COUNTIF(INDIRECT(ADDRESS(($AO453-1)*36+($AP453-1)*12+6,COLUMN())):INDIRECT(ADDRESS(($AO453-1)*36+($AP453-1)*12+$AQ453+4,COLUMN())),INDIRECT(ADDRESS(($AO453-1)*3+$AP453+5,$AQ453+7)))&gt;=1,0,INDIRECT(ADDRESS(($AO453-1)*3+$AP453+5,$AQ453+7)))))</f>
        <v>0</v>
      </c>
      <c r="AS453" s="511">
        <f ca="1">COUNTIF(INDIRECT("H"&amp;(ROW()+12*(($AO453-1)*3+$AP453)-ROW())/12+5):INDIRECT("S"&amp;(ROW()+12*(($AO453-1)*3+$AP453)-ROW())/12+5),AR453)</f>
        <v>0</v>
      </c>
      <c r="AT453" s="515"/>
      <c r="AV453" s="511">
        <f ca="1">IF(AND(AR453&gt;0,AS453&gt;0),COUNTIF(AV$6:AV452,"&gt;0")+1,0)</f>
        <v>0</v>
      </c>
    </row>
    <row r="454" spans="41:48">
      <c r="AO454" s="511">
        <v>13</v>
      </c>
      <c r="AP454" s="511">
        <v>2</v>
      </c>
      <c r="AQ454" s="511">
        <v>5</v>
      </c>
      <c r="AR454" s="515">
        <f ca="1">IF($AQ454=1,IF(INDIRECT(ADDRESS(($AO454-1)*3+$AP454+5,$AQ454+7))="",0,INDIRECT(ADDRESS(($AO454-1)*3+$AP454+5,$AQ454+7))),IF(INDIRECT(ADDRESS(($AO454-1)*3+$AP454+5,$AQ454+7))="",0,IF(COUNTIF(INDIRECT(ADDRESS(($AO454-1)*36+($AP454-1)*12+6,COLUMN())):INDIRECT(ADDRESS(($AO454-1)*36+($AP454-1)*12+$AQ454+4,COLUMN())),INDIRECT(ADDRESS(($AO454-1)*3+$AP454+5,$AQ454+7)))&gt;=1,0,INDIRECT(ADDRESS(($AO454-1)*3+$AP454+5,$AQ454+7)))))</f>
        <v>0</v>
      </c>
      <c r="AS454" s="511">
        <f ca="1">COUNTIF(INDIRECT("H"&amp;(ROW()+12*(($AO454-1)*3+$AP454)-ROW())/12+5):INDIRECT("S"&amp;(ROW()+12*(($AO454-1)*3+$AP454)-ROW())/12+5),AR454)</f>
        <v>0</v>
      </c>
      <c r="AT454" s="515"/>
      <c r="AV454" s="511">
        <f ca="1">IF(AND(AR454&gt;0,AS454&gt;0),COUNTIF(AV$6:AV453,"&gt;0")+1,0)</f>
        <v>0</v>
      </c>
    </row>
    <row r="455" spans="41:48">
      <c r="AO455" s="511">
        <v>13</v>
      </c>
      <c r="AP455" s="511">
        <v>2</v>
      </c>
      <c r="AQ455" s="511">
        <v>6</v>
      </c>
      <c r="AR455" s="515">
        <f ca="1">IF($AQ455=1,IF(INDIRECT(ADDRESS(($AO455-1)*3+$AP455+5,$AQ455+7))="",0,INDIRECT(ADDRESS(($AO455-1)*3+$AP455+5,$AQ455+7))),IF(INDIRECT(ADDRESS(($AO455-1)*3+$AP455+5,$AQ455+7))="",0,IF(COUNTIF(INDIRECT(ADDRESS(($AO455-1)*36+($AP455-1)*12+6,COLUMN())):INDIRECT(ADDRESS(($AO455-1)*36+($AP455-1)*12+$AQ455+4,COLUMN())),INDIRECT(ADDRESS(($AO455-1)*3+$AP455+5,$AQ455+7)))&gt;=1,0,INDIRECT(ADDRESS(($AO455-1)*3+$AP455+5,$AQ455+7)))))</f>
        <v>0</v>
      </c>
      <c r="AS455" s="511">
        <f ca="1">COUNTIF(INDIRECT("H"&amp;(ROW()+12*(($AO455-1)*3+$AP455)-ROW())/12+5):INDIRECT("S"&amp;(ROW()+12*(($AO455-1)*3+$AP455)-ROW())/12+5),AR455)</f>
        <v>0</v>
      </c>
      <c r="AT455" s="515"/>
      <c r="AV455" s="511">
        <f ca="1">IF(AND(AR455&gt;0,AS455&gt;0),COUNTIF(AV$6:AV454,"&gt;0")+1,0)</f>
        <v>0</v>
      </c>
    </row>
    <row r="456" spans="41:48">
      <c r="AO456" s="511">
        <v>13</v>
      </c>
      <c r="AP456" s="511">
        <v>2</v>
      </c>
      <c r="AQ456" s="511">
        <v>7</v>
      </c>
      <c r="AR456" s="515">
        <f ca="1">IF($AQ456=1,IF(INDIRECT(ADDRESS(($AO456-1)*3+$AP456+5,$AQ456+7))="",0,INDIRECT(ADDRESS(($AO456-1)*3+$AP456+5,$AQ456+7))),IF(INDIRECT(ADDRESS(($AO456-1)*3+$AP456+5,$AQ456+7))="",0,IF(COUNTIF(INDIRECT(ADDRESS(($AO456-1)*36+($AP456-1)*12+6,COLUMN())):INDIRECT(ADDRESS(($AO456-1)*36+($AP456-1)*12+$AQ456+4,COLUMN())),INDIRECT(ADDRESS(($AO456-1)*3+$AP456+5,$AQ456+7)))&gt;=1,0,INDIRECT(ADDRESS(($AO456-1)*3+$AP456+5,$AQ456+7)))))</f>
        <v>0</v>
      </c>
      <c r="AS456" s="511">
        <f ca="1">COUNTIF(INDIRECT("H"&amp;(ROW()+12*(($AO456-1)*3+$AP456)-ROW())/12+5):INDIRECT("S"&amp;(ROW()+12*(($AO456-1)*3+$AP456)-ROW())/12+5),AR456)</f>
        <v>0</v>
      </c>
      <c r="AT456" s="515"/>
      <c r="AV456" s="511">
        <f ca="1">IF(AND(AR456&gt;0,AS456&gt;0),COUNTIF(AV$6:AV455,"&gt;0")+1,0)</f>
        <v>0</v>
      </c>
    </row>
    <row r="457" spans="41:48">
      <c r="AO457" s="511">
        <v>13</v>
      </c>
      <c r="AP457" s="511">
        <v>2</v>
      </c>
      <c r="AQ457" s="511">
        <v>8</v>
      </c>
      <c r="AR457" s="515">
        <f ca="1">IF($AQ457=1,IF(INDIRECT(ADDRESS(($AO457-1)*3+$AP457+5,$AQ457+7))="",0,INDIRECT(ADDRESS(($AO457-1)*3+$AP457+5,$AQ457+7))),IF(INDIRECT(ADDRESS(($AO457-1)*3+$AP457+5,$AQ457+7))="",0,IF(COUNTIF(INDIRECT(ADDRESS(($AO457-1)*36+($AP457-1)*12+6,COLUMN())):INDIRECT(ADDRESS(($AO457-1)*36+($AP457-1)*12+$AQ457+4,COLUMN())),INDIRECT(ADDRESS(($AO457-1)*3+$AP457+5,$AQ457+7)))&gt;=1,0,INDIRECT(ADDRESS(($AO457-1)*3+$AP457+5,$AQ457+7)))))</f>
        <v>0</v>
      </c>
      <c r="AS457" s="511">
        <f ca="1">COUNTIF(INDIRECT("H"&amp;(ROW()+12*(($AO457-1)*3+$AP457)-ROW())/12+5):INDIRECT("S"&amp;(ROW()+12*(($AO457-1)*3+$AP457)-ROW())/12+5),AR457)</f>
        <v>0</v>
      </c>
      <c r="AT457" s="515"/>
      <c r="AV457" s="511">
        <f ca="1">IF(AND(AR457&gt;0,AS457&gt;0),COUNTIF(AV$6:AV456,"&gt;0")+1,0)</f>
        <v>0</v>
      </c>
    </row>
    <row r="458" spans="41:48">
      <c r="AO458" s="511">
        <v>13</v>
      </c>
      <c r="AP458" s="511">
        <v>2</v>
      </c>
      <c r="AQ458" s="511">
        <v>9</v>
      </c>
      <c r="AR458" s="515">
        <f ca="1">IF($AQ458=1,IF(INDIRECT(ADDRESS(($AO458-1)*3+$AP458+5,$AQ458+7))="",0,INDIRECT(ADDRESS(($AO458-1)*3+$AP458+5,$AQ458+7))),IF(INDIRECT(ADDRESS(($AO458-1)*3+$AP458+5,$AQ458+7))="",0,IF(COUNTIF(INDIRECT(ADDRESS(($AO458-1)*36+($AP458-1)*12+6,COLUMN())):INDIRECT(ADDRESS(($AO458-1)*36+($AP458-1)*12+$AQ458+4,COLUMN())),INDIRECT(ADDRESS(($AO458-1)*3+$AP458+5,$AQ458+7)))&gt;=1,0,INDIRECT(ADDRESS(($AO458-1)*3+$AP458+5,$AQ458+7)))))</f>
        <v>0</v>
      </c>
      <c r="AS458" s="511">
        <f ca="1">COUNTIF(INDIRECT("H"&amp;(ROW()+12*(($AO458-1)*3+$AP458)-ROW())/12+5):INDIRECT("S"&amp;(ROW()+12*(($AO458-1)*3+$AP458)-ROW())/12+5),AR458)</f>
        <v>0</v>
      </c>
      <c r="AT458" s="515"/>
      <c r="AV458" s="511">
        <f ca="1">IF(AND(AR458&gt;0,AS458&gt;0),COUNTIF(AV$6:AV457,"&gt;0")+1,0)</f>
        <v>0</v>
      </c>
    </row>
    <row r="459" spans="41:48">
      <c r="AO459" s="511">
        <v>13</v>
      </c>
      <c r="AP459" s="511">
        <v>2</v>
      </c>
      <c r="AQ459" s="511">
        <v>10</v>
      </c>
      <c r="AR459" s="515">
        <f ca="1">IF($AQ459=1,IF(INDIRECT(ADDRESS(($AO459-1)*3+$AP459+5,$AQ459+7))="",0,INDIRECT(ADDRESS(($AO459-1)*3+$AP459+5,$AQ459+7))),IF(INDIRECT(ADDRESS(($AO459-1)*3+$AP459+5,$AQ459+7))="",0,IF(COUNTIF(INDIRECT(ADDRESS(($AO459-1)*36+($AP459-1)*12+6,COLUMN())):INDIRECT(ADDRESS(($AO459-1)*36+($AP459-1)*12+$AQ459+4,COLUMN())),INDIRECT(ADDRESS(($AO459-1)*3+$AP459+5,$AQ459+7)))&gt;=1,0,INDIRECT(ADDRESS(($AO459-1)*3+$AP459+5,$AQ459+7)))))</f>
        <v>0</v>
      </c>
      <c r="AS459" s="511">
        <f ca="1">COUNTIF(INDIRECT("H"&amp;(ROW()+12*(($AO459-1)*3+$AP459)-ROW())/12+5):INDIRECT("S"&amp;(ROW()+12*(($AO459-1)*3+$AP459)-ROW())/12+5),AR459)</f>
        <v>0</v>
      </c>
      <c r="AT459" s="515"/>
      <c r="AV459" s="511">
        <f ca="1">IF(AND(AR459&gt;0,AS459&gt;0),COUNTIF(AV$6:AV458,"&gt;0")+1,0)</f>
        <v>0</v>
      </c>
    </row>
    <row r="460" spans="41:48">
      <c r="AO460" s="511">
        <v>13</v>
      </c>
      <c r="AP460" s="511">
        <v>2</v>
      </c>
      <c r="AQ460" s="511">
        <v>11</v>
      </c>
      <c r="AR460" s="515">
        <f ca="1">IF($AQ460=1,IF(INDIRECT(ADDRESS(($AO460-1)*3+$AP460+5,$AQ460+7))="",0,INDIRECT(ADDRESS(($AO460-1)*3+$AP460+5,$AQ460+7))),IF(INDIRECT(ADDRESS(($AO460-1)*3+$AP460+5,$AQ460+7))="",0,IF(COUNTIF(INDIRECT(ADDRESS(($AO460-1)*36+($AP460-1)*12+6,COLUMN())):INDIRECT(ADDRESS(($AO460-1)*36+($AP460-1)*12+$AQ460+4,COLUMN())),INDIRECT(ADDRESS(($AO460-1)*3+$AP460+5,$AQ460+7)))&gt;=1,0,INDIRECT(ADDRESS(($AO460-1)*3+$AP460+5,$AQ460+7)))))</f>
        <v>0</v>
      </c>
      <c r="AS460" s="511">
        <f ca="1">COUNTIF(INDIRECT("H"&amp;(ROW()+12*(($AO460-1)*3+$AP460)-ROW())/12+5):INDIRECT("S"&amp;(ROW()+12*(($AO460-1)*3+$AP460)-ROW())/12+5),AR460)</f>
        <v>0</v>
      </c>
      <c r="AT460" s="515"/>
      <c r="AV460" s="511">
        <f ca="1">IF(AND(AR460&gt;0,AS460&gt;0),COUNTIF(AV$6:AV459,"&gt;0")+1,0)</f>
        <v>0</v>
      </c>
    </row>
    <row r="461" spans="41:48">
      <c r="AO461" s="511">
        <v>13</v>
      </c>
      <c r="AP461" s="511">
        <v>2</v>
      </c>
      <c r="AQ461" s="511">
        <v>12</v>
      </c>
      <c r="AR461" s="515">
        <f ca="1">IF($AQ461=1,IF(INDIRECT(ADDRESS(($AO461-1)*3+$AP461+5,$AQ461+7))="",0,INDIRECT(ADDRESS(($AO461-1)*3+$AP461+5,$AQ461+7))),IF(INDIRECT(ADDRESS(($AO461-1)*3+$AP461+5,$AQ461+7))="",0,IF(COUNTIF(INDIRECT(ADDRESS(($AO461-1)*36+($AP461-1)*12+6,COLUMN())):INDIRECT(ADDRESS(($AO461-1)*36+($AP461-1)*12+$AQ461+4,COLUMN())),INDIRECT(ADDRESS(($AO461-1)*3+$AP461+5,$AQ461+7)))&gt;=1,0,INDIRECT(ADDRESS(($AO461-1)*3+$AP461+5,$AQ461+7)))))</f>
        <v>0</v>
      </c>
      <c r="AS461" s="511">
        <f ca="1">COUNTIF(INDIRECT("H"&amp;(ROW()+12*(($AO461-1)*3+$AP461)-ROW())/12+5):INDIRECT("S"&amp;(ROW()+12*(($AO461-1)*3+$AP461)-ROW())/12+5),AR461)</f>
        <v>0</v>
      </c>
      <c r="AT461" s="515"/>
      <c r="AV461" s="511">
        <f ca="1">IF(AND(AR461&gt;0,AS461&gt;0),COUNTIF(AV$6:AV460,"&gt;0")+1,0)</f>
        <v>0</v>
      </c>
    </row>
    <row r="462" spans="41:48">
      <c r="AO462" s="511">
        <v>13</v>
      </c>
      <c r="AP462" s="511">
        <v>3</v>
      </c>
      <c r="AQ462" s="511">
        <v>1</v>
      </c>
      <c r="AR462" s="515">
        <f ca="1">IF($AQ462=1,IF(INDIRECT(ADDRESS(($AO462-1)*3+$AP462+5,$AQ462+7))="",0,INDIRECT(ADDRESS(($AO462-1)*3+$AP462+5,$AQ462+7))),IF(INDIRECT(ADDRESS(($AO462-1)*3+$AP462+5,$AQ462+7))="",0,IF(COUNTIF(INDIRECT(ADDRESS(($AO462-1)*36+($AP462-1)*12+6,COLUMN())):INDIRECT(ADDRESS(($AO462-1)*36+($AP462-1)*12+$AQ462+4,COLUMN())),INDIRECT(ADDRESS(($AO462-1)*3+$AP462+5,$AQ462+7)))&gt;=1,0,INDIRECT(ADDRESS(($AO462-1)*3+$AP462+5,$AQ462+7)))))</f>
        <v>0</v>
      </c>
      <c r="AS462" s="511">
        <f ca="1">COUNTIF(INDIRECT("H"&amp;(ROW()+12*(($AO462-1)*3+$AP462)-ROW())/12+5):INDIRECT("S"&amp;(ROW()+12*(($AO462-1)*3+$AP462)-ROW())/12+5),AR462)</f>
        <v>0</v>
      </c>
      <c r="AT462" s="515"/>
      <c r="AV462" s="511">
        <f ca="1">IF(AND(AR462&gt;0,AS462&gt;0),COUNTIF(AV$6:AV461,"&gt;0")+1,0)</f>
        <v>0</v>
      </c>
    </row>
    <row r="463" spans="41:48">
      <c r="AO463" s="511">
        <v>13</v>
      </c>
      <c r="AP463" s="511">
        <v>3</v>
      </c>
      <c r="AQ463" s="511">
        <v>2</v>
      </c>
      <c r="AR463" s="515">
        <f ca="1">IF($AQ463=1,IF(INDIRECT(ADDRESS(($AO463-1)*3+$AP463+5,$AQ463+7))="",0,INDIRECT(ADDRESS(($AO463-1)*3+$AP463+5,$AQ463+7))),IF(INDIRECT(ADDRESS(($AO463-1)*3+$AP463+5,$AQ463+7))="",0,IF(COUNTIF(INDIRECT(ADDRESS(($AO463-1)*36+($AP463-1)*12+6,COLUMN())):INDIRECT(ADDRESS(($AO463-1)*36+($AP463-1)*12+$AQ463+4,COLUMN())),INDIRECT(ADDRESS(($AO463-1)*3+$AP463+5,$AQ463+7)))&gt;=1,0,INDIRECT(ADDRESS(($AO463-1)*3+$AP463+5,$AQ463+7)))))</f>
        <v>0</v>
      </c>
      <c r="AS463" s="511">
        <f ca="1">COUNTIF(INDIRECT("H"&amp;(ROW()+12*(($AO463-1)*3+$AP463)-ROW())/12+5):INDIRECT("S"&amp;(ROW()+12*(($AO463-1)*3+$AP463)-ROW())/12+5),AR463)</f>
        <v>0</v>
      </c>
      <c r="AT463" s="515"/>
      <c r="AV463" s="511">
        <f ca="1">IF(AND(AR463&gt;0,AS463&gt;0),COUNTIF(AV$6:AV462,"&gt;0")+1,0)</f>
        <v>0</v>
      </c>
    </row>
    <row r="464" spans="41:48">
      <c r="AO464" s="511">
        <v>13</v>
      </c>
      <c r="AP464" s="511">
        <v>3</v>
      </c>
      <c r="AQ464" s="511">
        <v>3</v>
      </c>
      <c r="AR464" s="515">
        <f ca="1">IF($AQ464=1,IF(INDIRECT(ADDRESS(($AO464-1)*3+$AP464+5,$AQ464+7))="",0,INDIRECT(ADDRESS(($AO464-1)*3+$AP464+5,$AQ464+7))),IF(INDIRECT(ADDRESS(($AO464-1)*3+$AP464+5,$AQ464+7))="",0,IF(COUNTIF(INDIRECT(ADDRESS(($AO464-1)*36+($AP464-1)*12+6,COLUMN())):INDIRECT(ADDRESS(($AO464-1)*36+($AP464-1)*12+$AQ464+4,COLUMN())),INDIRECT(ADDRESS(($AO464-1)*3+$AP464+5,$AQ464+7)))&gt;=1,0,INDIRECT(ADDRESS(($AO464-1)*3+$AP464+5,$AQ464+7)))))</f>
        <v>0</v>
      </c>
      <c r="AS464" s="511">
        <f ca="1">COUNTIF(INDIRECT("H"&amp;(ROW()+12*(($AO464-1)*3+$AP464)-ROW())/12+5):INDIRECT("S"&amp;(ROW()+12*(($AO464-1)*3+$AP464)-ROW())/12+5),AR464)</f>
        <v>0</v>
      </c>
      <c r="AT464" s="515"/>
      <c r="AV464" s="511">
        <f ca="1">IF(AND(AR464&gt;0,AS464&gt;0),COUNTIF(AV$6:AV463,"&gt;0")+1,0)</f>
        <v>0</v>
      </c>
    </row>
    <row r="465" spans="41:48">
      <c r="AO465" s="511">
        <v>13</v>
      </c>
      <c r="AP465" s="511">
        <v>3</v>
      </c>
      <c r="AQ465" s="511">
        <v>4</v>
      </c>
      <c r="AR465" s="515">
        <f ca="1">IF($AQ465=1,IF(INDIRECT(ADDRESS(($AO465-1)*3+$AP465+5,$AQ465+7))="",0,INDIRECT(ADDRESS(($AO465-1)*3+$AP465+5,$AQ465+7))),IF(INDIRECT(ADDRESS(($AO465-1)*3+$AP465+5,$AQ465+7))="",0,IF(COUNTIF(INDIRECT(ADDRESS(($AO465-1)*36+($AP465-1)*12+6,COLUMN())):INDIRECT(ADDRESS(($AO465-1)*36+($AP465-1)*12+$AQ465+4,COLUMN())),INDIRECT(ADDRESS(($AO465-1)*3+$AP465+5,$AQ465+7)))&gt;=1,0,INDIRECT(ADDRESS(($AO465-1)*3+$AP465+5,$AQ465+7)))))</f>
        <v>0</v>
      </c>
      <c r="AS465" s="511">
        <f ca="1">COUNTIF(INDIRECT("H"&amp;(ROW()+12*(($AO465-1)*3+$AP465)-ROW())/12+5):INDIRECT("S"&amp;(ROW()+12*(($AO465-1)*3+$AP465)-ROW())/12+5),AR465)</f>
        <v>0</v>
      </c>
      <c r="AT465" s="515"/>
      <c r="AV465" s="511">
        <f ca="1">IF(AND(AR465&gt;0,AS465&gt;0),COUNTIF(AV$6:AV464,"&gt;0")+1,0)</f>
        <v>0</v>
      </c>
    </row>
    <row r="466" spans="41:48">
      <c r="AO466" s="511">
        <v>13</v>
      </c>
      <c r="AP466" s="511">
        <v>3</v>
      </c>
      <c r="AQ466" s="511">
        <v>5</v>
      </c>
      <c r="AR466" s="515">
        <f ca="1">IF($AQ466=1,IF(INDIRECT(ADDRESS(($AO466-1)*3+$AP466+5,$AQ466+7))="",0,INDIRECT(ADDRESS(($AO466-1)*3+$AP466+5,$AQ466+7))),IF(INDIRECT(ADDRESS(($AO466-1)*3+$AP466+5,$AQ466+7))="",0,IF(COUNTIF(INDIRECT(ADDRESS(($AO466-1)*36+($AP466-1)*12+6,COLUMN())):INDIRECT(ADDRESS(($AO466-1)*36+($AP466-1)*12+$AQ466+4,COLUMN())),INDIRECT(ADDRESS(($AO466-1)*3+$AP466+5,$AQ466+7)))&gt;=1,0,INDIRECT(ADDRESS(($AO466-1)*3+$AP466+5,$AQ466+7)))))</f>
        <v>0</v>
      </c>
      <c r="AS466" s="511">
        <f ca="1">COUNTIF(INDIRECT("H"&amp;(ROW()+12*(($AO466-1)*3+$AP466)-ROW())/12+5):INDIRECT("S"&amp;(ROW()+12*(($AO466-1)*3+$AP466)-ROW())/12+5),AR466)</f>
        <v>0</v>
      </c>
      <c r="AT466" s="515"/>
      <c r="AV466" s="511">
        <f ca="1">IF(AND(AR466&gt;0,AS466&gt;0),COUNTIF(AV$6:AV465,"&gt;0")+1,0)</f>
        <v>0</v>
      </c>
    </row>
    <row r="467" spans="41:48">
      <c r="AO467" s="511">
        <v>13</v>
      </c>
      <c r="AP467" s="511">
        <v>3</v>
      </c>
      <c r="AQ467" s="511">
        <v>6</v>
      </c>
      <c r="AR467" s="515">
        <f ca="1">IF($AQ467=1,IF(INDIRECT(ADDRESS(($AO467-1)*3+$AP467+5,$AQ467+7))="",0,INDIRECT(ADDRESS(($AO467-1)*3+$AP467+5,$AQ467+7))),IF(INDIRECT(ADDRESS(($AO467-1)*3+$AP467+5,$AQ467+7))="",0,IF(COUNTIF(INDIRECT(ADDRESS(($AO467-1)*36+($AP467-1)*12+6,COLUMN())):INDIRECT(ADDRESS(($AO467-1)*36+($AP467-1)*12+$AQ467+4,COLUMN())),INDIRECT(ADDRESS(($AO467-1)*3+$AP467+5,$AQ467+7)))&gt;=1,0,INDIRECT(ADDRESS(($AO467-1)*3+$AP467+5,$AQ467+7)))))</f>
        <v>0</v>
      </c>
      <c r="AS467" s="511">
        <f ca="1">COUNTIF(INDIRECT("H"&amp;(ROW()+12*(($AO467-1)*3+$AP467)-ROW())/12+5):INDIRECT("S"&amp;(ROW()+12*(($AO467-1)*3+$AP467)-ROW())/12+5),AR467)</f>
        <v>0</v>
      </c>
      <c r="AT467" s="515"/>
      <c r="AV467" s="511">
        <f ca="1">IF(AND(AR467&gt;0,AS467&gt;0),COUNTIF(AV$6:AV466,"&gt;0")+1,0)</f>
        <v>0</v>
      </c>
    </row>
    <row r="468" spans="41:48">
      <c r="AO468" s="511">
        <v>13</v>
      </c>
      <c r="AP468" s="511">
        <v>3</v>
      </c>
      <c r="AQ468" s="511">
        <v>7</v>
      </c>
      <c r="AR468" s="515">
        <f ca="1">IF($AQ468=1,IF(INDIRECT(ADDRESS(($AO468-1)*3+$AP468+5,$AQ468+7))="",0,INDIRECT(ADDRESS(($AO468-1)*3+$AP468+5,$AQ468+7))),IF(INDIRECT(ADDRESS(($AO468-1)*3+$AP468+5,$AQ468+7))="",0,IF(COUNTIF(INDIRECT(ADDRESS(($AO468-1)*36+($AP468-1)*12+6,COLUMN())):INDIRECT(ADDRESS(($AO468-1)*36+($AP468-1)*12+$AQ468+4,COLUMN())),INDIRECT(ADDRESS(($AO468-1)*3+$AP468+5,$AQ468+7)))&gt;=1,0,INDIRECT(ADDRESS(($AO468-1)*3+$AP468+5,$AQ468+7)))))</f>
        <v>0</v>
      </c>
      <c r="AS468" s="511">
        <f ca="1">COUNTIF(INDIRECT("H"&amp;(ROW()+12*(($AO468-1)*3+$AP468)-ROW())/12+5):INDIRECT("S"&amp;(ROW()+12*(($AO468-1)*3+$AP468)-ROW())/12+5),AR468)</f>
        <v>0</v>
      </c>
      <c r="AT468" s="515"/>
      <c r="AV468" s="511">
        <f ca="1">IF(AND(AR468&gt;0,AS468&gt;0),COUNTIF(AV$6:AV467,"&gt;0")+1,0)</f>
        <v>0</v>
      </c>
    </row>
    <row r="469" spans="41:48">
      <c r="AO469" s="511">
        <v>13</v>
      </c>
      <c r="AP469" s="511">
        <v>3</v>
      </c>
      <c r="AQ469" s="511">
        <v>8</v>
      </c>
      <c r="AR469" s="515">
        <f ca="1">IF($AQ469=1,IF(INDIRECT(ADDRESS(($AO469-1)*3+$AP469+5,$AQ469+7))="",0,INDIRECT(ADDRESS(($AO469-1)*3+$AP469+5,$AQ469+7))),IF(INDIRECT(ADDRESS(($AO469-1)*3+$AP469+5,$AQ469+7))="",0,IF(COUNTIF(INDIRECT(ADDRESS(($AO469-1)*36+($AP469-1)*12+6,COLUMN())):INDIRECT(ADDRESS(($AO469-1)*36+($AP469-1)*12+$AQ469+4,COLUMN())),INDIRECT(ADDRESS(($AO469-1)*3+$AP469+5,$AQ469+7)))&gt;=1,0,INDIRECT(ADDRESS(($AO469-1)*3+$AP469+5,$AQ469+7)))))</f>
        <v>0</v>
      </c>
      <c r="AS469" s="511">
        <f ca="1">COUNTIF(INDIRECT("H"&amp;(ROW()+12*(($AO469-1)*3+$AP469)-ROW())/12+5):INDIRECT("S"&amp;(ROW()+12*(($AO469-1)*3+$AP469)-ROW())/12+5),AR469)</f>
        <v>0</v>
      </c>
      <c r="AT469" s="515"/>
      <c r="AV469" s="511">
        <f ca="1">IF(AND(AR469&gt;0,AS469&gt;0),COUNTIF(AV$6:AV468,"&gt;0")+1,0)</f>
        <v>0</v>
      </c>
    </row>
    <row r="470" spans="41:48">
      <c r="AO470" s="511">
        <v>13</v>
      </c>
      <c r="AP470" s="511">
        <v>3</v>
      </c>
      <c r="AQ470" s="511">
        <v>9</v>
      </c>
      <c r="AR470" s="515">
        <f ca="1">IF($AQ470=1,IF(INDIRECT(ADDRESS(($AO470-1)*3+$AP470+5,$AQ470+7))="",0,INDIRECT(ADDRESS(($AO470-1)*3+$AP470+5,$AQ470+7))),IF(INDIRECT(ADDRESS(($AO470-1)*3+$AP470+5,$AQ470+7))="",0,IF(COUNTIF(INDIRECT(ADDRESS(($AO470-1)*36+($AP470-1)*12+6,COLUMN())):INDIRECT(ADDRESS(($AO470-1)*36+($AP470-1)*12+$AQ470+4,COLUMN())),INDIRECT(ADDRESS(($AO470-1)*3+$AP470+5,$AQ470+7)))&gt;=1,0,INDIRECT(ADDRESS(($AO470-1)*3+$AP470+5,$AQ470+7)))))</f>
        <v>0</v>
      </c>
      <c r="AS470" s="511">
        <f ca="1">COUNTIF(INDIRECT("H"&amp;(ROW()+12*(($AO470-1)*3+$AP470)-ROW())/12+5):INDIRECT("S"&amp;(ROW()+12*(($AO470-1)*3+$AP470)-ROW())/12+5),AR470)</f>
        <v>0</v>
      </c>
      <c r="AT470" s="515"/>
      <c r="AV470" s="511">
        <f ca="1">IF(AND(AR470&gt;0,AS470&gt;0),COUNTIF(AV$6:AV469,"&gt;0")+1,0)</f>
        <v>0</v>
      </c>
    </row>
    <row r="471" spans="41:48">
      <c r="AO471" s="511">
        <v>13</v>
      </c>
      <c r="AP471" s="511">
        <v>3</v>
      </c>
      <c r="AQ471" s="511">
        <v>10</v>
      </c>
      <c r="AR471" s="515">
        <f ca="1">IF($AQ471=1,IF(INDIRECT(ADDRESS(($AO471-1)*3+$AP471+5,$AQ471+7))="",0,INDIRECT(ADDRESS(($AO471-1)*3+$AP471+5,$AQ471+7))),IF(INDIRECT(ADDRESS(($AO471-1)*3+$AP471+5,$AQ471+7))="",0,IF(COUNTIF(INDIRECT(ADDRESS(($AO471-1)*36+($AP471-1)*12+6,COLUMN())):INDIRECT(ADDRESS(($AO471-1)*36+($AP471-1)*12+$AQ471+4,COLUMN())),INDIRECT(ADDRESS(($AO471-1)*3+$AP471+5,$AQ471+7)))&gt;=1,0,INDIRECT(ADDRESS(($AO471-1)*3+$AP471+5,$AQ471+7)))))</f>
        <v>0</v>
      </c>
      <c r="AS471" s="511">
        <f ca="1">COUNTIF(INDIRECT("H"&amp;(ROW()+12*(($AO471-1)*3+$AP471)-ROW())/12+5):INDIRECT("S"&amp;(ROW()+12*(($AO471-1)*3+$AP471)-ROW())/12+5),AR471)</f>
        <v>0</v>
      </c>
      <c r="AT471" s="515"/>
      <c r="AV471" s="511">
        <f ca="1">IF(AND(AR471&gt;0,AS471&gt;0),COUNTIF(AV$6:AV470,"&gt;0")+1,0)</f>
        <v>0</v>
      </c>
    </row>
    <row r="472" spans="41:48">
      <c r="AO472" s="511">
        <v>13</v>
      </c>
      <c r="AP472" s="511">
        <v>3</v>
      </c>
      <c r="AQ472" s="511">
        <v>11</v>
      </c>
      <c r="AR472" s="515">
        <f ca="1">IF($AQ472=1,IF(INDIRECT(ADDRESS(($AO472-1)*3+$AP472+5,$AQ472+7))="",0,INDIRECT(ADDRESS(($AO472-1)*3+$AP472+5,$AQ472+7))),IF(INDIRECT(ADDRESS(($AO472-1)*3+$AP472+5,$AQ472+7))="",0,IF(COUNTIF(INDIRECT(ADDRESS(($AO472-1)*36+($AP472-1)*12+6,COLUMN())):INDIRECT(ADDRESS(($AO472-1)*36+($AP472-1)*12+$AQ472+4,COLUMN())),INDIRECT(ADDRESS(($AO472-1)*3+$AP472+5,$AQ472+7)))&gt;=1,0,INDIRECT(ADDRESS(($AO472-1)*3+$AP472+5,$AQ472+7)))))</f>
        <v>0</v>
      </c>
      <c r="AS472" s="511">
        <f ca="1">COUNTIF(INDIRECT("H"&amp;(ROW()+12*(($AO472-1)*3+$AP472)-ROW())/12+5):INDIRECT("S"&amp;(ROW()+12*(($AO472-1)*3+$AP472)-ROW())/12+5),AR472)</f>
        <v>0</v>
      </c>
      <c r="AT472" s="515"/>
      <c r="AV472" s="511">
        <f ca="1">IF(AND(AR472&gt;0,AS472&gt;0),COUNTIF(AV$6:AV471,"&gt;0")+1,0)</f>
        <v>0</v>
      </c>
    </row>
    <row r="473" spans="41:48">
      <c r="AO473" s="511">
        <v>13</v>
      </c>
      <c r="AP473" s="511">
        <v>3</v>
      </c>
      <c r="AQ473" s="511">
        <v>12</v>
      </c>
      <c r="AR473" s="515">
        <f ca="1">IF($AQ473=1,IF(INDIRECT(ADDRESS(($AO473-1)*3+$AP473+5,$AQ473+7))="",0,INDIRECT(ADDRESS(($AO473-1)*3+$AP473+5,$AQ473+7))),IF(INDIRECT(ADDRESS(($AO473-1)*3+$AP473+5,$AQ473+7))="",0,IF(COUNTIF(INDIRECT(ADDRESS(($AO473-1)*36+($AP473-1)*12+6,COLUMN())):INDIRECT(ADDRESS(($AO473-1)*36+($AP473-1)*12+$AQ473+4,COLUMN())),INDIRECT(ADDRESS(($AO473-1)*3+$AP473+5,$AQ473+7)))&gt;=1,0,INDIRECT(ADDRESS(($AO473-1)*3+$AP473+5,$AQ473+7)))))</f>
        <v>0</v>
      </c>
      <c r="AS473" s="511">
        <f ca="1">COUNTIF(INDIRECT("H"&amp;(ROW()+12*(($AO473-1)*3+$AP473)-ROW())/12+5):INDIRECT("S"&amp;(ROW()+12*(($AO473-1)*3+$AP473)-ROW())/12+5),AR473)</f>
        <v>0</v>
      </c>
      <c r="AT473" s="515"/>
      <c r="AV473" s="511">
        <f ca="1">IF(AND(AR473&gt;0,AS473&gt;0),COUNTIF(AV$6:AV472,"&gt;0")+1,0)</f>
        <v>0</v>
      </c>
    </row>
    <row r="474" spans="41:48">
      <c r="AO474" s="511">
        <v>14</v>
      </c>
      <c r="AP474" s="511">
        <v>1</v>
      </c>
      <c r="AQ474" s="511">
        <v>1</v>
      </c>
      <c r="AR474" s="515">
        <f ca="1">IF($AQ474=1,IF(INDIRECT(ADDRESS(($AO474-1)*3+$AP474+5,$AQ474+7))="",0,INDIRECT(ADDRESS(($AO474-1)*3+$AP474+5,$AQ474+7))),IF(INDIRECT(ADDRESS(($AO474-1)*3+$AP474+5,$AQ474+7))="",0,IF(COUNTIF(INDIRECT(ADDRESS(($AO474-1)*36+($AP474-1)*12+6,COLUMN())):INDIRECT(ADDRESS(($AO474-1)*36+($AP474-1)*12+$AQ474+4,COLUMN())),INDIRECT(ADDRESS(($AO474-1)*3+$AP474+5,$AQ474+7)))&gt;=1,0,INDIRECT(ADDRESS(($AO474-1)*3+$AP474+5,$AQ474+7)))))</f>
        <v>0</v>
      </c>
      <c r="AS474" s="511">
        <f ca="1">COUNTIF(INDIRECT("H"&amp;(ROW()+12*(($AO474-1)*3+$AP474)-ROW())/12+5):INDIRECT("S"&amp;(ROW()+12*(($AO474-1)*3+$AP474)-ROW())/12+5),AR474)</f>
        <v>0</v>
      </c>
      <c r="AT474" s="515"/>
      <c r="AV474" s="511">
        <f ca="1">IF(AND(AR474&gt;0,AS474&gt;0),COUNTIF(AV$6:AV473,"&gt;0")+1,0)</f>
        <v>0</v>
      </c>
    </row>
    <row r="475" spans="41:48">
      <c r="AO475" s="511">
        <v>14</v>
      </c>
      <c r="AP475" s="511">
        <v>1</v>
      </c>
      <c r="AQ475" s="511">
        <v>2</v>
      </c>
      <c r="AR475" s="515">
        <f ca="1">IF($AQ475=1,IF(INDIRECT(ADDRESS(($AO475-1)*3+$AP475+5,$AQ475+7))="",0,INDIRECT(ADDRESS(($AO475-1)*3+$AP475+5,$AQ475+7))),IF(INDIRECT(ADDRESS(($AO475-1)*3+$AP475+5,$AQ475+7))="",0,IF(COUNTIF(INDIRECT(ADDRESS(($AO475-1)*36+($AP475-1)*12+6,COLUMN())):INDIRECT(ADDRESS(($AO475-1)*36+($AP475-1)*12+$AQ475+4,COLUMN())),INDIRECT(ADDRESS(($AO475-1)*3+$AP475+5,$AQ475+7)))&gt;=1,0,INDIRECT(ADDRESS(($AO475-1)*3+$AP475+5,$AQ475+7)))))</f>
        <v>0</v>
      </c>
      <c r="AS475" s="511">
        <f ca="1">COUNTIF(INDIRECT("H"&amp;(ROW()+12*(($AO475-1)*3+$AP475)-ROW())/12+5):INDIRECT("S"&amp;(ROW()+12*(($AO475-1)*3+$AP475)-ROW())/12+5),AR475)</f>
        <v>0</v>
      </c>
      <c r="AT475" s="515"/>
      <c r="AV475" s="511">
        <f ca="1">IF(AND(AR475&gt;0,AS475&gt;0),COUNTIF(AV$6:AV474,"&gt;0")+1,0)</f>
        <v>0</v>
      </c>
    </row>
    <row r="476" spans="41:48">
      <c r="AO476" s="511">
        <v>14</v>
      </c>
      <c r="AP476" s="511">
        <v>1</v>
      </c>
      <c r="AQ476" s="511">
        <v>3</v>
      </c>
      <c r="AR476" s="515">
        <f ca="1">IF($AQ476=1,IF(INDIRECT(ADDRESS(($AO476-1)*3+$AP476+5,$AQ476+7))="",0,INDIRECT(ADDRESS(($AO476-1)*3+$AP476+5,$AQ476+7))),IF(INDIRECT(ADDRESS(($AO476-1)*3+$AP476+5,$AQ476+7))="",0,IF(COUNTIF(INDIRECT(ADDRESS(($AO476-1)*36+($AP476-1)*12+6,COLUMN())):INDIRECT(ADDRESS(($AO476-1)*36+($AP476-1)*12+$AQ476+4,COLUMN())),INDIRECT(ADDRESS(($AO476-1)*3+$AP476+5,$AQ476+7)))&gt;=1,0,INDIRECT(ADDRESS(($AO476-1)*3+$AP476+5,$AQ476+7)))))</f>
        <v>0</v>
      </c>
      <c r="AS476" s="511">
        <f ca="1">COUNTIF(INDIRECT("H"&amp;(ROW()+12*(($AO476-1)*3+$AP476)-ROW())/12+5):INDIRECT("S"&amp;(ROW()+12*(($AO476-1)*3+$AP476)-ROW())/12+5),AR476)</f>
        <v>0</v>
      </c>
      <c r="AT476" s="515"/>
      <c r="AV476" s="511">
        <f ca="1">IF(AND(AR476&gt;0,AS476&gt;0),COUNTIF(AV$6:AV475,"&gt;0")+1,0)</f>
        <v>0</v>
      </c>
    </row>
    <row r="477" spans="41:48">
      <c r="AO477" s="511">
        <v>14</v>
      </c>
      <c r="AP477" s="511">
        <v>1</v>
      </c>
      <c r="AQ477" s="511">
        <v>4</v>
      </c>
      <c r="AR477" s="515">
        <f ca="1">IF($AQ477=1,IF(INDIRECT(ADDRESS(($AO477-1)*3+$AP477+5,$AQ477+7))="",0,INDIRECT(ADDRESS(($AO477-1)*3+$AP477+5,$AQ477+7))),IF(INDIRECT(ADDRESS(($AO477-1)*3+$AP477+5,$AQ477+7))="",0,IF(COUNTIF(INDIRECT(ADDRESS(($AO477-1)*36+($AP477-1)*12+6,COLUMN())):INDIRECT(ADDRESS(($AO477-1)*36+($AP477-1)*12+$AQ477+4,COLUMN())),INDIRECT(ADDRESS(($AO477-1)*3+$AP477+5,$AQ477+7)))&gt;=1,0,INDIRECT(ADDRESS(($AO477-1)*3+$AP477+5,$AQ477+7)))))</f>
        <v>0</v>
      </c>
      <c r="AS477" s="511">
        <f ca="1">COUNTIF(INDIRECT("H"&amp;(ROW()+12*(($AO477-1)*3+$AP477)-ROW())/12+5):INDIRECT("S"&amp;(ROW()+12*(($AO477-1)*3+$AP477)-ROW())/12+5),AR477)</f>
        <v>0</v>
      </c>
      <c r="AT477" s="515"/>
      <c r="AV477" s="511">
        <f ca="1">IF(AND(AR477&gt;0,AS477&gt;0),COUNTIF(AV$6:AV476,"&gt;0")+1,0)</f>
        <v>0</v>
      </c>
    </row>
    <row r="478" spans="41:48">
      <c r="AO478" s="511">
        <v>14</v>
      </c>
      <c r="AP478" s="511">
        <v>1</v>
      </c>
      <c r="AQ478" s="511">
        <v>5</v>
      </c>
      <c r="AR478" s="515">
        <f ca="1">IF($AQ478=1,IF(INDIRECT(ADDRESS(($AO478-1)*3+$AP478+5,$AQ478+7))="",0,INDIRECT(ADDRESS(($AO478-1)*3+$AP478+5,$AQ478+7))),IF(INDIRECT(ADDRESS(($AO478-1)*3+$AP478+5,$AQ478+7))="",0,IF(COUNTIF(INDIRECT(ADDRESS(($AO478-1)*36+($AP478-1)*12+6,COLUMN())):INDIRECT(ADDRESS(($AO478-1)*36+($AP478-1)*12+$AQ478+4,COLUMN())),INDIRECT(ADDRESS(($AO478-1)*3+$AP478+5,$AQ478+7)))&gt;=1,0,INDIRECT(ADDRESS(($AO478-1)*3+$AP478+5,$AQ478+7)))))</f>
        <v>0</v>
      </c>
      <c r="AS478" s="511">
        <f ca="1">COUNTIF(INDIRECT("H"&amp;(ROW()+12*(($AO478-1)*3+$AP478)-ROW())/12+5):INDIRECT("S"&amp;(ROW()+12*(($AO478-1)*3+$AP478)-ROW())/12+5),AR478)</f>
        <v>0</v>
      </c>
      <c r="AT478" s="515"/>
      <c r="AV478" s="511">
        <f ca="1">IF(AND(AR478&gt;0,AS478&gt;0),COUNTIF(AV$6:AV477,"&gt;0")+1,0)</f>
        <v>0</v>
      </c>
    </row>
    <row r="479" spans="41:48">
      <c r="AO479" s="511">
        <v>14</v>
      </c>
      <c r="AP479" s="511">
        <v>1</v>
      </c>
      <c r="AQ479" s="511">
        <v>6</v>
      </c>
      <c r="AR479" s="515">
        <f ca="1">IF($AQ479=1,IF(INDIRECT(ADDRESS(($AO479-1)*3+$AP479+5,$AQ479+7))="",0,INDIRECT(ADDRESS(($AO479-1)*3+$AP479+5,$AQ479+7))),IF(INDIRECT(ADDRESS(($AO479-1)*3+$AP479+5,$AQ479+7))="",0,IF(COUNTIF(INDIRECT(ADDRESS(($AO479-1)*36+($AP479-1)*12+6,COLUMN())):INDIRECT(ADDRESS(($AO479-1)*36+($AP479-1)*12+$AQ479+4,COLUMN())),INDIRECT(ADDRESS(($AO479-1)*3+$AP479+5,$AQ479+7)))&gt;=1,0,INDIRECT(ADDRESS(($AO479-1)*3+$AP479+5,$AQ479+7)))))</f>
        <v>0</v>
      </c>
      <c r="AS479" s="511">
        <f ca="1">COUNTIF(INDIRECT("H"&amp;(ROW()+12*(($AO479-1)*3+$AP479)-ROW())/12+5):INDIRECT("S"&amp;(ROW()+12*(($AO479-1)*3+$AP479)-ROW())/12+5),AR479)</f>
        <v>0</v>
      </c>
      <c r="AT479" s="515"/>
      <c r="AV479" s="511">
        <f ca="1">IF(AND(AR479&gt;0,AS479&gt;0),COUNTIF(AV$6:AV478,"&gt;0")+1,0)</f>
        <v>0</v>
      </c>
    </row>
    <row r="480" spans="41:48">
      <c r="AO480" s="511">
        <v>14</v>
      </c>
      <c r="AP480" s="511">
        <v>1</v>
      </c>
      <c r="AQ480" s="511">
        <v>7</v>
      </c>
      <c r="AR480" s="515">
        <f ca="1">IF($AQ480=1,IF(INDIRECT(ADDRESS(($AO480-1)*3+$AP480+5,$AQ480+7))="",0,INDIRECT(ADDRESS(($AO480-1)*3+$AP480+5,$AQ480+7))),IF(INDIRECT(ADDRESS(($AO480-1)*3+$AP480+5,$AQ480+7))="",0,IF(COUNTIF(INDIRECT(ADDRESS(($AO480-1)*36+($AP480-1)*12+6,COLUMN())):INDIRECT(ADDRESS(($AO480-1)*36+($AP480-1)*12+$AQ480+4,COLUMN())),INDIRECT(ADDRESS(($AO480-1)*3+$AP480+5,$AQ480+7)))&gt;=1,0,INDIRECT(ADDRESS(($AO480-1)*3+$AP480+5,$AQ480+7)))))</f>
        <v>0</v>
      </c>
      <c r="AS480" s="511">
        <f ca="1">COUNTIF(INDIRECT("H"&amp;(ROW()+12*(($AO480-1)*3+$AP480)-ROW())/12+5):INDIRECT("S"&amp;(ROW()+12*(($AO480-1)*3+$AP480)-ROW())/12+5),AR480)</f>
        <v>0</v>
      </c>
      <c r="AT480" s="515"/>
      <c r="AV480" s="511">
        <f ca="1">IF(AND(AR480&gt;0,AS480&gt;0),COUNTIF(AV$6:AV479,"&gt;0")+1,0)</f>
        <v>0</v>
      </c>
    </row>
    <row r="481" spans="41:48">
      <c r="AO481" s="511">
        <v>14</v>
      </c>
      <c r="AP481" s="511">
        <v>1</v>
      </c>
      <c r="AQ481" s="511">
        <v>8</v>
      </c>
      <c r="AR481" s="515">
        <f ca="1">IF($AQ481=1,IF(INDIRECT(ADDRESS(($AO481-1)*3+$AP481+5,$AQ481+7))="",0,INDIRECT(ADDRESS(($AO481-1)*3+$AP481+5,$AQ481+7))),IF(INDIRECT(ADDRESS(($AO481-1)*3+$AP481+5,$AQ481+7))="",0,IF(COUNTIF(INDIRECT(ADDRESS(($AO481-1)*36+($AP481-1)*12+6,COLUMN())):INDIRECT(ADDRESS(($AO481-1)*36+($AP481-1)*12+$AQ481+4,COLUMN())),INDIRECT(ADDRESS(($AO481-1)*3+$AP481+5,$AQ481+7)))&gt;=1,0,INDIRECT(ADDRESS(($AO481-1)*3+$AP481+5,$AQ481+7)))))</f>
        <v>0</v>
      </c>
      <c r="AS481" s="511">
        <f ca="1">COUNTIF(INDIRECT("H"&amp;(ROW()+12*(($AO481-1)*3+$AP481)-ROW())/12+5):INDIRECT("S"&amp;(ROW()+12*(($AO481-1)*3+$AP481)-ROW())/12+5),AR481)</f>
        <v>0</v>
      </c>
      <c r="AT481" s="515"/>
      <c r="AV481" s="511">
        <f ca="1">IF(AND(AR481&gt;0,AS481&gt;0),COUNTIF(AV$6:AV480,"&gt;0")+1,0)</f>
        <v>0</v>
      </c>
    </row>
    <row r="482" spans="41:48">
      <c r="AO482" s="511">
        <v>14</v>
      </c>
      <c r="AP482" s="511">
        <v>1</v>
      </c>
      <c r="AQ482" s="511">
        <v>9</v>
      </c>
      <c r="AR482" s="515">
        <f ca="1">IF($AQ482=1,IF(INDIRECT(ADDRESS(($AO482-1)*3+$AP482+5,$AQ482+7))="",0,INDIRECT(ADDRESS(($AO482-1)*3+$AP482+5,$AQ482+7))),IF(INDIRECT(ADDRESS(($AO482-1)*3+$AP482+5,$AQ482+7))="",0,IF(COUNTIF(INDIRECT(ADDRESS(($AO482-1)*36+($AP482-1)*12+6,COLUMN())):INDIRECT(ADDRESS(($AO482-1)*36+($AP482-1)*12+$AQ482+4,COLUMN())),INDIRECT(ADDRESS(($AO482-1)*3+$AP482+5,$AQ482+7)))&gt;=1,0,INDIRECT(ADDRESS(($AO482-1)*3+$AP482+5,$AQ482+7)))))</f>
        <v>0</v>
      </c>
      <c r="AS482" s="511">
        <f ca="1">COUNTIF(INDIRECT("H"&amp;(ROW()+12*(($AO482-1)*3+$AP482)-ROW())/12+5):INDIRECT("S"&amp;(ROW()+12*(($AO482-1)*3+$AP482)-ROW())/12+5),AR482)</f>
        <v>0</v>
      </c>
      <c r="AT482" s="515"/>
      <c r="AV482" s="511">
        <f ca="1">IF(AND(AR482&gt;0,AS482&gt;0),COUNTIF(AV$6:AV481,"&gt;0")+1,0)</f>
        <v>0</v>
      </c>
    </row>
    <row r="483" spans="41:48">
      <c r="AO483" s="511">
        <v>14</v>
      </c>
      <c r="AP483" s="511">
        <v>1</v>
      </c>
      <c r="AQ483" s="511">
        <v>10</v>
      </c>
      <c r="AR483" s="515">
        <f ca="1">IF($AQ483=1,IF(INDIRECT(ADDRESS(($AO483-1)*3+$AP483+5,$AQ483+7))="",0,INDIRECT(ADDRESS(($AO483-1)*3+$AP483+5,$AQ483+7))),IF(INDIRECT(ADDRESS(($AO483-1)*3+$AP483+5,$AQ483+7))="",0,IF(COUNTIF(INDIRECT(ADDRESS(($AO483-1)*36+($AP483-1)*12+6,COLUMN())):INDIRECT(ADDRESS(($AO483-1)*36+($AP483-1)*12+$AQ483+4,COLUMN())),INDIRECT(ADDRESS(($AO483-1)*3+$AP483+5,$AQ483+7)))&gt;=1,0,INDIRECT(ADDRESS(($AO483-1)*3+$AP483+5,$AQ483+7)))))</f>
        <v>0</v>
      </c>
      <c r="AS483" s="511">
        <f ca="1">COUNTIF(INDIRECT("H"&amp;(ROW()+12*(($AO483-1)*3+$AP483)-ROW())/12+5):INDIRECT("S"&amp;(ROW()+12*(($AO483-1)*3+$AP483)-ROW())/12+5),AR483)</f>
        <v>0</v>
      </c>
      <c r="AT483" s="515"/>
      <c r="AV483" s="511">
        <f ca="1">IF(AND(AR483&gt;0,AS483&gt;0),COUNTIF(AV$6:AV482,"&gt;0")+1,0)</f>
        <v>0</v>
      </c>
    </row>
    <row r="484" spans="41:48">
      <c r="AO484" s="511">
        <v>14</v>
      </c>
      <c r="AP484" s="511">
        <v>1</v>
      </c>
      <c r="AQ484" s="511">
        <v>11</v>
      </c>
      <c r="AR484" s="515">
        <f ca="1">IF($AQ484=1,IF(INDIRECT(ADDRESS(($AO484-1)*3+$AP484+5,$AQ484+7))="",0,INDIRECT(ADDRESS(($AO484-1)*3+$AP484+5,$AQ484+7))),IF(INDIRECT(ADDRESS(($AO484-1)*3+$AP484+5,$AQ484+7))="",0,IF(COUNTIF(INDIRECT(ADDRESS(($AO484-1)*36+($AP484-1)*12+6,COLUMN())):INDIRECT(ADDRESS(($AO484-1)*36+($AP484-1)*12+$AQ484+4,COLUMN())),INDIRECT(ADDRESS(($AO484-1)*3+$AP484+5,$AQ484+7)))&gt;=1,0,INDIRECT(ADDRESS(($AO484-1)*3+$AP484+5,$AQ484+7)))))</f>
        <v>0</v>
      </c>
      <c r="AS484" s="511">
        <f ca="1">COUNTIF(INDIRECT("H"&amp;(ROW()+12*(($AO484-1)*3+$AP484)-ROW())/12+5):INDIRECT("S"&amp;(ROW()+12*(($AO484-1)*3+$AP484)-ROW())/12+5),AR484)</f>
        <v>0</v>
      </c>
      <c r="AT484" s="515"/>
      <c r="AV484" s="511">
        <f ca="1">IF(AND(AR484&gt;0,AS484&gt;0),COUNTIF(AV$6:AV483,"&gt;0")+1,0)</f>
        <v>0</v>
      </c>
    </row>
    <row r="485" spans="41:48">
      <c r="AO485" s="511">
        <v>14</v>
      </c>
      <c r="AP485" s="511">
        <v>1</v>
      </c>
      <c r="AQ485" s="511">
        <v>12</v>
      </c>
      <c r="AR485" s="515">
        <f ca="1">IF($AQ485=1,IF(INDIRECT(ADDRESS(($AO485-1)*3+$AP485+5,$AQ485+7))="",0,INDIRECT(ADDRESS(($AO485-1)*3+$AP485+5,$AQ485+7))),IF(INDIRECT(ADDRESS(($AO485-1)*3+$AP485+5,$AQ485+7))="",0,IF(COUNTIF(INDIRECT(ADDRESS(($AO485-1)*36+($AP485-1)*12+6,COLUMN())):INDIRECT(ADDRESS(($AO485-1)*36+($AP485-1)*12+$AQ485+4,COLUMN())),INDIRECT(ADDRESS(($AO485-1)*3+$AP485+5,$AQ485+7)))&gt;=1,0,INDIRECT(ADDRESS(($AO485-1)*3+$AP485+5,$AQ485+7)))))</f>
        <v>0</v>
      </c>
      <c r="AS485" s="511">
        <f ca="1">COUNTIF(INDIRECT("H"&amp;(ROW()+12*(($AO485-1)*3+$AP485)-ROW())/12+5):INDIRECT("S"&amp;(ROW()+12*(($AO485-1)*3+$AP485)-ROW())/12+5),AR485)</f>
        <v>0</v>
      </c>
      <c r="AT485" s="515"/>
      <c r="AV485" s="511">
        <f ca="1">IF(AND(AR485&gt;0,AS485&gt;0),COUNTIF(AV$6:AV484,"&gt;0")+1,0)</f>
        <v>0</v>
      </c>
    </row>
    <row r="486" spans="41:48">
      <c r="AO486" s="511">
        <v>14</v>
      </c>
      <c r="AP486" s="511">
        <v>2</v>
      </c>
      <c r="AQ486" s="511">
        <v>1</v>
      </c>
      <c r="AR486" s="515">
        <f ca="1">IF($AQ486=1,IF(INDIRECT(ADDRESS(($AO486-1)*3+$AP486+5,$AQ486+7))="",0,INDIRECT(ADDRESS(($AO486-1)*3+$AP486+5,$AQ486+7))),IF(INDIRECT(ADDRESS(($AO486-1)*3+$AP486+5,$AQ486+7))="",0,IF(COUNTIF(INDIRECT(ADDRESS(($AO486-1)*36+($AP486-1)*12+6,COLUMN())):INDIRECT(ADDRESS(($AO486-1)*36+($AP486-1)*12+$AQ486+4,COLUMN())),INDIRECT(ADDRESS(($AO486-1)*3+$AP486+5,$AQ486+7)))&gt;=1,0,INDIRECT(ADDRESS(($AO486-1)*3+$AP486+5,$AQ486+7)))))</f>
        <v>0</v>
      </c>
      <c r="AS486" s="511">
        <f ca="1">COUNTIF(INDIRECT("H"&amp;(ROW()+12*(($AO486-1)*3+$AP486)-ROW())/12+5):INDIRECT("S"&amp;(ROW()+12*(($AO486-1)*3+$AP486)-ROW())/12+5),AR486)</f>
        <v>0</v>
      </c>
      <c r="AT486" s="515"/>
      <c r="AV486" s="511">
        <f ca="1">IF(AND(AR486&gt;0,AS486&gt;0),COUNTIF(AV$6:AV485,"&gt;0")+1,0)</f>
        <v>0</v>
      </c>
    </row>
    <row r="487" spans="41:48">
      <c r="AO487" s="511">
        <v>14</v>
      </c>
      <c r="AP487" s="511">
        <v>2</v>
      </c>
      <c r="AQ487" s="511">
        <v>2</v>
      </c>
      <c r="AR487" s="515">
        <f ca="1">IF($AQ487=1,IF(INDIRECT(ADDRESS(($AO487-1)*3+$AP487+5,$AQ487+7))="",0,INDIRECT(ADDRESS(($AO487-1)*3+$AP487+5,$AQ487+7))),IF(INDIRECT(ADDRESS(($AO487-1)*3+$AP487+5,$AQ487+7))="",0,IF(COUNTIF(INDIRECT(ADDRESS(($AO487-1)*36+($AP487-1)*12+6,COLUMN())):INDIRECT(ADDRESS(($AO487-1)*36+($AP487-1)*12+$AQ487+4,COLUMN())),INDIRECT(ADDRESS(($AO487-1)*3+$AP487+5,$AQ487+7)))&gt;=1,0,INDIRECT(ADDRESS(($AO487-1)*3+$AP487+5,$AQ487+7)))))</f>
        <v>0</v>
      </c>
      <c r="AS487" s="511">
        <f ca="1">COUNTIF(INDIRECT("H"&amp;(ROW()+12*(($AO487-1)*3+$AP487)-ROW())/12+5):INDIRECT("S"&amp;(ROW()+12*(($AO487-1)*3+$AP487)-ROW())/12+5),AR487)</f>
        <v>0</v>
      </c>
      <c r="AT487" s="515"/>
      <c r="AV487" s="511">
        <f ca="1">IF(AND(AR487&gt;0,AS487&gt;0),COUNTIF(AV$6:AV486,"&gt;0")+1,0)</f>
        <v>0</v>
      </c>
    </row>
    <row r="488" spans="41:48">
      <c r="AO488" s="511">
        <v>14</v>
      </c>
      <c r="AP488" s="511">
        <v>2</v>
      </c>
      <c r="AQ488" s="511">
        <v>3</v>
      </c>
      <c r="AR488" s="515">
        <f ca="1">IF($AQ488=1,IF(INDIRECT(ADDRESS(($AO488-1)*3+$AP488+5,$AQ488+7))="",0,INDIRECT(ADDRESS(($AO488-1)*3+$AP488+5,$AQ488+7))),IF(INDIRECT(ADDRESS(($AO488-1)*3+$AP488+5,$AQ488+7))="",0,IF(COUNTIF(INDIRECT(ADDRESS(($AO488-1)*36+($AP488-1)*12+6,COLUMN())):INDIRECT(ADDRESS(($AO488-1)*36+($AP488-1)*12+$AQ488+4,COLUMN())),INDIRECT(ADDRESS(($AO488-1)*3+$AP488+5,$AQ488+7)))&gt;=1,0,INDIRECT(ADDRESS(($AO488-1)*3+$AP488+5,$AQ488+7)))))</f>
        <v>0</v>
      </c>
      <c r="AS488" s="511">
        <f ca="1">COUNTIF(INDIRECT("H"&amp;(ROW()+12*(($AO488-1)*3+$AP488)-ROW())/12+5):INDIRECT("S"&amp;(ROW()+12*(($AO488-1)*3+$AP488)-ROW())/12+5),AR488)</f>
        <v>0</v>
      </c>
      <c r="AT488" s="515"/>
      <c r="AV488" s="511">
        <f ca="1">IF(AND(AR488&gt;0,AS488&gt;0),COUNTIF(AV$6:AV487,"&gt;0")+1,0)</f>
        <v>0</v>
      </c>
    </row>
    <row r="489" spans="41:48">
      <c r="AO489" s="511">
        <v>14</v>
      </c>
      <c r="AP489" s="511">
        <v>2</v>
      </c>
      <c r="AQ489" s="511">
        <v>4</v>
      </c>
      <c r="AR489" s="515">
        <f ca="1">IF($AQ489=1,IF(INDIRECT(ADDRESS(($AO489-1)*3+$AP489+5,$AQ489+7))="",0,INDIRECT(ADDRESS(($AO489-1)*3+$AP489+5,$AQ489+7))),IF(INDIRECT(ADDRESS(($AO489-1)*3+$AP489+5,$AQ489+7))="",0,IF(COUNTIF(INDIRECT(ADDRESS(($AO489-1)*36+($AP489-1)*12+6,COLUMN())):INDIRECT(ADDRESS(($AO489-1)*36+($AP489-1)*12+$AQ489+4,COLUMN())),INDIRECT(ADDRESS(($AO489-1)*3+$AP489+5,$AQ489+7)))&gt;=1,0,INDIRECT(ADDRESS(($AO489-1)*3+$AP489+5,$AQ489+7)))))</f>
        <v>0</v>
      </c>
      <c r="AS489" s="511">
        <f ca="1">COUNTIF(INDIRECT("H"&amp;(ROW()+12*(($AO489-1)*3+$AP489)-ROW())/12+5):INDIRECT("S"&amp;(ROW()+12*(($AO489-1)*3+$AP489)-ROW())/12+5),AR489)</f>
        <v>0</v>
      </c>
      <c r="AT489" s="515"/>
      <c r="AV489" s="511">
        <f ca="1">IF(AND(AR489&gt;0,AS489&gt;0),COUNTIF(AV$6:AV488,"&gt;0")+1,0)</f>
        <v>0</v>
      </c>
    </row>
    <row r="490" spans="41:48">
      <c r="AO490" s="511">
        <v>14</v>
      </c>
      <c r="AP490" s="511">
        <v>2</v>
      </c>
      <c r="AQ490" s="511">
        <v>5</v>
      </c>
      <c r="AR490" s="515">
        <f ca="1">IF($AQ490=1,IF(INDIRECT(ADDRESS(($AO490-1)*3+$AP490+5,$AQ490+7))="",0,INDIRECT(ADDRESS(($AO490-1)*3+$AP490+5,$AQ490+7))),IF(INDIRECT(ADDRESS(($AO490-1)*3+$AP490+5,$AQ490+7))="",0,IF(COUNTIF(INDIRECT(ADDRESS(($AO490-1)*36+($AP490-1)*12+6,COLUMN())):INDIRECT(ADDRESS(($AO490-1)*36+($AP490-1)*12+$AQ490+4,COLUMN())),INDIRECT(ADDRESS(($AO490-1)*3+$AP490+5,$AQ490+7)))&gt;=1,0,INDIRECT(ADDRESS(($AO490-1)*3+$AP490+5,$AQ490+7)))))</f>
        <v>0</v>
      </c>
      <c r="AS490" s="511">
        <f ca="1">COUNTIF(INDIRECT("H"&amp;(ROW()+12*(($AO490-1)*3+$AP490)-ROW())/12+5):INDIRECT("S"&amp;(ROW()+12*(($AO490-1)*3+$AP490)-ROW())/12+5),AR490)</f>
        <v>0</v>
      </c>
      <c r="AT490" s="515"/>
      <c r="AV490" s="511">
        <f ca="1">IF(AND(AR490&gt;0,AS490&gt;0),COUNTIF(AV$6:AV489,"&gt;0")+1,0)</f>
        <v>0</v>
      </c>
    </row>
    <row r="491" spans="41:48">
      <c r="AO491" s="511">
        <v>14</v>
      </c>
      <c r="AP491" s="511">
        <v>2</v>
      </c>
      <c r="AQ491" s="511">
        <v>6</v>
      </c>
      <c r="AR491" s="515">
        <f ca="1">IF($AQ491=1,IF(INDIRECT(ADDRESS(($AO491-1)*3+$AP491+5,$AQ491+7))="",0,INDIRECT(ADDRESS(($AO491-1)*3+$AP491+5,$AQ491+7))),IF(INDIRECT(ADDRESS(($AO491-1)*3+$AP491+5,$AQ491+7))="",0,IF(COUNTIF(INDIRECT(ADDRESS(($AO491-1)*36+($AP491-1)*12+6,COLUMN())):INDIRECT(ADDRESS(($AO491-1)*36+($AP491-1)*12+$AQ491+4,COLUMN())),INDIRECT(ADDRESS(($AO491-1)*3+$AP491+5,$AQ491+7)))&gt;=1,0,INDIRECT(ADDRESS(($AO491-1)*3+$AP491+5,$AQ491+7)))))</f>
        <v>0</v>
      </c>
      <c r="AS491" s="511">
        <f ca="1">COUNTIF(INDIRECT("H"&amp;(ROW()+12*(($AO491-1)*3+$AP491)-ROW())/12+5):INDIRECT("S"&amp;(ROW()+12*(($AO491-1)*3+$AP491)-ROW())/12+5),AR491)</f>
        <v>0</v>
      </c>
      <c r="AT491" s="515"/>
      <c r="AV491" s="511">
        <f ca="1">IF(AND(AR491&gt;0,AS491&gt;0),COUNTIF(AV$6:AV490,"&gt;0")+1,0)</f>
        <v>0</v>
      </c>
    </row>
    <row r="492" spans="41:48">
      <c r="AO492" s="511">
        <v>14</v>
      </c>
      <c r="AP492" s="511">
        <v>2</v>
      </c>
      <c r="AQ492" s="511">
        <v>7</v>
      </c>
      <c r="AR492" s="515">
        <f ca="1">IF($AQ492=1,IF(INDIRECT(ADDRESS(($AO492-1)*3+$AP492+5,$AQ492+7))="",0,INDIRECT(ADDRESS(($AO492-1)*3+$AP492+5,$AQ492+7))),IF(INDIRECT(ADDRESS(($AO492-1)*3+$AP492+5,$AQ492+7))="",0,IF(COUNTIF(INDIRECT(ADDRESS(($AO492-1)*36+($AP492-1)*12+6,COLUMN())):INDIRECT(ADDRESS(($AO492-1)*36+($AP492-1)*12+$AQ492+4,COLUMN())),INDIRECT(ADDRESS(($AO492-1)*3+$AP492+5,$AQ492+7)))&gt;=1,0,INDIRECT(ADDRESS(($AO492-1)*3+$AP492+5,$AQ492+7)))))</f>
        <v>0</v>
      </c>
      <c r="AS492" s="511">
        <f ca="1">COUNTIF(INDIRECT("H"&amp;(ROW()+12*(($AO492-1)*3+$AP492)-ROW())/12+5):INDIRECT("S"&amp;(ROW()+12*(($AO492-1)*3+$AP492)-ROW())/12+5),AR492)</f>
        <v>0</v>
      </c>
      <c r="AT492" s="515"/>
      <c r="AV492" s="511">
        <f ca="1">IF(AND(AR492&gt;0,AS492&gt;0),COUNTIF(AV$6:AV491,"&gt;0")+1,0)</f>
        <v>0</v>
      </c>
    </row>
    <row r="493" spans="41:48">
      <c r="AO493" s="511">
        <v>14</v>
      </c>
      <c r="AP493" s="511">
        <v>2</v>
      </c>
      <c r="AQ493" s="511">
        <v>8</v>
      </c>
      <c r="AR493" s="515">
        <f ca="1">IF($AQ493=1,IF(INDIRECT(ADDRESS(($AO493-1)*3+$AP493+5,$AQ493+7))="",0,INDIRECT(ADDRESS(($AO493-1)*3+$AP493+5,$AQ493+7))),IF(INDIRECT(ADDRESS(($AO493-1)*3+$AP493+5,$AQ493+7))="",0,IF(COUNTIF(INDIRECT(ADDRESS(($AO493-1)*36+($AP493-1)*12+6,COLUMN())):INDIRECT(ADDRESS(($AO493-1)*36+($AP493-1)*12+$AQ493+4,COLUMN())),INDIRECT(ADDRESS(($AO493-1)*3+$AP493+5,$AQ493+7)))&gt;=1,0,INDIRECT(ADDRESS(($AO493-1)*3+$AP493+5,$AQ493+7)))))</f>
        <v>0</v>
      </c>
      <c r="AS493" s="511">
        <f ca="1">COUNTIF(INDIRECT("H"&amp;(ROW()+12*(($AO493-1)*3+$AP493)-ROW())/12+5):INDIRECT("S"&amp;(ROW()+12*(($AO493-1)*3+$AP493)-ROW())/12+5),AR493)</f>
        <v>0</v>
      </c>
      <c r="AT493" s="515"/>
      <c r="AV493" s="511">
        <f ca="1">IF(AND(AR493&gt;0,AS493&gt;0),COUNTIF(AV$6:AV492,"&gt;0")+1,0)</f>
        <v>0</v>
      </c>
    </row>
    <row r="494" spans="41:48">
      <c r="AO494" s="511">
        <v>14</v>
      </c>
      <c r="AP494" s="511">
        <v>2</v>
      </c>
      <c r="AQ494" s="511">
        <v>9</v>
      </c>
      <c r="AR494" s="515">
        <f ca="1">IF($AQ494=1,IF(INDIRECT(ADDRESS(($AO494-1)*3+$AP494+5,$AQ494+7))="",0,INDIRECT(ADDRESS(($AO494-1)*3+$AP494+5,$AQ494+7))),IF(INDIRECT(ADDRESS(($AO494-1)*3+$AP494+5,$AQ494+7))="",0,IF(COUNTIF(INDIRECT(ADDRESS(($AO494-1)*36+($AP494-1)*12+6,COLUMN())):INDIRECT(ADDRESS(($AO494-1)*36+($AP494-1)*12+$AQ494+4,COLUMN())),INDIRECT(ADDRESS(($AO494-1)*3+$AP494+5,$AQ494+7)))&gt;=1,0,INDIRECT(ADDRESS(($AO494-1)*3+$AP494+5,$AQ494+7)))))</f>
        <v>0</v>
      </c>
      <c r="AS494" s="511">
        <f ca="1">COUNTIF(INDIRECT("H"&amp;(ROW()+12*(($AO494-1)*3+$AP494)-ROW())/12+5):INDIRECT("S"&amp;(ROW()+12*(($AO494-1)*3+$AP494)-ROW())/12+5),AR494)</f>
        <v>0</v>
      </c>
      <c r="AT494" s="515"/>
      <c r="AV494" s="511">
        <f ca="1">IF(AND(AR494&gt;0,AS494&gt;0),COUNTIF(AV$6:AV493,"&gt;0")+1,0)</f>
        <v>0</v>
      </c>
    </row>
    <row r="495" spans="41:48">
      <c r="AO495" s="511">
        <v>14</v>
      </c>
      <c r="AP495" s="511">
        <v>2</v>
      </c>
      <c r="AQ495" s="511">
        <v>10</v>
      </c>
      <c r="AR495" s="515">
        <f ca="1">IF($AQ495=1,IF(INDIRECT(ADDRESS(($AO495-1)*3+$AP495+5,$AQ495+7))="",0,INDIRECT(ADDRESS(($AO495-1)*3+$AP495+5,$AQ495+7))),IF(INDIRECT(ADDRESS(($AO495-1)*3+$AP495+5,$AQ495+7))="",0,IF(COUNTIF(INDIRECT(ADDRESS(($AO495-1)*36+($AP495-1)*12+6,COLUMN())):INDIRECT(ADDRESS(($AO495-1)*36+($AP495-1)*12+$AQ495+4,COLUMN())),INDIRECT(ADDRESS(($AO495-1)*3+$AP495+5,$AQ495+7)))&gt;=1,0,INDIRECT(ADDRESS(($AO495-1)*3+$AP495+5,$AQ495+7)))))</f>
        <v>0</v>
      </c>
      <c r="AS495" s="511">
        <f ca="1">COUNTIF(INDIRECT("H"&amp;(ROW()+12*(($AO495-1)*3+$AP495)-ROW())/12+5):INDIRECT("S"&amp;(ROW()+12*(($AO495-1)*3+$AP495)-ROW())/12+5),AR495)</f>
        <v>0</v>
      </c>
      <c r="AT495" s="515"/>
      <c r="AV495" s="511">
        <f ca="1">IF(AND(AR495&gt;0,AS495&gt;0),COUNTIF(AV$6:AV494,"&gt;0")+1,0)</f>
        <v>0</v>
      </c>
    </row>
    <row r="496" spans="41:48">
      <c r="AO496" s="511">
        <v>14</v>
      </c>
      <c r="AP496" s="511">
        <v>2</v>
      </c>
      <c r="AQ496" s="511">
        <v>11</v>
      </c>
      <c r="AR496" s="515">
        <f ca="1">IF($AQ496=1,IF(INDIRECT(ADDRESS(($AO496-1)*3+$AP496+5,$AQ496+7))="",0,INDIRECT(ADDRESS(($AO496-1)*3+$AP496+5,$AQ496+7))),IF(INDIRECT(ADDRESS(($AO496-1)*3+$AP496+5,$AQ496+7))="",0,IF(COUNTIF(INDIRECT(ADDRESS(($AO496-1)*36+($AP496-1)*12+6,COLUMN())):INDIRECT(ADDRESS(($AO496-1)*36+($AP496-1)*12+$AQ496+4,COLUMN())),INDIRECT(ADDRESS(($AO496-1)*3+$AP496+5,$AQ496+7)))&gt;=1,0,INDIRECT(ADDRESS(($AO496-1)*3+$AP496+5,$AQ496+7)))))</f>
        <v>0</v>
      </c>
      <c r="AS496" s="511">
        <f ca="1">COUNTIF(INDIRECT("H"&amp;(ROW()+12*(($AO496-1)*3+$AP496)-ROW())/12+5):INDIRECT("S"&amp;(ROW()+12*(($AO496-1)*3+$AP496)-ROW())/12+5),AR496)</f>
        <v>0</v>
      </c>
      <c r="AT496" s="515"/>
      <c r="AV496" s="511">
        <f ca="1">IF(AND(AR496&gt;0,AS496&gt;0),COUNTIF(AV$6:AV495,"&gt;0")+1,0)</f>
        <v>0</v>
      </c>
    </row>
    <row r="497" spans="41:48">
      <c r="AO497" s="511">
        <v>14</v>
      </c>
      <c r="AP497" s="511">
        <v>2</v>
      </c>
      <c r="AQ497" s="511">
        <v>12</v>
      </c>
      <c r="AR497" s="515">
        <f ca="1">IF($AQ497=1,IF(INDIRECT(ADDRESS(($AO497-1)*3+$AP497+5,$AQ497+7))="",0,INDIRECT(ADDRESS(($AO497-1)*3+$AP497+5,$AQ497+7))),IF(INDIRECT(ADDRESS(($AO497-1)*3+$AP497+5,$AQ497+7))="",0,IF(COUNTIF(INDIRECT(ADDRESS(($AO497-1)*36+($AP497-1)*12+6,COLUMN())):INDIRECT(ADDRESS(($AO497-1)*36+($AP497-1)*12+$AQ497+4,COLUMN())),INDIRECT(ADDRESS(($AO497-1)*3+$AP497+5,$AQ497+7)))&gt;=1,0,INDIRECT(ADDRESS(($AO497-1)*3+$AP497+5,$AQ497+7)))))</f>
        <v>0</v>
      </c>
      <c r="AS497" s="511">
        <f ca="1">COUNTIF(INDIRECT("H"&amp;(ROW()+12*(($AO497-1)*3+$AP497)-ROW())/12+5):INDIRECT("S"&amp;(ROW()+12*(($AO497-1)*3+$AP497)-ROW())/12+5),AR497)</f>
        <v>0</v>
      </c>
      <c r="AT497" s="515"/>
      <c r="AV497" s="511">
        <f ca="1">IF(AND(AR497&gt;0,AS497&gt;0),COUNTIF(AV$6:AV496,"&gt;0")+1,0)</f>
        <v>0</v>
      </c>
    </row>
    <row r="498" spans="41:48">
      <c r="AO498" s="511">
        <v>14</v>
      </c>
      <c r="AP498" s="511">
        <v>3</v>
      </c>
      <c r="AQ498" s="511">
        <v>1</v>
      </c>
      <c r="AR498" s="515">
        <f ca="1">IF($AQ498=1,IF(INDIRECT(ADDRESS(($AO498-1)*3+$AP498+5,$AQ498+7))="",0,INDIRECT(ADDRESS(($AO498-1)*3+$AP498+5,$AQ498+7))),IF(INDIRECT(ADDRESS(($AO498-1)*3+$AP498+5,$AQ498+7))="",0,IF(COUNTIF(INDIRECT(ADDRESS(($AO498-1)*36+($AP498-1)*12+6,COLUMN())):INDIRECT(ADDRESS(($AO498-1)*36+($AP498-1)*12+$AQ498+4,COLUMN())),INDIRECT(ADDRESS(($AO498-1)*3+$AP498+5,$AQ498+7)))&gt;=1,0,INDIRECT(ADDRESS(($AO498-1)*3+$AP498+5,$AQ498+7)))))</f>
        <v>0</v>
      </c>
      <c r="AS498" s="511">
        <f ca="1">COUNTIF(INDIRECT("H"&amp;(ROW()+12*(($AO498-1)*3+$AP498)-ROW())/12+5):INDIRECT("S"&amp;(ROW()+12*(($AO498-1)*3+$AP498)-ROW())/12+5),AR498)</f>
        <v>0</v>
      </c>
      <c r="AT498" s="515"/>
      <c r="AV498" s="511">
        <f ca="1">IF(AND(AR498&gt;0,AS498&gt;0),COUNTIF(AV$6:AV497,"&gt;0")+1,0)</f>
        <v>0</v>
      </c>
    </row>
    <row r="499" spans="41:48">
      <c r="AO499" s="511">
        <v>14</v>
      </c>
      <c r="AP499" s="511">
        <v>3</v>
      </c>
      <c r="AQ499" s="511">
        <v>2</v>
      </c>
      <c r="AR499" s="515">
        <f ca="1">IF($AQ499=1,IF(INDIRECT(ADDRESS(($AO499-1)*3+$AP499+5,$AQ499+7))="",0,INDIRECT(ADDRESS(($AO499-1)*3+$AP499+5,$AQ499+7))),IF(INDIRECT(ADDRESS(($AO499-1)*3+$AP499+5,$AQ499+7))="",0,IF(COUNTIF(INDIRECT(ADDRESS(($AO499-1)*36+($AP499-1)*12+6,COLUMN())):INDIRECT(ADDRESS(($AO499-1)*36+($AP499-1)*12+$AQ499+4,COLUMN())),INDIRECT(ADDRESS(($AO499-1)*3+$AP499+5,$AQ499+7)))&gt;=1,0,INDIRECT(ADDRESS(($AO499-1)*3+$AP499+5,$AQ499+7)))))</f>
        <v>0</v>
      </c>
      <c r="AS499" s="511">
        <f ca="1">COUNTIF(INDIRECT("H"&amp;(ROW()+12*(($AO499-1)*3+$AP499)-ROW())/12+5):INDIRECT("S"&amp;(ROW()+12*(($AO499-1)*3+$AP499)-ROW())/12+5),AR499)</f>
        <v>0</v>
      </c>
      <c r="AT499" s="515"/>
      <c r="AV499" s="511">
        <f ca="1">IF(AND(AR499&gt;0,AS499&gt;0),COUNTIF(AV$6:AV498,"&gt;0")+1,0)</f>
        <v>0</v>
      </c>
    </row>
    <row r="500" spans="41:48">
      <c r="AO500" s="511">
        <v>14</v>
      </c>
      <c r="AP500" s="511">
        <v>3</v>
      </c>
      <c r="AQ500" s="511">
        <v>3</v>
      </c>
      <c r="AR500" s="515">
        <f ca="1">IF($AQ500=1,IF(INDIRECT(ADDRESS(($AO500-1)*3+$AP500+5,$AQ500+7))="",0,INDIRECT(ADDRESS(($AO500-1)*3+$AP500+5,$AQ500+7))),IF(INDIRECT(ADDRESS(($AO500-1)*3+$AP500+5,$AQ500+7))="",0,IF(COUNTIF(INDIRECT(ADDRESS(($AO500-1)*36+($AP500-1)*12+6,COLUMN())):INDIRECT(ADDRESS(($AO500-1)*36+($AP500-1)*12+$AQ500+4,COLUMN())),INDIRECT(ADDRESS(($AO500-1)*3+$AP500+5,$AQ500+7)))&gt;=1,0,INDIRECT(ADDRESS(($AO500-1)*3+$AP500+5,$AQ500+7)))))</f>
        <v>0</v>
      </c>
      <c r="AS500" s="511">
        <f ca="1">COUNTIF(INDIRECT("H"&amp;(ROW()+12*(($AO500-1)*3+$AP500)-ROW())/12+5):INDIRECT("S"&amp;(ROW()+12*(($AO500-1)*3+$AP500)-ROW())/12+5),AR500)</f>
        <v>0</v>
      </c>
      <c r="AT500" s="515"/>
      <c r="AV500" s="511">
        <f ca="1">IF(AND(AR500&gt;0,AS500&gt;0),COUNTIF(AV$6:AV499,"&gt;0")+1,0)</f>
        <v>0</v>
      </c>
    </row>
    <row r="501" spans="41:48">
      <c r="AO501" s="511">
        <v>14</v>
      </c>
      <c r="AP501" s="511">
        <v>3</v>
      </c>
      <c r="AQ501" s="511">
        <v>4</v>
      </c>
      <c r="AR501" s="515">
        <f ca="1">IF($AQ501=1,IF(INDIRECT(ADDRESS(($AO501-1)*3+$AP501+5,$AQ501+7))="",0,INDIRECT(ADDRESS(($AO501-1)*3+$AP501+5,$AQ501+7))),IF(INDIRECT(ADDRESS(($AO501-1)*3+$AP501+5,$AQ501+7))="",0,IF(COUNTIF(INDIRECT(ADDRESS(($AO501-1)*36+($AP501-1)*12+6,COLUMN())):INDIRECT(ADDRESS(($AO501-1)*36+($AP501-1)*12+$AQ501+4,COLUMN())),INDIRECT(ADDRESS(($AO501-1)*3+$AP501+5,$AQ501+7)))&gt;=1,0,INDIRECT(ADDRESS(($AO501-1)*3+$AP501+5,$AQ501+7)))))</f>
        <v>0</v>
      </c>
      <c r="AS501" s="511">
        <f ca="1">COUNTIF(INDIRECT("H"&amp;(ROW()+12*(($AO501-1)*3+$AP501)-ROW())/12+5):INDIRECT("S"&amp;(ROW()+12*(($AO501-1)*3+$AP501)-ROW())/12+5),AR501)</f>
        <v>0</v>
      </c>
      <c r="AT501" s="515"/>
      <c r="AV501" s="511">
        <f ca="1">IF(AND(AR501&gt;0,AS501&gt;0),COUNTIF(AV$6:AV500,"&gt;0")+1,0)</f>
        <v>0</v>
      </c>
    </row>
    <row r="502" spans="41:48">
      <c r="AO502" s="511">
        <v>14</v>
      </c>
      <c r="AP502" s="511">
        <v>3</v>
      </c>
      <c r="AQ502" s="511">
        <v>5</v>
      </c>
      <c r="AR502" s="515">
        <f ca="1">IF($AQ502=1,IF(INDIRECT(ADDRESS(($AO502-1)*3+$AP502+5,$AQ502+7))="",0,INDIRECT(ADDRESS(($AO502-1)*3+$AP502+5,$AQ502+7))),IF(INDIRECT(ADDRESS(($AO502-1)*3+$AP502+5,$AQ502+7))="",0,IF(COUNTIF(INDIRECT(ADDRESS(($AO502-1)*36+($AP502-1)*12+6,COLUMN())):INDIRECT(ADDRESS(($AO502-1)*36+($AP502-1)*12+$AQ502+4,COLUMN())),INDIRECT(ADDRESS(($AO502-1)*3+$AP502+5,$AQ502+7)))&gt;=1,0,INDIRECT(ADDRESS(($AO502-1)*3+$AP502+5,$AQ502+7)))))</f>
        <v>0</v>
      </c>
      <c r="AS502" s="511">
        <f ca="1">COUNTIF(INDIRECT("H"&amp;(ROW()+12*(($AO502-1)*3+$AP502)-ROW())/12+5):INDIRECT("S"&amp;(ROW()+12*(($AO502-1)*3+$AP502)-ROW())/12+5),AR502)</f>
        <v>0</v>
      </c>
      <c r="AT502" s="515"/>
      <c r="AV502" s="511">
        <f ca="1">IF(AND(AR502&gt;0,AS502&gt;0),COUNTIF(AV$6:AV501,"&gt;0")+1,0)</f>
        <v>0</v>
      </c>
    </row>
    <row r="503" spans="41:48">
      <c r="AO503" s="511">
        <v>14</v>
      </c>
      <c r="AP503" s="511">
        <v>3</v>
      </c>
      <c r="AQ503" s="511">
        <v>6</v>
      </c>
      <c r="AR503" s="515">
        <f ca="1">IF($AQ503=1,IF(INDIRECT(ADDRESS(($AO503-1)*3+$AP503+5,$AQ503+7))="",0,INDIRECT(ADDRESS(($AO503-1)*3+$AP503+5,$AQ503+7))),IF(INDIRECT(ADDRESS(($AO503-1)*3+$AP503+5,$AQ503+7))="",0,IF(COUNTIF(INDIRECT(ADDRESS(($AO503-1)*36+($AP503-1)*12+6,COLUMN())):INDIRECT(ADDRESS(($AO503-1)*36+($AP503-1)*12+$AQ503+4,COLUMN())),INDIRECT(ADDRESS(($AO503-1)*3+$AP503+5,$AQ503+7)))&gt;=1,0,INDIRECT(ADDRESS(($AO503-1)*3+$AP503+5,$AQ503+7)))))</f>
        <v>0</v>
      </c>
      <c r="AS503" s="511">
        <f ca="1">COUNTIF(INDIRECT("H"&amp;(ROW()+12*(($AO503-1)*3+$AP503)-ROW())/12+5):INDIRECT("S"&amp;(ROW()+12*(($AO503-1)*3+$AP503)-ROW())/12+5),AR503)</f>
        <v>0</v>
      </c>
      <c r="AT503" s="515"/>
      <c r="AV503" s="511">
        <f ca="1">IF(AND(AR503&gt;0,AS503&gt;0),COUNTIF(AV$6:AV502,"&gt;0")+1,0)</f>
        <v>0</v>
      </c>
    </row>
    <row r="504" spans="41:48">
      <c r="AO504" s="511">
        <v>14</v>
      </c>
      <c r="AP504" s="511">
        <v>3</v>
      </c>
      <c r="AQ504" s="511">
        <v>7</v>
      </c>
      <c r="AR504" s="515">
        <f ca="1">IF($AQ504=1,IF(INDIRECT(ADDRESS(($AO504-1)*3+$AP504+5,$AQ504+7))="",0,INDIRECT(ADDRESS(($AO504-1)*3+$AP504+5,$AQ504+7))),IF(INDIRECT(ADDRESS(($AO504-1)*3+$AP504+5,$AQ504+7))="",0,IF(COUNTIF(INDIRECT(ADDRESS(($AO504-1)*36+($AP504-1)*12+6,COLUMN())):INDIRECT(ADDRESS(($AO504-1)*36+($AP504-1)*12+$AQ504+4,COLUMN())),INDIRECT(ADDRESS(($AO504-1)*3+$AP504+5,$AQ504+7)))&gt;=1,0,INDIRECT(ADDRESS(($AO504-1)*3+$AP504+5,$AQ504+7)))))</f>
        <v>0</v>
      </c>
      <c r="AS504" s="511">
        <f ca="1">COUNTIF(INDIRECT("H"&amp;(ROW()+12*(($AO504-1)*3+$AP504)-ROW())/12+5):INDIRECT("S"&amp;(ROW()+12*(($AO504-1)*3+$AP504)-ROW())/12+5),AR504)</f>
        <v>0</v>
      </c>
      <c r="AT504" s="515"/>
      <c r="AV504" s="511">
        <f ca="1">IF(AND(AR504&gt;0,AS504&gt;0),COUNTIF(AV$6:AV503,"&gt;0")+1,0)</f>
        <v>0</v>
      </c>
    </row>
    <row r="505" spans="41:48">
      <c r="AO505" s="511">
        <v>14</v>
      </c>
      <c r="AP505" s="511">
        <v>3</v>
      </c>
      <c r="AQ505" s="511">
        <v>8</v>
      </c>
      <c r="AR505" s="515">
        <f ca="1">IF($AQ505=1,IF(INDIRECT(ADDRESS(($AO505-1)*3+$AP505+5,$AQ505+7))="",0,INDIRECT(ADDRESS(($AO505-1)*3+$AP505+5,$AQ505+7))),IF(INDIRECT(ADDRESS(($AO505-1)*3+$AP505+5,$AQ505+7))="",0,IF(COUNTIF(INDIRECT(ADDRESS(($AO505-1)*36+($AP505-1)*12+6,COLUMN())):INDIRECT(ADDRESS(($AO505-1)*36+($AP505-1)*12+$AQ505+4,COLUMN())),INDIRECT(ADDRESS(($AO505-1)*3+$AP505+5,$AQ505+7)))&gt;=1,0,INDIRECT(ADDRESS(($AO505-1)*3+$AP505+5,$AQ505+7)))))</f>
        <v>0</v>
      </c>
      <c r="AS505" s="511">
        <f ca="1">COUNTIF(INDIRECT("H"&amp;(ROW()+12*(($AO505-1)*3+$AP505)-ROW())/12+5):INDIRECT("S"&amp;(ROW()+12*(($AO505-1)*3+$AP505)-ROW())/12+5),AR505)</f>
        <v>0</v>
      </c>
      <c r="AT505" s="515"/>
      <c r="AV505" s="511">
        <f ca="1">IF(AND(AR505&gt;0,AS505&gt;0),COUNTIF(AV$6:AV504,"&gt;0")+1,0)</f>
        <v>0</v>
      </c>
    </row>
    <row r="506" spans="41:48">
      <c r="AO506" s="511">
        <v>14</v>
      </c>
      <c r="AP506" s="511">
        <v>3</v>
      </c>
      <c r="AQ506" s="511">
        <v>9</v>
      </c>
      <c r="AR506" s="515">
        <f ca="1">IF($AQ506=1,IF(INDIRECT(ADDRESS(($AO506-1)*3+$AP506+5,$AQ506+7))="",0,INDIRECT(ADDRESS(($AO506-1)*3+$AP506+5,$AQ506+7))),IF(INDIRECT(ADDRESS(($AO506-1)*3+$AP506+5,$AQ506+7))="",0,IF(COUNTIF(INDIRECT(ADDRESS(($AO506-1)*36+($AP506-1)*12+6,COLUMN())):INDIRECT(ADDRESS(($AO506-1)*36+($AP506-1)*12+$AQ506+4,COLUMN())),INDIRECT(ADDRESS(($AO506-1)*3+$AP506+5,$AQ506+7)))&gt;=1,0,INDIRECT(ADDRESS(($AO506-1)*3+$AP506+5,$AQ506+7)))))</f>
        <v>0</v>
      </c>
      <c r="AS506" s="511">
        <f ca="1">COUNTIF(INDIRECT("H"&amp;(ROW()+12*(($AO506-1)*3+$AP506)-ROW())/12+5):INDIRECT("S"&amp;(ROW()+12*(($AO506-1)*3+$AP506)-ROW())/12+5),AR506)</f>
        <v>0</v>
      </c>
      <c r="AT506" s="515"/>
      <c r="AV506" s="511">
        <f ca="1">IF(AND(AR506&gt;0,AS506&gt;0),COUNTIF(AV$6:AV505,"&gt;0")+1,0)</f>
        <v>0</v>
      </c>
    </row>
    <row r="507" spans="41:48">
      <c r="AO507" s="511">
        <v>14</v>
      </c>
      <c r="AP507" s="511">
        <v>3</v>
      </c>
      <c r="AQ507" s="511">
        <v>10</v>
      </c>
      <c r="AR507" s="515">
        <f ca="1">IF($AQ507=1,IF(INDIRECT(ADDRESS(($AO507-1)*3+$AP507+5,$AQ507+7))="",0,INDIRECT(ADDRESS(($AO507-1)*3+$AP507+5,$AQ507+7))),IF(INDIRECT(ADDRESS(($AO507-1)*3+$AP507+5,$AQ507+7))="",0,IF(COUNTIF(INDIRECT(ADDRESS(($AO507-1)*36+($AP507-1)*12+6,COLUMN())):INDIRECT(ADDRESS(($AO507-1)*36+($AP507-1)*12+$AQ507+4,COLUMN())),INDIRECT(ADDRESS(($AO507-1)*3+$AP507+5,$AQ507+7)))&gt;=1,0,INDIRECT(ADDRESS(($AO507-1)*3+$AP507+5,$AQ507+7)))))</f>
        <v>0</v>
      </c>
      <c r="AS507" s="511">
        <f ca="1">COUNTIF(INDIRECT("H"&amp;(ROW()+12*(($AO507-1)*3+$AP507)-ROW())/12+5):INDIRECT("S"&amp;(ROW()+12*(($AO507-1)*3+$AP507)-ROW())/12+5),AR507)</f>
        <v>0</v>
      </c>
      <c r="AT507" s="515"/>
      <c r="AV507" s="511">
        <f ca="1">IF(AND(AR507&gt;0,AS507&gt;0),COUNTIF(AV$6:AV506,"&gt;0")+1,0)</f>
        <v>0</v>
      </c>
    </row>
    <row r="508" spans="41:48">
      <c r="AO508" s="511">
        <v>14</v>
      </c>
      <c r="AP508" s="511">
        <v>3</v>
      </c>
      <c r="AQ508" s="511">
        <v>11</v>
      </c>
      <c r="AR508" s="515">
        <f ca="1">IF($AQ508=1,IF(INDIRECT(ADDRESS(($AO508-1)*3+$AP508+5,$AQ508+7))="",0,INDIRECT(ADDRESS(($AO508-1)*3+$AP508+5,$AQ508+7))),IF(INDIRECT(ADDRESS(($AO508-1)*3+$AP508+5,$AQ508+7))="",0,IF(COUNTIF(INDIRECT(ADDRESS(($AO508-1)*36+($AP508-1)*12+6,COLUMN())):INDIRECT(ADDRESS(($AO508-1)*36+($AP508-1)*12+$AQ508+4,COLUMN())),INDIRECT(ADDRESS(($AO508-1)*3+$AP508+5,$AQ508+7)))&gt;=1,0,INDIRECT(ADDRESS(($AO508-1)*3+$AP508+5,$AQ508+7)))))</f>
        <v>0</v>
      </c>
      <c r="AS508" s="511">
        <f ca="1">COUNTIF(INDIRECT("H"&amp;(ROW()+12*(($AO508-1)*3+$AP508)-ROW())/12+5):INDIRECT("S"&amp;(ROW()+12*(($AO508-1)*3+$AP508)-ROW())/12+5),AR508)</f>
        <v>0</v>
      </c>
      <c r="AT508" s="515"/>
      <c r="AV508" s="511">
        <f ca="1">IF(AND(AR508&gt;0,AS508&gt;0),COUNTIF(AV$6:AV507,"&gt;0")+1,0)</f>
        <v>0</v>
      </c>
    </row>
    <row r="509" spans="41:48">
      <c r="AO509" s="511">
        <v>14</v>
      </c>
      <c r="AP509" s="511">
        <v>3</v>
      </c>
      <c r="AQ509" s="511">
        <v>12</v>
      </c>
      <c r="AR509" s="515">
        <f ca="1">IF($AQ509=1,IF(INDIRECT(ADDRESS(($AO509-1)*3+$AP509+5,$AQ509+7))="",0,INDIRECT(ADDRESS(($AO509-1)*3+$AP509+5,$AQ509+7))),IF(INDIRECT(ADDRESS(($AO509-1)*3+$AP509+5,$AQ509+7))="",0,IF(COUNTIF(INDIRECT(ADDRESS(($AO509-1)*36+($AP509-1)*12+6,COLUMN())):INDIRECT(ADDRESS(($AO509-1)*36+($AP509-1)*12+$AQ509+4,COLUMN())),INDIRECT(ADDRESS(($AO509-1)*3+$AP509+5,$AQ509+7)))&gt;=1,0,INDIRECT(ADDRESS(($AO509-1)*3+$AP509+5,$AQ509+7)))))</f>
        <v>0</v>
      </c>
      <c r="AS509" s="511">
        <f ca="1">COUNTIF(INDIRECT("H"&amp;(ROW()+12*(($AO509-1)*3+$AP509)-ROW())/12+5):INDIRECT("S"&amp;(ROW()+12*(($AO509-1)*3+$AP509)-ROW())/12+5),AR509)</f>
        <v>0</v>
      </c>
      <c r="AT509" s="515"/>
      <c r="AV509" s="511">
        <f ca="1">IF(AND(AR509&gt;0,AS509&gt;0),COUNTIF(AV$6:AV508,"&gt;0")+1,0)</f>
        <v>0</v>
      </c>
    </row>
    <row r="510" spans="41:48">
      <c r="AO510" s="511">
        <v>15</v>
      </c>
      <c r="AP510" s="511">
        <v>1</v>
      </c>
      <c r="AQ510" s="511">
        <v>1</v>
      </c>
      <c r="AR510" s="515">
        <f ca="1">IF($AQ510=1,IF(INDIRECT(ADDRESS(($AO510-1)*3+$AP510+5,$AQ510+7))="",0,INDIRECT(ADDRESS(($AO510-1)*3+$AP510+5,$AQ510+7))),IF(INDIRECT(ADDRESS(($AO510-1)*3+$AP510+5,$AQ510+7))="",0,IF(COUNTIF(INDIRECT(ADDRESS(($AO510-1)*36+($AP510-1)*12+6,COLUMN())):INDIRECT(ADDRESS(($AO510-1)*36+($AP510-1)*12+$AQ510+4,COLUMN())),INDIRECT(ADDRESS(($AO510-1)*3+$AP510+5,$AQ510+7)))&gt;=1,0,INDIRECT(ADDRESS(($AO510-1)*3+$AP510+5,$AQ510+7)))))</f>
        <v>0</v>
      </c>
      <c r="AS510" s="511">
        <f ca="1">COUNTIF(INDIRECT("H"&amp;(ROW()+12*(($AO510-1)*3+$AP510)-ROW())/12+5):INDIRECT("S"&amp;(ROW()+12*(($AO510-1)*3+$AP510)-ROW())/12+5),AR510)</f>
        <v>0</v>
      </c>
      <c r="AT510" s="515"/>
      <c r="AV510" s="511">
        <f ca="1">IF(AND(AR510&gt;0,AS510&gt;0),COUNTIF(AV$6:AV509,"&gt;0")+1,0)</f>
        <v>0</v>
      </c>
    </row>
    <row r="511" spans="41:48">
      <c r="AO511" s="511">
        <v>15</v>
      </c>
      <c r="AP511" s="511">
        <v>1</v>
      </c>
      <c r="AQ511" s="511">
        <v>2</v>
      </c>
      <c r="AR511" s="515">
        <f ca="1">IF($AQ511=1,IF(INDIRECT(ADDRESS(($AO511-1)*3+$AP511+5,$AQ511+7))="",0,INDIRECT(ADDRESS(($AO511-1)*3+$AP511+5,$AQ511+7))),IF(INDIRECT(ADDRESS(($AO511-1)*3+$AP511+5,$AQ511+7))="",0,IF(COUNTIF(INDIRECT(ADDRESS(($AO511-1)*36+($AP511-1)*12+6,COLUMN())):INDIRECT(ADDRESS(($AO511-1)*36+($AP511-1)*12+$AQ511+4,COLUMN())),INDIRECT(ADDRESS(($AO511-1)*3+$AP511+5,$AQ511+7)))&gt;=1,0,INDIRECT(ADDRESS(($AO511-1)*3+$AP511+5,$AQ511+7)))))</f>
        <v>0</v>
      </c>
      <c r="AS511" s="511">
        <f ca="1">COUNTIF(INDIRECT("H"&amp;(ROW()+12*(($AO511-1)*3+$AP511)-ROW())/12+5):INDIRECT("S"&amp;(ROW()+12*(($AO511-1)*3+$AP511)-ROW())/12+5),AR511)</f>
        <v>0</v>
      </c>
      <c r="AT511" s="515"/>
      <c r="AV511" s="511">
        <f ca="1">IF(AND(AR511&gt;0,AS511&gt;0),COUNTIF(AV$6:AV510,"&gt;0")+1,0)</f>
        <v>0</v>
      </c>
    </row>
    <row r="512" spans="41:48">
      <c r="AO512" s="511">
        <v>15</v>
      </c>
      <c r="AP512" s="511">
        <v>1</v>
      </c>
      <c r="AQ512" s="511">
        <v>3</v>
      </c>
      <c r="AR512" s="515">
        <f ca="1">IF($AQ512=1,IF(INDIRECT(ADDRESS(($AO512-1)*3+$AP512+5,$AQ512+7))="",0,INDIRECT(ADDRESS(($AO512-1)*3+$AP512+5,$AQ512+7))),IF(INDIRECT(ADDRESS(($AO512-1)*3+$AP512+5,$AQ512+7))="",0,IF(COUNTIF(INDIRECT(ADDRESS(($AO512-1)*36+($AP512-1)*12+6,COLUMN())):INDIRECT(ADDRESS(($AO512-1)*36+($AP512-1)*12+$AQ512+4,COLUMN())),INDIRECT(ADDRESS(($AO512-1)*3+$AP512+5,$AQ512+7)))&gt;=1,0,INDIRECT(ADDRESS(($AO512-1)*3+$AP512+5,$AQ512+7)))))</f>
        <v>0</v>
      </c>
      <c r="AS512" s="511">
        <f ca="1">COUNTIF(INDIRECT("H"&amp;(ROW()+12*(($AO512-1)*3+$AP512)-ROW())/12+5):INDIRECT("S"&amp;(ROW()+12*(($AO512-1)*3+$AP512)-ROW())/12+5),AR512)</f>
        <v>0</v>
      </c>
      <c r="AT512" s="515"/>
      <c r="AV512" s="511">
        <f ca="1">IF(AND(AR512&gt;0,AS512&gt;0),COUNTIF(AV$6:AV511,"&gt;0")+1,0)</f>
        <v>0</v>
      </c>
    </row>
    <row r="513" spans="41:48">
      <c r="AO513" s="511">
        <v>15</v>
      </c>
      <c r="AP513" s="511">
        <v>1</v>
      </c>
      <c r="AQ513" s="511">
        <v>4</v>
      </c>
      <c r="AR513" s="515">
        <f ca="1">IF($AQ513=1,IF(INDIRECT(ADDRESS(($AO513-1)*3+$AP513+5,$AQ513+7))="",0,INDIRECT(ADDRESS(($AO513-1)*3+$AP513+5,$AQ513+7))),IF(INDIRECT(ADDRESS(($AO513-1)*3+$AP513+5,$AQ513+7))="",0,IF(COUNTIF(INDIRECT(ADDRESS(($AO513-1)*36+($AP513-1)*12+6,COLUMN())):INDIRECT(ADDRESS(($AO513-1)*36+($AP513-1)*12+$AQ513+4,COLUMN())),INDIRECT(ADDRESS(($AO513-1)*3+$AP513+5,$AQ513+7)))&gt;=1,0,INDIRECT(ADDRESS(($AO513-1)*3+$AP513+5,$AQ513+7)))))</f>
        <v>0</v>
      </c>
      <c r="AS513" s="511">
        <f ca="1">COUNTIF(INDIRECT("H"&amp;(ROW()+12*(($AO513-1)*3+$AP513)-ROW())/12+5):INDIRECT("S"&amp;(ROW()+12*(($AO513-1)*3+$AP513)-ROW())/12+5),AR513)</f>
        <v>0</v>
      </c>
      <c r="AT513" s="515"/>
      <c r="AV513" s="511">
        <f ca="1">IF(AND(AR513&gt;0,AS513&gt;0),COUNTIF(AV$6:AV512,"&gt;0")+1,0)</f>
        <v>0</v>
      </c>
    </row>
    <row r="514" spans="41:48">
      <c r="AO514" s="511">
        <v>15</v>
      </c>
      <c r="AP514" s="511">
        <v>1</v>
      </c>
      <c r="AQ514" s="511">
        <v>5</v>
      </c>
      <c r="AR514" s="515">
        <f ca="1">IF($AQ514=1,IF(INDIRECT(ADDRESS(($AO514-1)*3+$AP514+5,$AQ514+7))="",0,INDIRECT(ADDRESS(($AO514-1)*3+$AP514+5,$AQ514+7))),IF(INDIRECT(ADDRESS(($AO514-1)*3+$AP514+5,$AQ514+7))="",0,IF(COUNTIF(INDIRECT(ADDRESS(($AO514-1)*36+($AP514-1)*12+6,COLUMN())):INDIRECT(ADDRESS(($AO514-1)*36+($AP514-1)*12+$AQ514+4,COLUMN())),INDIRECT(ADDRESS(($AO514-1)*3+$AP514+5,$AQ514+7)))&gt;=1,0,INDIRECT(ADDRESS(($AO514-1)*3+$AP514+5,$AQ514+7)))))</f>
        <v>0</v>
      </c>
      <c r="AS514" s="511">
        <f ca="1">COUNTIF(INDIRECT("H"&amp;(ROW()+12*(($AO514-1)*3+$AP514)-ROW())/12+5):INDIRECT("S"&amp;(ROW()+12*(($AO514-1)*3+$AP514)-ROW())/12+5),AR514)</f>
        <v>0</v>
      </c>
      <c r="AT514" s="515"/>
      <c r="AV514" s="511">
        <f ca="1">IF(AND(AR514&gt;0,AS514&gt;0),COUNTIF(AV$6:AV513,"&gt;0")+1,0)</f>
        <v>0</v>
      </c>
    </row>
    <row r="515" spans="41:48">
      <c r="AO515" s="511">
        <v>15</v>
      </c>
      <c r="AP515" s="511">
        <v>1</v>
      </c>
      <c r="AQ515" s="511">
        <v>6</v>
      </c>
      <c r="AR515" s="515">
        <f ca="1">IF($AQ515=1,IF(INDIRECT(ADDRESS(($AO515-1)*3+$AP515+5,$AQ515+7))="",0,INDIRECT(ADDRESS(($AO515-1)*3+$AP515+5,$AQ515+7))),IF(INDIRECT(ADDRESS(($AO515-1)*3+$AP515+5,$AQ515+7))="",0,IF(COUNTIF(INDIRECT(ADDRESS(($AO515-1)*36+($AP515-1)*12+6,COLUMN())):INDIRECT(ADDRESS(($AO515-1)*36+($AP515-1)*12+$AQ515+4,COLUMN())),INDIRECT(ADDRESS(($AO515-1)*3+$AP515+5,$AQ515+7)))&gt;=1,0,INDIRECT(ADDRESS(($AO515-1)*3+$AP515+5,$AQ515+7)))))</f>
        <v>0</v>
      </c>
      <c r="AS515" s="511">
        <f ca="1">COUNTIF(INDIRECT("H"&amp;(ROW()+12*(($AO515-1)*3+$AP515)-ROW())/12+5):INDIRECT("S"&amp;(ROW()+12*(($AO515-1)*3+$AP515)-ROW())/12+5),AR515)</f>
        <v>0</v>
      </c>
      <c r="AT515" s="515"/>
      <c r="AV515" s="511">
        <f ca="1">IF(AND(AR515&gt;0,AS515&gt;0),COUNTIF(AV$6:AV514,"&gt;0")+1,0)</f>
        <v>0</v>
      </c>
    </row>
    <row r="516" spans="41:48">
      <c r="AO516" s="511">
        <v>15</v>
      </c>
      <c r="AP516" s="511">
        <v>1</v>
      </c>
      <c r="AQ516" s="511">
        <v>7</v>
      </c>
      <c r="AR516" s="515">
        <f ca="1">IF($AQ516=1,IF(INDIRECT(ADDRESS(($AO516-1)*3+$AP516+5,$AQ516+7))="",0,INDIRECT(ADDRESS(($AO516-1)*3+$AP516+5,$AQ516+7))),IF(INDIRECT(ADDRESS(($AO516-1)*3+$AP516+5,$AQ516+7))="",0,IF(COUNTIF(INDIRECT(ADDRESS(($AO516-1)*36+($AP516-1)*12+6,COLUMN())):INDIRECT(ADDRESS(($AO516-1)*36+($AP516-1)*12+$AQ516+4,COLUMN())),INDIRECT(ADDRESS(($AO516-1)*3+$AP516+5,$AQ516+7)))&gt;=1,0,INDIRECT(ADDRESS(($AO516-1)*3+$AP516+5,$AQ516+7)))))</f>
        <v>0</v>
      </c>
      <c r="AS516" s="511">
        <f ca="1">COUNTIF(INDIRECT("H"&amp;(ROW()+12*(($AO516-1)*3+$AP516)-ROW())/12+5):INDIRECT("S"&amp;(ROW()+12*(($AO516-1)*3+$AP516)-ROW())/12+5),AR516)</f>
        <v>0</v>
      </c>
      <c r="AT516" s="515"/>
      <c r="AV516" s="511">
        <f ca="1">IF(AND(AR516&gt;0,AS516&gt;0),COUNTIF(AV$6:AV515,"&gt;0")+1,0)</f>
        <v>0</v>
      </c>
    </row>
    <row r="517" spans="41:48">
      <c r="AO517" s="511">
        <v>15</v>
      </c>
      <c r="AP517" s="511">
        <v>1</v>
      </c>
      <c r="AQ517" s="511">
        <v>8</v>
      </c>
      <c r="AR517" s="515">
        <f ca="1">IF($AQ517=1,IF(INDIRECT(ADDRESS(($AO517-1)*3+$AP517+5,$AQ517+7))="",0,INDIRECT(ADDRESS(($AO517-1)*3+$AP517+5,$AQ517+7))),IF(INDIRECT(ADDRESS(($AO517-1)*3+$AP517+5,$AQ517+7))="",0,IF(COUNTIF(INDIRECT(ADDRESS(($AO517-1)*36+($AP517-1)*12+6,COLUMN())):INDIRECT(ADDRESS(($AO517-1)*36+($AP517-1)*12+$AQ517+4,COLUMN())),INDIRECT(ADDRESS(($AO517-1)*3+$AP517+5,$AQ517+7)))&gt;=1,0,INDIRECT(ADDRESS(($AO517-1)*3+$AP517+5,$AQ517+7)))))</f>
        <v>0</v>
      </c>
      <c r="AS517" s="511">
        <f ca="1">COUNTIF(INDIRECT("H"&amp;(ROW()+12*(($AO517-1)*3+$AP517)-ROW())/12+5):INDIRECT("S"&amp;(ROW()+12*(($AO517-1)*3+$AP517)-ROW())/12+5),AR517)</f>
        <v>0</v>
      </c>
      <c r="AT517" s="515"/>
      <c r="AV517" s="511">
        <f ca="1">IF(AND(AR517&gt;0,AS517&gt;0),COUNTIF(AV$6:AV516,"&gt;0")+1,0)</f>
        <v>0</v>
      </c>
    </row>
    <row r="518" spans="41:48">
      <c r="AO518" s="511">
        <v>15</v>
      </c>
      <c r="AP518" s="511">
        <v>1</v>
      </c>
      <c r="AQ518" s="511">
        <v>9</v>
      </c>
      <c r="AR518" s="515">
        <f ca="1">IF($AQ518=1,IF(INDIRECT(ADDRESS(($AO518-1)*3+$AP518+5,$AQ518+7))="",0,INDIRECT(ADDRESS(($AO518-1)*3+$AP518+5,$AQ518+7))),IF(INDIRECT(ADDRESS(($AO518-1)*3+$AP518+5,$AQ518+7))="",0,IF(COUNTIF(INDIRECT(ADDRESS(($AO518-1)*36+($AP518-1)*12+6,COLUMN())):INDIRECT(ADDRESS(($AO518-1)*36+($AP518-1)*12+$AQ518+4,COLUMN())),INDIRECT(ADDRESS(($AO518-1)*3+$AP518+5,$AQ518+7)))&gt;=1,0,INDIRECT(ADDRESS(($AO518-1)*3+$AP518+5,$AQ518+7)))))</f>
        <v>0</v>
      </c>
      <c r="AS518" s="511">
        <f ca="1">COUNTIF(INDIRECT("H"&amp;(ROW()+12*(($AO518-1)*3+$AP518)-ROW())/12+5):INDIRECT("S"&amp;(ROW()+12*(($AO518-1)*3+$AP518)-ROW())/12+5),AR518)</f>
        <v>0</v>
      </c>
      <c r="AT518" s="515"/>
      <c r="AV518" s="511">
        <f ca="1">IF(AND(AR518&gt;0,AS518&gt;0),COUNTIF(AV$6:AV517,"&gt;0")+1,0)</f>
        <v>0</v>
      </c>
    </row>
    <row r="519" spans="41:48">
      <c r="AO519" s="511">
        <v>15</v>
      </c>
      <c r="AP519" s="511">
        <v>1</v>
      </c>
      <c r="AQ519" s="511">
        <v>10</v>
      </c>
      <c r="AR519" s="515">
        <f ca="1">IF($AQ519=1,IF(INDIRECT(ADDRESS(($AO519-1)*3+$AP519+5,$AQ519+7))="",0,INDIRECT(ADDRESS(($AO519-1)*3+$AP519+5,$AQ519+7))),IF(INDIRECT(ADDRESS(($AO519-1)*3+$AP519+5,$AQ519+7))="",0,IF(COUNTIF(INDIRECT(ADDRESS(($AO519-1)*36+($AP519-1)*12+6,COLUMN())):INDIRECT(ADDRESS(($AO519-1)*36+($AP519-1)*12+$AQ519+4,COLUMN())),INDIRECT(ADDRESS(($AO519-1)*3+$AP519+5,$AQ519+7)))&gt;=1,0,INDIRECT(ADDRESS(($AO519-1)*3+$AP519+5,$AQ519+7)))))</f>
        <v>0</v>
      </c>
      <c r="AS519" s="511">
        <f ca="1">COUNTIF(INDIRECT("H"&amp;(ROW()+12*(($AO519-1)*3+$AP519)-ROW())/12+5):INDIRECT("S"&amp;(ROW()+12*(($AO519-1)*3+$AP519)-ROW())/12+5),AR519)</f>
        <v>0</v>
      </c>
      <c r="AT519" s="515"/>
      <c r="AV519" s="511">
        <f ca="1">IF(AND(AR519&gt;0,AS519&gt;0),COUNTIF(AV$6:AV518,"&gt;0")+1,0)</f>
        <v>0</v>
      </c>
    </row>
    <row r="520" spans="41:48">
      <c r="AO520" s="511">
        <v>15</v>
      </c>
      <c r="AP520" s="511">
        <v>1</v>
      </c>
      <c r="AQ520" s="511">
        <v>11</v>
      </c>
      <c r="AR520" s="515">
        <f ca="1">IF($AQ520=1,IF(INDIRECT(ADDRESS(($AO520-1)*3+$AP520+5,$AQ520+7))="",0,INDIRECT(ADDRESS(($AO520-1)*3+$AP520+5,$AQ520+7))),IF(INDIRECT(ADDRESS(($AO520-1)*3+$AP520+5,$AQ520+7))="",0,IF(COUNTIF(INDIRECT(ADDRESS(($AO520-1)*36+($AP520-1)*12+6,COLUMN())):INDIRECT(ADDRESS(($AO520-1)*36+($AP520-1)*12+$AQ520+4,COLUMN())),INDIRECT(ADDRESS(($AO520-1)*3+$AP520+5,$AQ520+7)))&gt;=1,0,INDIRECT(ADDRESS(($AO520-1)*3+$AP520+5,$AQ520+7)))))</f>
        <v>0</v>
      </c>
      <c r="AS520" s="511">
        <f ca="1">COUNTIF(INDIRECT("H"&amp;(ROW()+12*(($AO520-1)*3+$AP520)-ROW())/12+5):INDIRECT("S"&amp;(ROW()+12*(($AO520-1)*3+$AP520)-ROW())/12+5),AR520)</f>
        <v>0</v>
      </c>
      <c r="AT520" s="515"/>
      <c r="AV520" s="511">
        <f ca="1">IF(AND(AR520&gt;0,AS520&gt;0),COUNTIF(AV$6:AV519,"&gt;0")+1,0)</f>
        <v>0</v>
      </c>
    </row>
    <row r="521" spans="41:48">
      <c r="AO521" s="511">
        <v>15</v>
      </c>
      <c r="AP521" s="511">
        <v>1</v>
      </c>
      <c r="AQ521" s="511">
        <v>12</v>
      </c>
      <c r="AR521" s="515">
        <f ca="1">IF($AQ521=1,IF(INDIRECT(ADDRESS(($AO521-1)*3+$AP521+5,$AQ521+7))="",0,INDIRECT(ADDRESS(($AO521-1)*3+$AP521+5,$AQ521+7))),IF(INDIRECT(ADDRESS(($AO521-1)*3+$AP521+5,$AQ521+7))="",0,IF(COUNTIF(INDIRECT(ADDRESS(($AO521-1)*36+($AP521-1)*12+6,COLUMN())):INDIRECT(ADDRESS(($AO521-1)*36+($AP521-1)*12+$AQ521+4,COLUMN())),INDIRECT(ADDRESS(($AO521-1)*3+$AP521+5,$AQ521+7)))&gt;=1,0,INDIRECT(ADDRESS(($AO521-1)*3+$AP521+5,$AQ521+7)))))</f>
        <v>0</v>
      </c>
      <c r="AS521" s="511">
        <f ca="1">COUNTIF(INDIRECT("H"&amp;(ROW()+12*(($AO521-1)*3+$AP521)-ROW())/12+5):INDIRECT("S"&amp;(ROW()+12*(($AO521-1)*3+$AP521)-ROW())/12+5),AR521)</f>
        <v>0</v>
      </c>
      <c r="AT521" s="515"/>
      <c r="AV521" s="511">
        <f ca="1">IF(AND(AR521&gt;0,AS521&gt;0),COUNTIF(AV$6:AV520,"&gt;0")+1,0)</f>
        <v>0</v>
      </c>
    </row>
    <row r="522" spans="41:48">
      <c r="AO522" s="511">
        <v>15</v>
      </c>
      <c r="AP522" s="511">
        <v>2</v>
      </c>
      <c r="AQ522" s="511">
        <v>1</v>
      </c>
      <c r="AR522" s="515">
        <f ca="1">IF($AQ522=1,IF(INDIRECT(ADDRESS(($AO522-1)*3+$AP522+5,$AQ522+7))="",0,INDIRECT(ADDRESS(($AO522-1)*3+$AP522+5,$AQ522+7))),IF(INDIRECT(ADDRESS(($AO522-1)*3+$AP522+5,$AQ522+7))="",0,IF(COUNTIF(INDIRECT(ADDRESS(($AO522-1)*36+($AP522-1)*12+6,COLUMN())):INDIRECT(ADDRESS(($AO522-1)*36+($AP522-1)*12+$AQ522+4,COLUMN())),INDIRECT(ADDRESS(($AO522-1)*3+$AP522+5,$AQ522+7)))&gt;=1,0,INDIRECT(ADDRESS(($AO522-1)*3+$AP522+5,$AQ522+7)))))</f>
        <v>0</v>
      </c>
      <c r="AS522" s="511">
        <f ca="1">COUNTIF(INDIRECT("H"&amp;(ROW()+12*(($AO522-1)*3+$AP522)-ROW())/12+5):INDIRECT("S"&amp;(ROW()+12*(($AO522-1)*3+$AP522)-ROW())/12+5),AR522)</f>
        <v>0</v>
      </c>
      <c r="AT522" s="515"/>
      <c r="AV522" s="511">
        <f ca="1">IF(AND(AR522&gt;0,AS522&gt;0),COUNTIF(AV$6:AV521,"&gt;0")+1,0)</f>
        <v>0</v>
      </c>
    </row>
    <row r="523" spans="41:48">
      <c r="AO523" s="511">
        <v>15</v>
      </c>
      <c r="AP523" s="511">
        <v>2</v>
      </c>
      <c r="AQ523" s="511">
        <v>2</v>
      </c>
      <c r="AR523" s="515">
        <f ca="1">IF($AQ523=1,IF(INDIRECT(ADDRESS(($AO523-1)*3+$AP523+5,$AQ523+7))="",0,INDIRECT(ADDRESS(($AO523-1)*3+$AP523+5,$AQ523+7))),IF(INDIRECT(ADDRESS(($AO523-1)*3+$AP523+5,$AQ523+7))="",0,IF(COUNTIF(INDIRECT(ADDRESS(($AO523-1)*36+($AP523-1)*12+6,COLUMN())):INDIRECT(ADDRESS(($AO523-1)*36+($AP523-1)*12+$AQ523+4,COLUMN())),INDIRECT(ADDRESS(($AO523-1)*3+$AP523+5,$AQ523+7)))&gt;=1,0,INDIRECT(ADDRESS(($AO523-1)*3+$AP523+5,$AQ523+7)))))</f>
        <v>0</v>
      </c>
      <c r="AS523" s="511">
        <f ca="1">COUNTIF(INDIRECT("H"&amp;(ROW()+12*(($AO523-1)*3+$AP523)-ROW())/12+5):INDIRECT("S"&amp;(ROW()+12*(($AO523-1)*3+$AP523)-ROW())/12+5),AR523)</f>
        <v>0</v>
      </c>
      <c r="AT523" s="515"/>
      <c r="AV523" s="511">
        <f ca="1">IF(AND(AR523&gt;0,AS523&gt;0),COUNTIF(AV$6:AV522,"&gt;0")+1,0)</f>
        <v>0</v>
      </c>
    </row>
    <row r="524" spans="41:48">
      <c r="AO524" s="511">
        <v>15</v>
      </c>
      <c r="AP524" s="511">
        <v>2</v>
      </c>
      <c r="AQ524" s="511">
        <v>3</v>
      </c>
      <c r="AR524" s="515">
        <f ca="1">IF($AQ524=1,IF(INDIRECT(ADDRESS(($AO524-1)*3+$AP524+5,$AQ524+7))="",0,INDIRECT(ADDRESS(($AO524-1)*3+$AP524+5,$AQ524+7))),IF(INDIRECT(ADDRESS(($AO524-1)*3+$AP524+5,$AQ524+7))="",0,IF(COUNTIF(INDIRECT(ADDRESS(($AO524-1)*36+($AP524-1)*12+6,COLUMN())):INDIRECT(ADDRESS(($AO524-1)*36+($AP524-1)*12+$AQ524+4,COLUMN())),INDIRECT(ADDRESS(($AO524-1)*3+$AP524+5,$AQ524+7)))&gt;=1,0,INDIRECT(ADDRESS(($AO524-1)*3+$AP524+5,$AQ524+7)))))</f>
        <v>0</v>
      </c>
      <c r="AS524" s="511">
        <f ca="1">COUNTIF(INDIRECT("H"&amp;(ROW()+12*(($AO524-1)*3+$AP524)-ROW())/12+5):INDIRECT("S"&amp;(ROW()+12*(($AO524-1)*3+$AP524)-ROW())/12+5),AR524)</f>
        <v>0</v>
      </c>
      <c r="AT524" s="515"/>
      <c r="AV524" s="511">
        <f ca="1">IF(AND(AR524&gt;0,AS524&gt;0),COUNTIF(AV$6:AV523,"&gt;0")+1,0)</f>
        <v>0</v>
      </c>
    </row>
    <row r="525" spans="41:48">
      <c r="AO525" s="511">
        <v>15</v>
      </c>
      <c r="AP525" s="511">
        <v>2</v>
      </c>
      <c r="AQ525" s="511">
        <v>4</v>
      </c>
      <c r="AR525" s="515">
        <f ca="1">IF($AQ525=1,IF(INDIRECT(ADDRESS(($AO525-1)*3+$AP525+5,$AQ525+7))="",0,INDIRECT(ADDRESS(($AO525-1)*3+$AP525+5,$AQ525+7))),IF(INDIRECT(ADDRESS(($AO525-1)*3+$AP525+5,$AQ525+7))="",0,IF(COUNTIF(INDIRECT(ADDRESS(($AO525-1)*36+($AP525-1)*12+6,COLUMN())):INDIRECT(ADDRESS(($AO525-1)*36+($AP525-1)*12+$AQ525+4,COLUMN())),INDIRECT(ADDRESS(($AO525-1)*3+$AP525+5,$AQ525+7)))&gt;=1,0,INDIRECT(ADDRESS(($AO525-1)*3+$AP525+5,$AQ525+7)))))</f>
        <v>0</v>
      </c>
      <c r="AS525" s="511">
        <f ca="1">COUNTIF(INDIRECT("H"&amp;(ROW()+12*(($AO525-1)*3+$AP525)-ROW())/12+5):INDIRECT("S"&amp;(ROW()+12*(($AO525-1)*3+$AP525)-ROW())/12+5),AR525)</f>
        <v>0</v>
      </c>
      <c r="AT525" s="515"/>
      <c r="AV525" s="511">
        <f ca="1">IF(AND(AR525&gt;0,AS525&gt;0),COUNTIF(AV$6:AV524,"&gt;0")+1,0)</f>
        <v>0</v>
      </c>
    </row>
    <row r="526" spans="41:48">
      <c r="AO526" s="511">
        <v>15</v>
      </c>
      <c r="AP526" s="511">
        <v>2</v>
      </c>
      <c r="AQ526" s="511">
        <v>5</v>
      </c>
      <c r="AR526" s="515">
        <f ca="1">IF($AQ526=1,IF(INDIRECT(ADDRESS(($AO526-1)*3+$AP526+5,$AQ526+7))="",0,INDIRECT(ADDRESS(($AO526-1)*3+$AP526+5,$AQ526+7))),IF(INDIRECT(ADDRESS(($AO526-1)*3+$AP526+5,$AQ526+7))="",0,IF(COUNTIF(INDIRECT(ADDRESS(($AO526-1)*36+($AP526-1)*12+6,COLUMN())):INDIRECT(ADDRESS(($AO526-1)*36+($AP526-1)*12+$AQ526+4,COLUMN())),INDIRECT(ADDRESS(($AO526-1)*3+$AP526+5,$AQ526+7)))&gt;=1,0,INDIRECT(ADDRESS(($AO526-1)*3+$AP526+5,$AQ526+7)))))</f>
        <v>0</v>
      </c>
      <c r="AS526" s="511">
        <f ca="1">COUNTIF(INDIRECT("H"&amp;(ROW()+12*(($AO526-1)*3+$AP526)-ROW())/12+5):INDIRECT("S"&amp;(ROW()+12*(($AO526-1)*3+$AP526)-ROW())/12+5),AR526)</f>
        <v>0</v>
      </c>
      <c r="AT526" s="515"/>
      <c r="AV526" s="511">
        <f ca="1">IF(AND(AR526&gt;0,AS526&gt;0),COUNTIF(AV$6:AV525,"&gt;0")+1,0)</f>
        <v>0</v>
      </c>
    </row>
    <row r="527" spans="41:48">
      <c r="AO527" s="511">
        <v>15</v>
      </c>
      <c r="AP527" s="511">
        <v>2</v>
      </c>
      <c r="AQ527" s="511">
        <v>6</v>
      </c>
      <c r="AR527" s="515">
        <f ca="1">IF($AQ527=1,IF(INDIRECT(ADDRESS(($AO527-1)*3+$AP527+5,$AQ527+7))="",0,INDIRECT(ADDRESS(($AO527-1)*3+$AP527+5,$AQ527+7))),IF(INDIRECT(ADDRESS(($AO527-1)*3+$AP527+5,$AQ527+7))="",0,IF(COUNTIF(INDIRECT(ADDRESS(($AO527-1)*36+($AP527-1)*12+6,COLUMN())):INDIRECT(ADDRESS(($AO527-1)*36+($AP527-1)*12+$AQ527+4,COLUMN())),INDIRECT(ADDRESS(($AO527-1)*3+$AP527+5,$AQ527+7)))&gt;=1,0,INDIRECT(ADDRESS(($AO527-1)*3+$AP527+5,$AQ527+7)))))</f>
        <v>0</v>
      </c>
      <c r="AS527" s="511">
        <f ca="1">COUNTIF(INDIRECT("H"&amp;(ROW()+12*(($AO527-1)*3+$AP527)-ROW())/12+5):INDIRECT("S"&amp;(ROW()+12*(($AO527-1)*3+$AP527)-ROW())/12+5),AR527)</f>
        <v>0</v>
      </c>
      <c r="AT527" s="515"/>
      <c r="AV527" s="511">
        <f ca="1">IF(AND(AR527&gt;0,AS527&gt;0),COUNTIF(AV$6:AV526,"&gt;0")+1,0)</f>
        <v>0</v>
      </c>
    </row>
    <row r="528" spans="41:48">
      <c r="AO528" s="511">
        <v>15</v>
      </c>
      <c r="AP528" s="511">
        <v>2</v>
      </c>
      <c r="AQ528" s="511">
        <v>7</v>
      </c>
      <c r="AR528" s="515">
        <f ca="1">IF($AQ528=1,IF(INDIRECT(ADDRESS(($AO528-1)*3+$AP528+5,$AQ528+7))="",0,INDIRECT(ADDRESS(($AO528-1)*3+$AP528+5,$AQ528+7))),IF(INDIRECT(ADDRESS(($AO528-1)*3+$AP528+5,$AQ528+7))="",0,IF(COUNTIF(INDIRECT(ADDRESS(($AO528-1)*36+($AP528-1)*12+6,COLUMN())):INDIRECT(ADDRESS(($AO528-1)*36+($AP528-1)*12+$AQ528+4,COLUMN())),INDIRECT(ADDRESS(($AO528-1)*3+$AP528+5,$AQ528+7)))&gt;=1,0,INDIRECT(ADDRESS(($AO528-1)*3+$AP528+5,$AQ528+7)))))</f>
        <v>0</v>
      </c>
      <c r="AS528" s="511">
        <f ca="1">COUNTIF(INDIRECT("H"&amp;(ROW()+12*(($AO528-1)*3+$AP528)-ROW())/12+5):INDIRECT("S"&amp;(ROW()+12*(($AO528-1)*3+$AP528)-ROW())/12+5),AR528)</f>
        <v>0</v>
      </c>
      <c r="AT528" s="515"/>
      <c r="AV528" s="511">
        <f ca="1">IF(AND(AR528&gt;0,AS528&gt;0),COUNTIF(AV$6:AV527,"&gt;0")+1,0)</f>
        <v>0</v>
      </c>
    </row>
    <row r="529" spans="41:48">
      <c r="AO529" s="511">
        <v>15</v>
      </c>
      <c r="AP529" s="511">
        <v>2</v>
      </c>
      <c r="AQ529" s="511">
        <v>8</v>
      </c>
      <c r="AR529" s="515">
        <f ca="1">IF($AQ529=1,IF(INDIRECT(ADDRESS(($AO529-1)*3+$AP529+5,$AQ529+7))="",0,INDIRECT(ADDRESS(($AO529-1)*3+$AP529+5,$AQ529+7))),IF(INDIRECT(ADDRESS(($AO529-1)*3+$AP529+5,$AQ529+7))="",0,IF(COUNTIF(INDIRECT(ADDRESS(($AO529-1)*36+($AP529-1)*12+6,COLUMN())):INDIRECT(ADDRESS(($AO529-1)*36+($AP529-1)*12+$AQ529+4,COLUMN())),INDIRECT(ADDRESS(($AO529-1)*3+$AP529+5,$AQ529+7)))&gt;=1,0,INDIRECT(ADDRESS(($AO529-1)*3+$AP529+5,$AQ529+7)))))</f>
        <v>0</v>
      </c>
      <c r="AS529" s="511">
        <f ca="1">COUNTIF(INDIRECT("H"&amp;(ROW()+12*(($AO529-1)*3+$AP529)-ROW())/12+5):INDIRECT("S"&amp;(ROW()+12*(($AO529-1)*3+$AP529)-ROW())/12+5),AR529)</f>
        <v>0</v>
      </c>
      <c r="AT529" s="515"/>
      <c r="AV529" s="511">
        <f ca="1">IF(AND(AR529&gt;0,AS529&gt;0),COUNTIF(AV$6:AV528,"&gt;0")+1,0)</f>
        <v>0</v>
      </c>
    </row>
    <row r="530" spans="41:48">
      <c r="AO530" s="511">
        <v>15</v>
      </c>
      <c r="AP530" s="511">
        <v>2</v>
      </c>
      <c r="AQ530" s="511">
        <v>9</v>
      </c>
      <c r="AR530" s="515">
        <f ca="1">IF($AQ530=1,IF(INDIRECT(ADDRESS(($AO530-1)*3+$AP530+5,$AQ530+7))="",0,INDIRECT(ADDRESS(($AO530-1)*3+$AP530+5,$AQ530+7))),IF(INDIRECT(ADDRESS(($AO530-1)*3+$AP530+5,$AQ530+7))="",0,IF(COUNTIF(INDIRECT(ADDRESS(($AO530-1)*36+($AP530-1)*12+6,COLUMN())):INDIRECT(ADDRESS(($AO530-1)*36+($AP530-1)*12+$AQ530+4,COLUMN())),INDIRECT(ADDRESS(($AO530-1)*3+$AP530+5,$AQ530+7)))&gt;=1,0,INDIRECT(ADDRESS(($AO530-1)*3+$AP530+5,$AQ530+7)))))</f>
        <v>0</v>
      </c>
      <c r="AS530" s="511">
        <f ca="1">COUNTIF(INDIRECT("H"&amp;(ROW()+12*(($AO530-1)*3+$AP530)-ROW())/12+5):INDIRECT("S"&amp;(ROW()+12*(($AO530-1)*3+$AP530)-ROW())/12+5),AR530)</f>
        <v>0</v>
      </c>
      <c r="AT530" s="515"/>
      <c r="AV530" s="511">
        <f ca="1">IF(AND(AR530&gt;0,AS530&gt;0),COUNTIF(AV$6:AV529,"&gt;0")+1,0)</f>
        <v>0</v>
      </c>
    </row>
    <row r="531" spans="41:48">
      <c r="AO531" s="511">
        <v>15</v>
      </c>
      <c r="AP531" s="511">
        <v>2</v>
      </c>
      <c r="AQ531" s="511">
        <v>10</v>
      </c>
      <c r="AR531" s="515">
        <f ca="1">IF($AQ531=1,IF(INDIRECT(ADDRESS(($AO531-1)*3+$AP531+5,$AQ531+7))="",0,INDIRECT(ADDRESS(($AO531-1)*3+$AP531+5,$AQ531+7))),IF(INDIRECT(ADDRESS(($AO531-1)*3+$AP531+5,$AQ531+7))="",0,IF(COUNTIF(INDIRECT(ADDRESS(($AO531-1)*36+($AP531-1)*12+6,COLUMN())):INDIRECT(ADDRESS(($AO531-1)*36+($AP531-1)*12+$AQ531+4,COLUMN())),INDIRECT(ADDRESS(($AO531-1)*3+$AP531+5,$AQ531+7)))&gt;=1,0,INDIRECT(ADDRESS(($AO531-1)*3+$AP531+5,$AQ531+7)))))</f>
        <v>0</v>
      </c>
      <c r="AS531" s="511">
        <f ca="1">COUNTIF(INDIRECT("H"&amp;(ROW()+12*(($AO531-1)*3+$AP531)-ROW())/12+5):INDIRECT("S"&amp;(ROW()+12*(($AO531-1)*3+$AP531)-ROW())/12+5),AR531)</f>
        <v>0</v>
      </c>
      <c r="AT531" s="515"/>
      <c r="AV531" s="511">
        <f ca="1">IF(AND(AR531&gt;0,AS531&gt;0),COUNTIF(AV$6:AV530,"&gt;0")+1,0)</f>
        <v>0</v>
      </c>
    </row>
    <row r="532" spans="41:48">
      <c r="AO532" s="511">
        <v>15</v>
      </c>
      <c r="AP532" s="511">
        <v>2</v>
      </c>
      <c r="AQ532" s="511">
        <v>11</v>
      </c>
      <c r="AR532" s="515">
        <f ca="1">IF($AQ532=1,IF(INDIRECT(ADDRESS(($AO532-1)*3+$AP532+5,$AQ532+7))="",0,INDIRECT(ADDRESS(($AO532-1)*3+$AP532+5,$AQ532+7))),IF(INDIRECT(ADDRESS(($AO532-1)*3+$AP532+5,$AQ532+7))="",0,IF(COUNTIF(INDIRECT(ADDRESS(($AO532-1)*36+($AP532-1)*12+6,COLUMN())):INDIRECT(ADDRESS(($AO532-1)*36+($AP532-1)*12+$AQ532+4,COLUMN())),INDIRECT(ADDRESS(($AO532-1)*3+$AP532+5,$AQ532+7)))&gt;=1,0,INDIRECT(ADDRESS(($AO532-1)*3+$AP532+5,$AQ532+7)))))</f>
        <v>0</v>
      </c>
      <c r="AS532" s="511">
        <f ca="1">COUNTIF(INDIRECT("H"&amp;(ROW()+12*(($AO532-1)*3+$AP532)-ROW())/12+5):INDIRECT("S"&amp;(ROW()+12*(($AO532-1)*3+$AP532)-ROW())/12+5),AR532)</f>
        <v>0</v>
      </c>
      <c r="AT532" s="515"/>
      <c r="AV532" s="511">
        <f ca="1">IF(AND(AR532&gt;0,AS532&gt;0),COUNTIF(AV$6:AV531,"&gt;0")+1,0)</f>
        <v>0</v>
      </c>
    </row>
    <row r="533" spans="41:48">
      <c r="AO533" s="511">
        <v>15</v>
      </c>
      <c r="AP533" s="511">
        <v>2</v>
      </c>
      <c r="AQ533" s="511">
        <v>12</v>
      </c>
      <c r="AR533" s="515">
        <f ca="1">IF($AQ533=1,IF(INDIRECT(ADDRESS(($AO533-1)*3+$AP533+5,$AQ533+7))="",0,INDIRECT(ADDRESS(($AO533-1)*3+$AP533+5,$AQ533+7))),IF(INDIRECT(ADDRESS(($AO533-1)*3+$AP533+5,$AQ533+7))="",0,IF(COUNTIF(INDIRECT(ADDRESS(($AO533-1)*36+($AP533-1)*12+6,COLUMN())):INDIRECT(ADDRESS(($AO533-1)*36+($AP533-1)*12+$AQ533+4,COLUMN())),INDIRECT(ADDRESS(($AO533-1)*3+$AP533+5,$AQ533+7)))&gt;=1,0,INDIRECT(ADDRESS(($AO533-1)*3+$AP533+5,$AQ533+7)))))</f>
        <v>0</v>
      </c>
      <c r="AS533" s="511">
        <f ca="1">COUNTIF(INDIRECT("H"&amp;(ROW()+12*(($AO533-1)*3+$AP533)-ROW())/12+5):INDIRECT("S"&amp;(ROW()+12*(($AO533-1)*3+$AP533)-ROW())/12+5),AR533)</f>
        <v>0</v>
      </c>
      <c r="AT533" s="515"/>
      <c r="AV533" s="511">
        <f ca="1">IF(AND(AR533&gt;0,AS533&gt;0),COUNTIF(AV$6:AV532,"&gt;0")+1,0)</f>
        <v>0</v>
      </c>
    </row>
    <row r="534" spans="41:48">
      <c r="AO534" s="511">
        <v>15</v>
      </c>
      <c r="AP534" s="511">
        <v>3</v>
      </c>
      <c r="AQ534" s="511">
        <v>1</v>
      </c>
      <c r="AR534" s="515">
        <f ca="1">IF($AQ534=1,IF(INDIRECT(ADDRESS(($AO534-1)*3+$AP534+5,$AQ534+7))="",0,INDIRECT(ADDRESS(($AO534-1)*3+$AP534+5,$AQ534+7))),IF(INDIRECT(ADDRESS(($AO534-1)*3+$AP534+5,$AQ534+7))="",0,IF(COUNTIF(INDIRECT(ADDRESS(($AO534-1)*36+($AP534-1)*12+6,COLUMN())):INDIRECT(ADDRESS(($AO534-1)*36+($AP534-1)*12+$AQ534+4,COLUMN())),INDIRECT(ADDRESS(($AO534-1)*3+$AP534+5,$AQ534+7)))&gt;=1,0,INDIRECT(ADDRESS(($AO534-1)*3+$AP534+5,$AQ534+7)))))</f>
        <v>0</v>
      </c>
      <c r="AS534" s="511">
        <f ca="1">COUNTIF(INDIRECT("H"&amp;(ROW()+12*(($AO534-1)*3+$AP534)-ROW())/12+5):INDIRECT("S"&amp;(ROW()+12*(($AO534-1)*3+$AP534)-ROW())/12+5),AR534)</f>
        <v>0</v>
      </c>
      <c r="AT534" s="515"/>
      <c r="AV534" s="511">
        <f ca="1">IF(AND(AR534&gt;0,AS534&gt;0),COUNTIF(AV$6:AV533,"&gt;0")+1,0)</f>
        <v>0</v>
      </c>
    </row>
    <row r="535" spans="41:48">
      <c r="AO535" s="511">
        <v>15</v>
      </c>
      <c r="AP535" s="511">
        <v>3</v>
      </c>
      <c r="AQ535" s="511">
        <v>2</v>
      </c>
      <c r="AR535" s="515">
        <f ca="1">IF($AQ535=1,IF(INDIRECT(ADDRESS(($AO535-1)*3+$AP535+5,$AQ535+7))="",0,INDIRECT(ADDRESS(($AO535-1)*3+$AP535+5,$AQ535+7))),IF(INDIRECT(ADDRESS(($AO535-1)*3+$AP535+5,$AQ535+7))="",0,IF(COUNTIF(INDIRECT(ADDRESS(($AO535-1)*36+($AP535-1)*12+6,COLUMN())):INDIRECT(ADDRESS(($AO535-1)*36+($AP535-1)*12+$AQ535+4,COLUMN())),INDIRECT(ADDRESS(($AO535-1)*3+$AP535+5,$AQ535+7)))&gt;=1,0,INDIRECT(ADDRESS(($AO535-1)*3+$AP535+5,$AQ535+7)))))</f>
        <v>0</v>
      </c>
      <c r="AS535" s="511">
        <f ca="1">COUNTIF(INDIRECT("H"&amp;(ROW()+12*(($AO535-1)*3+$AP535)-ROW())/12+5):INDIRECT("S"&amp;(ROW()+12*(($AO535-1)*3+$AP535)-ROW())/12+5),AR535)</f>
        <v>0</v>
      </c>
      <c r="AT535" s="515"/>
      <c r="AV535" s="511">
        <f ca="1">IF(AND(AR535&gt;0,AS535&gt;0),COUNTIF(AV$6:AV534,"&gt;0")+1,0)</f>
        <v>0</v>
      </c>
    </row>
    <row r="536" spans="41:48">
      <c r="AO536" s="511">
        <v>15</v>
      </c>
      <c r="AP536" s="511">
        <v>3</v>
      </c>
      <c r="AQ536" s="511">
        <v>3</v>
      </c>
      <c r="AR536" s="515">
        <f ca="1">IF($AQ536=1,IF(INDIRECT(ADDRESS(($AO536-1)*3+$AP536+5,$AQ536+7))="",0,INDIRECT(ADDRESS(($AO536-1)*3+$AP536+5,$AQ536+7))),IF(INDIRECT(ADDRESS(($AO536-1)*3+$AP536+5,$AQ536+7))="",0,IF(COUNTIF(INDIRECT(ADDRESS(($AO536-1)*36+($AP536-1)*12+6,COLUMN())):INDIRECT(ADDRESS(($AO536-1)*36+($AP536-1)*12+$AQ536+4,COLUMN())),INDIRECT(ADDRESS(($AO536-1)*3+$AP536+5,$AQ536+7)))&gt;=1,0,INDIRECT(ADDRESS(($AO536-1)*3+$AP536+5,$AQ536+7)))))</f>
        <v>0</v>
      </c>
      <c r="AS536" s="511">
        <f ca="1">COUNTIF(INDIRECT("H"&amp;(ROW()+12*(($AO536-1)*3+$AP536)-ROW())/12+5):INDIRECT("S"&amp;(ROW()+12*(($AO536-1)*3+$AP536)-ROW())/12+5),AR536)</f>
        <v>0</v>
      </c>
      <c r="AT536" s="515"/>
      <c r="AV536" s="511">
        <f ca="1">IF(AND(AR536&gt;0,AS536&gt;0),COUNTIF(AV$6:AV535,"&gt;0")+1,0)</f>
        <v>0</v>
      </c>
    </row>
    <row r="537" spans="41:48">
      <c r="AO537" s="511">
        <v>15</v>
      </c>
      <c r="AP537" s="511">
        <v>3</v>
      </c>
      <c r="AQ537" s="511">
        <v>4</v>
      </c>
      <c r="AR537" s="515">
        <f ca="1">IF($AQ537=1,IF(INDIRECT(ADDRESS(($AO537-1)*3+$AP537+5,$AQ537+7))="",0,INDIRECT(ADDRESS(($AO537-1)*3+$AP537+5,$AQ537+7))),IF(INDIRECT(ADDRESS(($AO537-1)*3+$AP537+5,$AQ537+7))="",0,IF(COUNTIF(INDIRECT(ADDRESS(($AO537-1)*36+($AP537-1)*12+6,COLUMN())):INDIRECT(ADDRESS(($AO537-1)*36+($AP537-1)*12+$AQ537+4,COLUMN())),INDIRECT(ADDRESS(($AO537-1)*3+$AP537+5,$AQ537+7)))&gt;=1,0,INDIRECT(ADDRESS(($AO537-1)*3+$AP537+5,$AQ537+7)))))</f>
        <v>0</v>
      </c>
      <c r="AS537" s="511">
        <f ca="1">COUNTIF(INDIRECT("H"&amp;(ROW()+12*(($AO537-1)*3+$AP537)-ROW())/12+5):INDIRECT("S"&amp;(ROW()+12*(($AO537-1)*3+$AP537)-ROW())/12+5),AR537)</f>
        <v>0</v>
      </c>
      <c r="AT537" s="515"/>
      <c r="AV537" s="511">
        <f ca="1">IF(AND(AR537&gt;0,AS537&gt;0),COUNTIF(AV$6:AV536,"&gt;0")+1,0)</f>
        <v>0</v>
      </c>
    </row>
    <row r="538" spans="41:48">
      <c r="AO538" s="511">
        <v>15</v>
      </c>
      <c r="AP538" s="511">
        <v>3</v>
      </c>
      <c r="AQ538" s="511">
        <v>5</v>
      </c>
      <c r="AR538" s="515">
        <f ca="1">IF($AQ538=1,IF(INDIRECT(ADDRESS(($AO538-1)*3+$AP538+5,$AQ538+7))="",0,INDIRECT(ADDRESS(($AO538-1)*3+$AP538+5,$AQ538+7))),IF(INDIRECT(ADDRESS(($AO538-1)*3+$AP538+5,$AQ538+7))="",0,IF(COUNTIF(INDIRECT(ADDRESS(($AO538-1)*36+($AP538-1)*12+6,COLUMN())):INDIRECT(ADDRESS(($AO538-1)*36+($AP538-1)*12+$AQ538+4,COLUMN())),INDIRECT(ADDRESS(($AO538-1)*3+$AP538+5,$AQ538+7)))&gt;=1,0,INDIRECT(ADDRESS(($AO538-1)*3+$AP538+5,$AQ538+7)))))</f>
        <v>0</v>
      </c>
      <c r="AS538" s="511">
        <f ca="1">COUNTIF(INDIRECT("H"&amp;(ROW()+12*(($AO538-1)*3+$AP538)-ROW())/12+5):INDIRECT("S"&amp;(ROW()+12*(($AO538-1)*3+$AP538)-ROW())/12+5),AR538)</f>
        <v>0</v>
      </c>
      <c r="AT538" s="515"/>
      <c r="AV538" s="511">
        <f ca="1">IF(AND(AR538&gt;0,AS538&gt;0),COUNTIF(AV$6:AV537,"&gt;0")+1,0)</f>
        <v>0</v>
      </c>
    </row>
    <row r="539" spans="41:48">
      <c r="AO539" s="511">
        <v>15</v>
      </c>
      <c r="AP539" s="511">
        <v>3</v>
      </c>
      <c r="AQ539" s="511">
        <v>6</v>
      </c>
      <c r="AR539" s="515">
        <f ca="1">IF($AQ539=1,IF(INDIRECT(ADDRESS(($AO539-1)*3+$AP539+5,$AQ539+7))="",0,INDIRECT(ADDRESS(($AO539-1)*3+$AP539+5,$AQ539+7))),IF(INDIRECT(ADDRESS(($AO539-1)*3+$AP539+5,$AQ539+7))="",0,IF(COUNTIF(INDIRECT(ADDRESS(($AO539-1)*36+($AP539-1)*12+6,COLUMN())):INDIRECT(ADDRESS(($AO539-1)*36+($AP539-1)*12+$AQ539+4,COLUMN())),INDIRECT(ADDRESS(($AO539-1)*3+$AP539+5,$AQ539+7)))&gt;=1,0,INDIRECT(ADDRESS(($AO539-1)*3+$AP539+5,$AQ539+7)))))</f>
        <v>0</v>
      </c>
      <c r="AS539" s="511">
        <f ca="1">COUNTIF(INDIRECT("H"&amp;(ROW()+12*(($AO539-1)*3+$AP539)-ROW())/12+5):INDIRECT("S"&amp;(ROW()+12*(($AO539-1)*3+$AP539)-ROW())/12+5),AR539)</f>
        <v>0</v>
      </c>
      <c r="AT539" s="515"/>
      <c r="AV539" s="511">
        <f ca="1">IF(AND(AR539&gt;0,AS539&gt;0),COUNTIF(AV$6:AV538,"&gt;0")+1,0)</f>
        <v>0</v>
      </c>
    </row>
    <row r="540" spans="41:48">
      <c r="AO540" s="511">
        <v>15</v>
      </c>
      <c r="AP540" s="511">
        <v>3</v>
      </c>
      <c r="AQ540" s="511">
        <v>7</v>
      </c>
      <c r="AR540" s="515">
        <f ca="1">IF($AQ540=1,IF(INDIRECT(ADDRESS(($AO540-1)*3+$AP540+5,$AQ540+7))="",0,INDIRECT(ADDRESS(($AO540-1)*3+$AP540+5,$AQ540+7))),IF(INDIRECT(ADDRESS(($AO540-1)*3+$AP540+5,$AQ540+7))="",0,IF(COUNTIF(INDIRECT(ADDRESS(($AO540-1)*36+($AP540-1)*12+6,COLUMN())):INDIRECT(ADDRESS(($AO540-1)*36+($AP540-1)*12+$AQ540+4,COLUMN())),INDIRECT(ADDRESS(($AO540-1)*3+$AP540+5,$AQ540+7)))&gt;=1,0,INDIRECT(ADDRESS(($AO540-1)*3+$AP540+5,$AQ540+7)))))</f>
        <v>0</v>
      </c>
      <c r="AS540" s="511">
        <f ca="1">COUNTIF(INDIRECT("H"&amp;(ROW()+12*(($AO540-1)*3+$AP540)-ROW())/12+5):INDIRECT("S"&amp;(ROW()+12*(($AO540-1)*3+$AP540)-ROW())/12+5),AR540)</f>
        <v>0</v>
      </c>
      <c r="AT540" s="515"/>
      <c r="AV540" s="511">
        <f ca="1">IF(AND(AR540&gt;0,AS540&gt;0),COUNTIF(AV$6:AV539,"&gt;0")+1,0)</f>
        <v>0</v>
      </c>
    </row>
    <row r="541" spans="41:48">
      <c r="AO541" s="511">
        <v>15</v>
      </c>
      <c r="AP541" s="511">
        <v>3</v>
      </c>
      <c r="AQ541" s="511">
        <v>8</v>
      </c>
      <c r="AR541" s="515">
        <f ca="1">IF($AQ541=1,IF(INDIRECT(ADDRESS(($AO541-1)*3+$AP541+5,$AQ541+7))="",0,INDIRECT(ADDRESS(($AO541-1)*3+$AP541+5,$AQ541+7))),IF(INDIRECT(ADDRESS(($AO541-1)*3+$AP541+5,$AQ541+7))="",0,IF(COUNTIF(INDIRECT(ADDRESS(($AO541-1)*36+($AP541-1)*12+6,COLUMN())):INDIRECT(ADDRESS(($AO541-1)*36+($AP541-1)*12+$AQ541+4,COLUMN())),INDIRECT(ADDRESS(($AO541-1)*3+$AP541+5,$AQ541+7)))&gt;=1,0,INDIRECT(ADDRESS(($AO541-1)*3+$AP541+5,$AQ541+7)))))</f>
        <v>0</v>
      </c>
      <c r="AS541" s="511">
        <f ca="1">COUNTIF(INDIRECT("H"&amp;(ROW()+12*(($AO541-1)*3+$AP541)-ROW())/12+5):INDIRECT("S"&amp;(ROW()+12*(($AO541-1)*3+$AP541)-ROW())/12+5),AR541)</f>
        <v>0</v>
      </c>
      <c r="AT541" s="515"/>
      <c r="AV541" s="511">
        <f ca="1">IF(AND(AR541&gt;0,AS541&gt;0),COUNTIF(AV$6:AV540,"&gt;0")+1,0)</f>
        <v>0</v>
      </c>
    </row>
    <row r="542" spans="41:48">
      <c r="AO542" s="511">
        <v>15</v>
      </c>
      <c r="AP542" s="511">
        <v>3</v>
      </c>
      <c r="AQ542" s="511">
        <v>9</v>
      </c>
      <c r="AR542" s="515">
        <f ca="1">IF($AQ542=1,IF(INDIRECT(ADDRESS(($AO542-1)*3+$AP542+5,$AQ542+7))="",0,INDIRECT(ADDRESS(($AO542-1)*3+$AP542+5,$AQ542+7))),IF(INDIRECT(ADDRESS(($AO542-1)*3+$AP542+5,$AQ542+7))="",0,IF(COUNTIF(INDIRECT(ADDRESS(($AO542-1)*36+($AP542-1)*12+6,COLUMN())):INDIRECT(ADDRESS(($AO542-1)*36+($AP542-1)*12+$AQ542+4,COLUMN())),INDIRECT(ADDRESS(($AO542-1)*3+$AP542+5,$AQ542+7)))&gt;=1,0,INDIRECT(ADDRESS(($AO542-1)*3+$AP542+5,$AQ542+7)))))</f>
        <v>0</v>
      </c>
      <c r="AS542" s="511">
        <f ca="1">COUNTIF(INDIRECT("H"&amp;(ROW()+12*(($AO542-1)*3+$AP542)-ROW())/12+5):INDIRECT("S"&amp;(ROW()+12*(($AO542-1)*3+$AP542)-ROW())/12+5),AR542)</f>
        <v>0</v>
      </c>
      <c r="AT542" s="515"/>
      <c r="AV542" s="511">
        <f ca="1">IF(AND(AR542&gt;0,AS542&gt;0),COUNTIF(AV$6:AV541,"&gt;0")+1,0)</f>
        <v>0</v>
      </c>
    </row>
    <row r="543" spans="41:48">
      <c r="AO543" s="511">
        <v>15</v>
      </c>
      <c r="AP543" s="511">
        <v>3</v>
      </c>
      <c r="AQ543" s="511">
        <v>10</v>
      </c>
      <c r="AR543" s="515">
        <f ca="1">IF($AQ543=1,IF(INDIRECT(ADDRESS(($AO543-1)*3+$AP543+5,$AQ543+7))="",0,INDIRECT(ADDRESS(($AO543-1)*3+$AP543+5,$AQ543+7))),IF(INDIRECT(ADDRESS(($AO543-1)*3+$AP543+5,$AQ543+7))="",0,IF(COUNTIF(INDIRECT(ADDRESS(($AO543-1)*36+($AP543-1)*12+6,COLUMN())):INDIRECT(ADDRESS(($AO543-1)*36+($AP543-1)*12+$AQ543+4,COLUMN())),INDIRECT(ADDRESS(($AO543-1)*3+$AP543+5,$AQ543+7)))&gt;=1,0,INDIRECT(ADDRESS(($AO543-1)*3+$AP543+5,$AQ543+7)))))</f>
        <v>0</v>
      </c>
      <c r="AS543" s="511">
        <f ca="1">COUNTIF(INDIRECT("H"&amp;(ROW()+12*(($AO543-1)*3+$AP543)-ROW())/12+5):INDIRECT("S"&amp;(ROW()+12*(($AO543-1)*3+$AP543)-ROW())/12+5),AR543)</f>
        <v>0</v>
      </c>
      <c r="AT543" s="515"/>
      <c r="AV543" s="511">
        <f ca="1">IF(AND(AR543&gt;0,AS543&gt;0),COUNTIF(AV$6:AV542,"&gt;0")+1,0)</f>
        <v>0</v>
      </c>
    </row>
    <row r="544" spans="41:48">
      <c r="AO544" s="511">
        <v>15</v>
      </c>
      <c r="AP544" s="511">
        <v>3</v>
      </c>
      <c r="AQ544" s="511">
        <v>11</v>
      </c>
      <c r="AR544" s="515">
        <f ca="1">IF($AQ544=1,IF(INDIRECT(ADDRESS(($AO544-1)*3+$AP544+5,$AQ544+7))="",0,INDIRECT(ADDRESS(($AO544-1)*3+$AP544+5,$AQ544+7))),IF(INDIRECT(ADDRESS(($AO544-1)*3+$AP544+5,$AQ544+7))="",0,IF(COUNTIF(INDIRECT(ADDRESS(($AO544-1)*36+($AP544-1)*12+6,COLUMN())):INDIRECT(ADDRESS(($AO544-1)*36+($AP544-1)*12+$AQ544+4,COLUMN())),INDIRECT(ADDRESS(($AO544-1)*3+$AP544+5,$AQ544+7)))&gt;=1,0,INDIRECT(ADDRESS(($AO544-1)*3+$AP544+5,$AQ544+7)))))</f>
        <v>0</v>
      </c>
      <c r="AS544" s="511">
        <f ca="1">COUNTIF(INDIRECT("H"&amp;(ROW()+12*(($AO544-1)*3+$AP544)-ROW())/12+5):INDIRECT("S"&amp;(ROW()+12*(($AO544-1)*3+$AP544)-ROW())/12+5),AR544)</f>
        <v>0</v>
      </c>
      <c r="AT544" s="515"/>
      <c r="AV544" s="511">
        <f ca="1">IF(AND(AR544&gt;0,AS544&gt;0),COUNTIF(AV$6:AV543,"&gt;0")+1,0)</f>
        <v>0</v>
      </c>
    </row>
    <row r="545" spans="41:48">
      <c r="AO545" s="511">
        <v>15</v>
      </c>
      <c r="AP545" s="511">
        <v>3</v>
      </c>
      <c r="AQ545" s="511">
        <v>12</v>
      </c>
      <c r="AR545" s="515">
        <f ca="1">IF($AQ545=1,IF(INDIRECT(ADDRESS(($AO545-1)*3+$AP545+5,$AQ545+7))="",0,INDIRECT(ADDRESS(($AO545-1)*3+$AP545+5,$AQ545+7))),IF(INDIRECT(ADDRESS(($AO545-1)*3+$AP545+5,$AQ545+7))="",0,IF(COUNTIF(INDIRECT(ADDRESS(($AO545-1)*36+($AP545-1)*12+6,COLUMN())):INDIRECT(ADDRESS(($AO545-1)*36+($AP545-1)*12+$AQ545+4,COLUMN())),INDIRECT(ADDRESS(($AO545-1)*3+$AP545+5,$AQ545+7)))&gt;=1,0,INDIRECT(ADDRESS(($AO545-1)*3+$AP545+5,$AQ545+7)))))</f>
        <v>0</v>
      </c>
      <c r="AS545" s="511">
        <f ca="1">COUNTIF(INDIRECT("H"&amp;(ROW()+12*(($AO545-1)*3+$AP545)-ROW())/12+5):INDIRECT("S"&amp;(ROW()+12*(($AO545-1)*3+$AP545)-ROW())/12+5),AR545)</f>
        <v>0</v>
      </c>
      <c r="AT545" s="515"/>
      <c r="AV545" s="511">
        <f ca="1">IF(AND(AR545&gt;0,AS545&gt;0),COUNTIF(AV$6:AV544,"&gt;0")+1,0)</f>
        <v>0</v>
      </c>
    </row>
    <row r="546" spans="41:48">
      <c r="AO546" s="511">
        <v>16</v>
      </c>
      <c r="AP546" s="511">
        <v>1</v>
      </c>
      <c r="AQ546" s="511">
        <v>1</v>
      </c>
      <c r="AR546" s="515">
        <f ca="1">IF($AQ546=1,IF(INDIRECT(ADDRESS(($AO546-1)*3+$AP546+5,$AQ546+7))="",0,INDIRECT(ADDRESS(($AO546-1)*3+$AP546+5,$AQ546+7))),IF(INDIRECT(ADDRESS(($AO546-1)*3+$AP546+5,$AQ546+7))="",0,IF(COUNTIF(INDIRECT(ADDRESS(($AO546-1)*36+($AP546-1)*12+6,COLUMN())):INDIRECT(ADDRESS(($AO546-1)*36+($AP546-1)*12+$AQ546+4,COLUMN())),INDIRECT(ADDRESS(($AO546-1)*3+$AP546+5,$AQ546+7)))&gt;=1,0,INDIRECT(ADDRESS(($AO546-1)*3+$AP546+5,$AQ546+7)))))</f>
        <v>0</v>
      </c>
      <c r="AS546" s="511">
        <f ca="1">COUNTIF(INDIRECT("H"&amp;(ROW()+12*(($AO546-1)*3+$AP546)-ROW())/12+5):INDIRECT("S"&amp;(ROW()+12*(($AO546-1)*3+$AP546)-ROW())/12+5),AR546)</f>
        <v>0</v>
      </c>
      <c r="AT546" s="515"/>
      <c r="AV546" s="511">
        <f ca="1">IF(AND(AR546&gt;0,AS546&gt;0),COUNTIF(AV$6:AV545,"&gt;0")+1,0)</f>
        <v>0</v>
      </c>
    </row>
    <row r="547" spans="41:48">
      <c r="AO547" s="511">
        <v>16</v>
      </c>
      <c r="AP547" s="511">
        <v>1</v>
      </c>
      <c r="AQ547" s="511">
        <v>2</v>
      </c>
      <c r="AR547" s="515">
        <f ca="1">IF($AQ547=1,IF(INDIRECT(ADDRESS(($AO547-1)*3+$AP547+5,$AQ547+7))="",0,INDIRECT(ADDRESS(($AO547-1)*3+$AP547+5,$AQ547+7))),IF(INDIRECT(ADDRESS(($AO547-1)*3+$AP547+5,$AQ547+7))="",0,IF(COUNTIF(INDIRECT(ADDRESS(($AO547-1)*36+($AP547-1)*12+6,COLUMN())):INDIRECT(ADDRESS(($AO547-1)*36+($AP547-1)*12+$AQ547+4,COLUMN())),INDIRECT(ADDRESS(($AO547-1)*3+$AP547+5,$AQ547+7)))&gt;=1,0,INDIRECT(ADDRESS(($AO547-1)*3+$AP547+5,$AQ547+7)))))</f>
        <v>0</v>
      </c>
      <c r="AS547" s="511">
        <f ca="1">COUNTIF(INDIRECT("H"&amp;(ROW()+12*(($AO547-1)*3+$AP547)-ROW())/12+5):INDIRECT("S"&amp;(ROW()+12*(($AO547-1)*3+$AP547)-ROW())/12+5),AR547)</f>
        <v>0</v>
      </c>
      <c r="AT547" s="515"/>
      <c r="AV547" s="511">
        <f ca="1">IF(AND(AR547&gt;0,AS547&gt;0),COUNTIF(AV$6:AV546,"&gt;0")+1,0)</f>
        <v>0</v>
      </c>
    </row>
    <row r="548" spans="41:48">
      <c r="AO548" s="511">
        <v>16</v>
      </c>
      <c r="AP548" s="511">
        <v>1</v>
      </c>
      <c r="AQ548" s="511">
        <v>3</v>
      </c>
      <c r="AR548" s="515">
        <f ca="1">IF($AQ548=1,IF(INDIRECT(ADDRESS(($AO548-1)*3+$AP548+5,$AQ548+7))="",0,INDIRECT(ADDRESS(($AO548-1)*3+$AP548+5,$AQ548+7))),IF(INDIRECT(ADDRESS(($AO548-1)*3+$AP548+5,$AQ548+7))="",0,IF(COUNTIF(INDIRECT(ADDRESS(($AO548-1)*36+($AP548-1)*12+6,COLUMN())):INDIRECT(ADDRESS(($AO548-1)*36+($AP548-1)*12+$AQ548+4,COLUMN())),INDIRECT(ADDRESS(($AO548-1)*3+$AP548+5,$AQ548+7)))&gt;=1,0,INDIRECT(ADDRESS(($AO548-1)*3+$AP548+5,$AQ548+7)))))</f>
        <v>0</v>
      </c>
      <c r="AS548" s="511">
        <f ca="1">COUNTIF(INDIRECT("H"&amp;(ROW()+12*(($AO548-1)*3+$AP548)-ROW())/12+5):INDIRECT("S"&amp;(ROW()+12*(($AO548-1)*3+$AP548)-ROW())/12+5),AR548)</f>
        <v>0</v>
      </c>
      <c r="AT548" s="515"/>
      <c r="AV548" s="511">
        <f ca="1">IF(AND(AR548&gt;0,AS548&gt;0),COUNTIF(AV$6:AV547,"&gt;0")+1,0)</f>
        <v>0</v>
      </c>
    </row>
    <row r="549" spans="41:48">
      <c r="AO549" s="511">
        <v>16</v>
      </c>
      <c r="AP549" s="511">
        <v>1</v>
      </c>
      <c r="AQ549" s="511">
        <v>4</v>
      </c>
      <c r="AR549" s="515">
        <f ca="1">IF($AQ549=1,IF(INDIRECT(ADDRESS(($AO549-1)*3+$AP549+5,$AQ549+7))="",0,INDIRECT(ADDRESS(($AO549-1)*3+$AP549+5,$AQ549+7))),IF(INDIRECT(ADDRESS(($AO549-1)*3+$AP549+5,$AQ549+7))="",0,IF(COUNTIF(INDIRECT(ADDRESS(($AO549-1)*36+($AP549-1)*12+6,COLUMN())):INDIRECT(ADDRESS(($AO549-1)*36+($AP549-1)*12+$AQ549+4,COLUMN())),INDIRECT(ADDRESS(($AO549-1)*3+$AP549+5,$AQ549+7)))&gt;=1,0,INDIRECT(ADDRESS(($AO549-1)*3+$AP549+5,$AQ549+7)))))</f>
        <v>0</v>
      </c>
      <c r="AS549" s="511">
        <f ca="1">COUNTIF(INDIRECT("H"&amp;(ROW()+12*(($AO549-1)*3+$AP549)-ROW())/12+5):INDIRECT("S"&amp;(ROW()+12*(($AO549-1)*3+$AP549)-ROW())/12+5),AR549)</f>
        <v>0</v>
      </c>
      <c r="AT549" s="515"/>
      <c r="AV549" s="511">
        <f ca="1">IF(AND(AR549&gt;0,AS549&gt;0),COUNTIF(AV$6:AV548,"&gt;0")+1,0)</f>
        <v>0</v>
      </c>
    </row>
    <row r="550" spans="41:48">
      <c r="AO550" s="511">
        <v>16</v>
      </c>
      <c r="AP550" s="511">
        <v>1</v>
      </c>
      <c r="AQ550" s="511">
        <v>5</v>
      </c>
      <c r="AR550" s="515">
        <f ca="1">IF($AQ550=1,IF(INDIRECT(ADDRESS(($AO550-1)*3+$AP550+5,$AQ550+7))="",0,INDIRECT(ADDRESS(($AO550-1)*3+$AP550+5,$AQ550+7))),IF(INDIRECT(ADDRESS(($AO550-1)*3+$AP550+5,$AQ550+7))="",0,IF(COUNTIF(INDIRECT(ADDRESS(($AO550-1)*36+($AP550-1)*12+6,COLUMN())):INDIRECT(ADDRESS(($AO550-1)*36+($AP550-1)*12+$AQ550+4,COLUMN())),INDIRECT(ADDRESS(($AO550-1)*3+$AP550+5,$AQ550+7)))&gt;=1,0,INDIRECT(ADDRESS(($AO550-1)*3+$AP550+5,$AQ550+7)))))</f>
        <v>0</v>
      </c>
      <c r="AS550" s="511">
        <f ca="1">COUNTIF(INDIRECT("H"&amp;(ROW()+12*(($AO550-1)*3+$AP550)-ROW())/12+5):INDIRECT("S"&amp;(ROW()+12*(($AO550-1)*3+$AP550)-ROW())/12+5),AR550)</f>
        <v>0</v>
      </c>
      <c r="AT550" s="515"/>
      <c r="AV550" s="511">
        <f ca="1">IF(AND(AR550&gt;0,AS550&gt;0),COUNTIF(AV$6:AV549,"&gt;0")+1,0)</f>
        <v>0</v>
      </c>
    </row>
    <row r="551" spans="41:48">
      <c r="AO551" s="511">
        <v>16</v>
      </c>
      <c r="AP551" s="511">
        <v>1</v>
      </c>
      <c r="AQ551" s="511">
        <v>6</v>
      </c>
      <c r="AR551" s="515">
        <f ca="1">IF($AQ551=1,IF(INDIRECT(ADDRESS(($AO551-1)*3+$AP551+5,$AQ551+7))="",0,INDIRECT(ADDRESS(($AO551-1)*3+$AP551+5,$AQ551+7))),IF(INDIRECT(ADDRESS(($AO551-1)*3+$AP551+5,$AQ551+7))="",0,IF(COUNTIF(INDIRECT(ADDRESS(($AO551-1)*36+($AP551-1)*12+6,COLUMN())):INDIRECT(ADDRESS(($AO551-1)*36+($AP551-1)*12+$AQ551+4,COLUMN())),INDIRECT(ADDRESS(($AO551-1)*3+$AP551+5,$AQ551+7)))&gt;=1,0,INDIRECT(ADDRESS(($AO551-1)*3+$AP551+5,$AQ551+7)))))</f>
        <v>0</v>
      </c>
      <c r="AS551" s="511">
        <f ca="1">COUNTIF(INDIRECT("H"&amp;(ROW()+12*(($AO551-1)*3+$AP551)-ROW())/12+5):INDIRECT("S"&amp;(ROW()+12*(($AO551-1)*3+$AP551)-ROW())/12+5),AR551)</f>
        <v>0</v>
      </c>
      <c r="AT551" s="515"/>
      <c r="AV551" s="511">
        <f ca="1">IF(AND(AR551&gt;0,AS551&gt;0),COUNTIF(AV$6:AV550,"&gt;0")+1,0)</f>
        <v>0</v>
      </c>
    </row>
    <row r="552" spans="41:48">
      <c r="AO552" s="511">
        <v>16</v>
      </c>
      <c r="AP552" s="511">
        <v>1</v>
      </c>
      <c r="AQ552" s="511">
        <v>7</v>
      </c>
      <c r="AR552" s="515">
        <f ca="1">IF($AQ552=1,IF(INDIRECT(ADDRESS(($AO552-1)*3+$AP552+5,$AQ552+7))="",0,INDIRECT(ADDRESS(($AO552-1)*3+$AP552+5,$AQ552+7))),IF(INDIRECT(ADDRESS(($AO552-1)*3+$AP552+5,$AQ552+7))="",0,IF(COUNTIF(INDIRECT(ADDRESS(($AO552-1)*36+($AP552-1)*12+6,COLUMN())):INDIRECT(ADDRESS(($AO552-1)*36+($AP552-1)*12+$AQ552+4,COLUMN())),INDIRECT(ADDRESS(($AO552-1)*3+$AP552+5,$AQ552+7)))&gt;=1,0,INDIRECT(ADDRESS(($AO552-1)*3+$AP552+5,$AQ552+7)))))</f>
        <v>0</v>
      </c>
      <c r="AS552" s="511">
        <f ca="1">COUNTIF(INDIRECT("H"&amp;(ROW()+12*(($AO552-1)*3+$AP552)-ROW())/12+5):INDIRECT("S"&amp;(ROW()+12*(($AO552-1)*3+$AP552)-ROW())/12+5),AR552)</f>
        <v>0</v>
      </c>
      <c r="AT552" s="515"/>
      <c r="AV552" s="511">
        <f ca="1">IF(AND(AR552&gt;0,AS552&gt;0),COUNTIF(AV$6:AV551,"&gt;0")+1,0)</f>
        <v>0</v>
      </c>
    </row>
    <row r="553" spans="41:48">
      <c r="AO553" s="511">
        <v>16</v>
      </c>
      <c r="AP553" s="511">
        <v>1</v>
      </c>
      <c r="AQ553" s="511">
        <v>8</v>
      </c>
      <c r="AR553" s="515">
        <f ca="1">IF($AQ553=1,IF(INDIRECT(ADDRESS(($AO553-1)*3+$AP553+5,$AQ553+7))="",0,INDIRECT(ADDRESS(($AO553-1)*3+$AP553+5,$AQ553+7))),IF(INDIRECT(ADDRESS(($AO553-1)*3+$AP553+5,$AQ553+7))="",0,IF(COUNTIF(INDIRECT(ADDRESS(($AO553-1)*36+($AP553-1)*12+6,COLUMN())):INDIRECT(ADDRESS(($AO553-1)*36+($AP553-1)*12+$AQ553+4,COLUMN())),INDIRECT(ADDRESS(($AO553-1)*3+$AP553+5,$AQ553+7)))&gt;=1,0,INDIRECT(ADDRESS(($AO553-1)*3+$AP553+5,$AQ553+7)))))</f>
        <v>0</v>
      </c>
      <c r="AS553" s="511">
        <f ca="1">COUNTIF(INDIRECT("H"&amp;(ROW()+12*(($AO553-1)*3+$AP553)-ROW())/12+5):INDIRECT("S"&amp;(ROW()+12*(($AO553-1)*3+$AP553)-ROW())/12+5),AR553)</f>
        <v>0</v>
      </c>
      <c r="AT553" s="515"/>
      <c r="AV553" s="511">
        <f ca="1">IF(AND(AR553&gt;0,AS553&gt;0),COUNTIF(AV$6:AV552,"&gt;0")+1,0)</f>
        <v>0</v>
      </c>
    </row>
    <row r="554" spans="41:48">
      <c r="AO554" s="511">
        <v>16</v>
      </c>
      <c r="AP554" s="511">
        <v>1</v>
      </c>
      <c r="AQ554" s="511">
        <v>9</v>
      </c>
      <c r="AR554" s="515">
        <f ca="1">IF($AQ554=1,IF(INDIRECT(ADDRESS(($AO554-1)*3+$AP554+5,$AQ554+7))="",0,INDIRECT(ADDRESS(($AO554-1)*3+$AP554+5,$AQ554+7))),IF(INDIRECT(ADDRESS(($AO554-1)*3+$AP554+5,$AQ554+7))="",0,IF(COUNTIF(INDIRECT(ADDRESS(($AO554-1)*36+($AP554-1)*12+6,COLUMN())):INDIRECT(ADDRESS(($AO554-1)*36+($AP554-1)*12+$AQ554+4,COLUMN())),INDIRECT(ADDRESS(($AO554-1)*3+$AP554+5,$AQ554+7)))&gt;=1,0,INDIRECT(ADDRESS(($AO554-1)*3+$AP554+5,$AQ554+7)))))</f>
        <v>0</v>
      </c>
      <c r="AS554" s="511">
        <f ca="1">COUNTIF(INDIRECT("H"&amp;(ROW()+12*(($AO554-1)*3+$AP554)-ROW())/12+5):INDIRECT("S"&amp;(ROW()+12*(($AO554-1)*3+$AP554)-ROW())/12+5),AR554)</f>
        <v>0</v>
      </c>
      <c r="AT554" s="515"/>
      <c r="AV554" s="511">
        <f ca="1">IF(AND(AR554&gt;0,AS554&gt;0),COUNTIF(AV$6:AV553,"&gt;0")+1,0)</f>
        <v>0</v>
      </c>
    </row>
    <row r="555" spans="41:48">
      <c r="AO555" s="511">
        <v>16</v>
      </c>
      <c r="AP555" s="511">
        <v>1</v>
      </c>
      <c r="AQ555" s="511">
        <v>10</v>
      </c>
      <c r="AR555" s="515">
        <f ca="1">IF($AQ555=1,IF(INDIRECT(ADDRESS(($AO555-1)*3+$AP555+5,$AQ555+7))="",0,INDIRECT(ADDRESS(($AO555-1)*3+$AP555+5,$AQ555+7))),IF(INDIRECT(ADDRESS(($AO555-1)*3+$AP555+5,$AQ555+7))="",0,IF(COUNTIF(INDIRECT(ADDRESS(($AO555-1)*36+($AP555-1)*12+6,COLUMN())):INDIRECT(ADDRESS(($AO555-1)*36+($AP555-1)*12+$AQ555+4,COLUMN())),INDIRECT(ADDRESS(($AO555-1)*3+$AP555+5,$AQ555+7)))&gt;=1,0,INDIRECT(ADDRESS(($AO555-1)*3+$AP555+5,$AQ555+7)))))</f>
        <v>0</v>
      </c>
      <c r="AS555" s="511">
        <f ca="1">COUNTIF(INDIRECT("H"&amp;(ROW()+12*(($AO555-1)*3+$AP555)-ROW())/12+5):INDIRECT("S"&amp;(ROW()+12*(($AO555-1)*3+$AP555)-ROW())/12+5),AR555)</f>
        <v>0</v>
      </c>
      <c r="AT555" s="515"/>
      <c r="AV555" s="511">
        <f ca="1">IF(AND(AR555&gt;0,AS555&gt;0),COUNTIF(AV$6:AV554,"&gt;0")+1,0)</f>
        <v>0</v>
      </c>
    </row>
    <row r="556" spans="41:48">
      <c r="AO556" s="511">
        <v>16</v>
      </c>
      <c r="AP556" s="511">
        <v>1</v>
      </c>
      <c r="AQ556" s="511">
        <v>11</v>
      </c>
      <c r="AR556" s="515">
        <f ca="1">IF($AQ556=1,IF(INDIRECT(ADDRESS(($AO556-1)*3+$AP556+5,$AQ556+7))="",0,INDIRECT(ADDRESS(($AO556-1)*3+$AP556+5,$AQ556+7))),IF(INDIRECT(ADDRESS(($AO556-1)*3+$AP556+5,$AQ556+7))="",0,IF(COUNTIF(INDIRECT(ADDRESS(($AO556-1)*36+($AP556-1)*12+6,COLUMN())):INDIRECT(ADDRESS(($AO556-1)*36+($AP556-1)*12+$AQ556+4,COLUMN())),INDIRECT(ADDRESS(($AO556-1)*3+$AP556+5,$AQ556+7)))&gt;=1,0,INDIRECT(ADDRESS(($AO556-1)*3+$AP556+5,$AQ556+7)))))</f>
        <v>0</v>
      </c>
      <c r="AS556" s="511">
        <f ca="1">COUNTIF(INDIRECT("H"&amp;(ROW()+12*(($AO556-1)*3+$AP556)-ROW())/12+5):INDIRECT("S"&amp;(ROW()+12*(($AO556-1)*3+$AP556)-ROW())/12+5),AR556)</f>
        <v>0</v>
      </c>
      <c r="AT556" s="515"/>
      <c r="AV556" s="511">
        <f ca="1">IF(AND(AR556&gt;0,AS556&gt;0),COUNTIF(AV$6:AV555,"&gt;0")+1,0)</f>
        <v>0</v>
      </c>
    </row>
    <row r="557" spans="41:48">
      <c r="AO557" s="511">
        <v>16</v>
      </c>
      <c r="AP557" s="511">
        <v>1</v>
      </c>
      <c r="AQ557" s="511">
        <v>12</v>
      </c>
      <c r="AR557" s="515">
        <f ca="1">IF($AQ557=1,IF(INDIRECT(ADDRESS(($AO557-1)*3+$AP557+5,$AQ557+7))="",0,INDIRECT(ADDRESS(($AO557-1)*3+$AP557+5,$AQ557+7))),IF(INDIRECT(ADDRESS(($AO557-1)*3+$AP557+5,$AQ557+7))="",0,IF(COUNTIF(INDIRECT(ADDRESS(($AO557-1)*36+($AP557-1)*12+6,COLUMN())):INDIRECT(ADDRESS(($AO557-1)*36+($AP557-1)*12+$AQ557+4,COLUMN())),INDIRECT(ADDRESS(($AO557-1)*3+$AP557+5,$AQ557+7)))&gt;=1,0,INDIRECT(ADDRESS(($AO557-1)*3+$AP557+5,$AQ557+7)))))</f>
        <v>0</v>
      </c>
      <c r="AS557" s="511">
        <f ca="1">COUNTIF(INDIRECT("H"&amp;(ROW()+12*(($AO557-1)*3+$AP557)-ROW())/12+5):INDIRECT("S"&amp;(ROW()+12*(($AO557-1)*3+$AP557)-ROW())/12+5),AR557)</f>
        <v>0</v>
      </c>
      <c r="AT557" s="515"/>
      <c r="AV557" s="511">
        <f ca="1">IF(AND(AR557&gt;0,AS557&gt;0),COUNTIF(AV$6:AV556,"&gt;0")+1,0)</f>
        <v>0</v>
      </c>
    </row>
    <row r="558" spans="41:48">
      <c r="AO558" s="511">
        <v>16</v>
      </c>
      <c r="AP558" s="511">
        <v>2</v>
      </c>
      <c r="AQ558" s="511">
        <v>1</v>
      </c>
      <c r="AR558" s="515">
        <f ca="1">IF($AQ558=1,IF(INDIRECT(ADDRESS(($AO558-1)*3+$AP558+5,$AQ558+7))="",0,INDIRECT(ADDRESS(($AO558-1)*3+$AP558+5,$AQ558+7))),IF(INDIRECT(ADDRESS(($AO558-1)*3+$AP558+5,$AQ558+7))="",0,IF(COUNTIF(INDIRECT(ADDRESS(($AO558-1)*36+($AP558-1)*12+6,COLUMN())):INDIRECT(ADDRESS(($AO558-1)*36+($AP558-1)*12+$AQ558+4,COLUMN())),INDIRECT(ADDRESS(($AO558-1)*3+$AP558+5,$AQ558+7)))&gt;=1,0,INDIRECT(ADDRESS(($AO558-1)*3+$AP558+5,$AQ558+7)))))</f>
        <v>0</v>
      </c>
      <c r="AS558" s="511">
        <f ca="1">COUNTIF(INDIRECT("H"&amp;(ROW()+12*(($AO558-1)*3+$AP558)-ROW())/12+5):INDIRECT("S"&amp;(ROW()+12*(($AO558-1)*3+$AP558)-ROW())/12+5),AR558)</f>
        <v>0</v>
      </c>
      <c r="AT558" s="515"/>
      <c r="AV558" s="511">
        <f ca="1">IF(AND(AR558&gt;0,AS558&gt;0),COUNTIF(AV$6:AV557,"&gt;0")+1,0)</f>
        <v>0</v>
      </c>
    </row>
    <row r="559" spans="41:48">
      <c r="AO559" s="511">
        <v>16</v>
      </c>
      <c r="AP559" s="511">
        <v>2</v>
      </c>
      <c r="AQ559" s="511">
        <v>2</v>
      </c>
      <c r="AR559" s="515">
        <f ca="1">IF($AQ559=1,IF(INDIRECT(ADDRESS(($AO559-1)*3+$AP559+5,$AQ559+7))="",0,INDIRECT(ADDRESS(($AO559-1)*3+$AP559+5,$AQ559+7))),IF(INDIRECT(ADDRESS(($AO559-1)*3+$AP559+5,$AQ559+7))="",0,IF(COUNTIF(INDIRECT(ADDRESS(($AO559-1)*36+($AP559-1)*12+6,COLUMN())):INDIRECT(ADDRESS(($AO559-1)*36+($AP559-1)*12+$AQ559+4,COLUMN())),INDIRECT(ADDRESS(($AO559-1)*3+$AP559+5,$AQ559+7)))&gt;=1,0,INDIRECT(ADDRESS(($AO559-1)*3+$AP559+5,$AQ559+7)))))</f>
        <v>0</v>
      </c>
      <c r="AS559" s="511">
        <f ca="1">COUNTIF(INDIRECT("H"&amp;(ROW()+12*(($AO559-1)*3+$AP559)-ROW())/12+5):INDIRECT("S"&amp;(ROW()+12*(($AO559-1)*3+$AP559)-ROW())/12+5),AR559)</f>
        <v>0</v>
      </c>
      <c r="AT559" s="515"/>
      <c r="AV559" s="511">
        <f ca="1">IF(AND(AR559&gt;0,AS559&gt;0),COUNTIF(AV$6:AV558,"&gt;0")+1,0)</f>
        <v>0</v>
      </c>
    </row>
    <row r="560" spans="41:48">
      <c r="AO560" s="511">
        <v>16</v>
      </c>
      <c r="AP560" s="511">
        <v>2</v>
      </c>
      <c r="AQ560" s="511">
        <v>3</v>
      </c>
      <c r="AR560" s="515">
        <f ca="1">IF($AQ560=1,IF(INDIRECT(ADDRESS(($AO560-1)*3+$AP560+5,$AQ560+7))="",0,INDIRECT(ADDRESS(($AO560-1)*3+$AP560+5,$AQ560+7))),IF(INDIRECT(ADDRESS(($AO560-1)*3+$AP560+5,$AQ560+7))="",0,IF(COUNTIF(INDIRECT(ADDRESS(($AO560-1)*36+($AP560-1)*12+6,COLUMN())):INDIRECT(ADDRESS(($AO560-1)*36+($AP560-1)*12+$AQ560+4,COLUMN())),INDIRECT(ADDRESS(($AO560-1)*3+$AP560+5,$AQ560+7)))&gt;=1,0,INDIRECT(ADDRESS(($AO560-1)*3+$AP560+5,$AQ560+7)))))</f>
        <v>0</v>
      </c>
      <c r="AS560" s="511">
        <f ca="1">COUNTIF(INDIRECT("H"&amp;(ROW()+12*(($AO560-1)*3+$AP560)-ROW())/12+5):INDIRECT("S"&amp;(ROW()+12*(($AO560-1)*3+$AP560)-ROW())/12+5),AR560)</f>
        <v>0</v>
      </c>
      <c r="AT560" s="515"/>
      <c r="AV560" s="511">
        <f ca="1">IF(AND(AR560&gt;0,AS560&gt;0),COUNTIF(AV$6:AV559,"&gt;0")+1,0)</f>
        <v>0</v>
      </c>
    </row>
    <row r="561" spans="41:48">
      <c r="AO561" s="511">
        <v>16</v>
      </c>
      <c r="AP561" s="511">
        <v>2</v>
      </c>
      <c r="AQ561" s="511">
        <v>4</v>
      </c>
      <c r="AR561" s="515">
        <f ca="1">IF($AQ561=1,IF(INDIRECT(ADDRESS(($AO561-1)*3+$AP561+5,$AQ561+7))="",0,INDIRECT(ADDRESS(($AO561-1)*3+$AP561+5,$AQ561+7))),IF(INDIRECT(ADDRESS(($AO561-1)*3+$AP561+5,$AQ561+7))="",0,IF(COUNTIF(INDIRECT(ADDRESS(($AO561-1)*36+($AP561-1)*12+6,COLUMN())):INDIRECT(ADDRESS(($AO561-1)*36+($AP561-1)*12+$AQ561+4,COLUMN())),INDIRECT(ADDRESS(($AO561-1)*3+$AP561+5,$AQ561+7)))&gt;=1,0,INDIRECT(ADDRESS(($AO561-1)*3+$AP561+5,$AQ561+7)))))</f>
        <v>0</v>
      </c>
      <c r="AS561" s="511">
        <f ca="1">COUNTIF(INDIRECT("H"&amp;(ROW()+12*(($AO561-1)*3+$AP561)-ROW())/12+5):INDIRECT("S"&amp;(ROW()+12*(($AO561-1)*3+$AP561)-ROW())/12+5),AR561)</f>
        <v>0</v>
      </c>
      <c r="AT561" s="515"/>
      <c r="AV561" s="511">
        <f ca="1">IF(AND(AR561&gt;0,AS561&gt;0),COUNTIF(AV$6:AV560,"&gt;0")+1,0)</f>
        <v>0</v>
      </c>
    </row>
    <row r="562" spans="41:48">
      <c r="AO562" s="511">
        <v>16</v>
      </c>
      <c r="AP562" s="511">
        <v>2</v>
      </c>
      <c r="AQ562" s="511">
        <v>5</v>
      </c>
      <c r="AR562" s="515">
        <f ca="1">IF($AQ562=1,IF(INDIRECT(ADDRESS(($AO562-1)*3+$AP562+5,$AQ562+7))="",0,INDIRECT(ADDRESS(($AO562-1)*3+$AP562+5,$AQ562+7))),IF(INDIRECT(ADDRESS(($AO562-1)*3+$AP562+5,$AQ562+7))="",0,IF(COUNTIF(INDIRECT(ADDRESS(($AO562-1)*36+($AP562-1)*12+6,COLUMN())):INDIRECT(ADDRESS(($AO562-1)*36+($AP562-1)*12+$AQ562+4,COLUMN())),INDIRECT(ADDRESS(($AO562-1)*3+$AP562+5,$AQ562+7)))&gt;=1,0,INDIRECT(ADDRESS(($AO562-1)*3+$AP562+5,$AQ562+7)))))</f>
        <v>0</v>
      </c>
      <c r="AS562" s="511">
        <f ca="1">COUNTIF(INDIRECT("H"&amp;(ROW()+12*(($AO562-1)*3+$AP562)-ROW())/12+5):INDIRECT("S"&amp;(ROW()+12*(($AO562-1)*3+$AP562)-ROW())/12+5),AR562)</f>
        <v>0</v>
      </c>
      <c r="AT562" s="515"/>
      <c r="AV562" s="511">
        <f ca="1">IF(AND(AR562&gt;0,AS562&gt;0),COUNTIF(AV$6:AV561,"&gt;0")+1,0)</f>
        <v>0</v>
      </c>
    </row>
    <row r="563" spans="41:48">
      <c r="AO563" s="511">
        <v>16</v>
      </c>
      <c r="AP563" s="511">
        <v>2</v>
      </c>
      <c r="AQ563" s="511">
        <v>6</v>
      </c>
      <c r="AR563" s="515">
        <f ca="1">IF($AQ563=1,IF(INDIRECT(ADDRESS(($AO563-1)*3+$AP563+5,$AQ563+7))="",0,INDIRECT(ADDRESS(($AO563-1)*3+$AP563+5,$AQ563+7))),IF(INDIRECT(ADDRESS(($AO563-1)*3+$AP563+5,$AQ563+7))="",0,IF(COUNTIF(INDIRECT(ADDRESS(($AO563-1)*36+($AP563-1)*12+6,COLUMN())):INDIRECT(ADDRESS(($AO563-1)*36+($AP563-1)*12+$AQ563+4,COLUMN())),INDIRECT(ADDRESS(($AO563-1)*3+$AP563+5,$AQ563+7)))&gt;=1,0,INDIRECT(ADDRESS(($AO563-1)*3+$AP563+5,$AQ563+7)))))</f>
        <v>0</v>
      </c>
      <c r="AS563" s="511">
        <f ca="1">COUNTIF(INDIRECT("H"&amp;(ROW()+12*(($AO563-1)*3+$AP563)-ROW())/12+5):INDIRECT("S"&amp;(ROW()+12*(($AO563-1)*3+$AP563)-ROW())/12+5),AR563)</f>
        <v>0</v>
      </c>
      <c r="AT563" s="515"/>
      <c r="AV563" s="511">
        <f ca="1">IF(AND(AR563&gt;0,AS563&gt;0),COUNTIF(AV$6:AV562,"&gt;0")+1,0)</f>
        <v>0</v>
      </c>
    </row>
    <row r="564" spans="41:48">
      <c r="AO564" s="511">
        <v>16</v>
      </c>
      <c r="AP564" s="511">
        <v>2</v>
      </c>
      <c r="AQ564" s="511">
        <v>7</v>
      </c>
      <c r="AR564" s="515">
        <f ca="1">IF($AQ564=1,IF(INDIRECT(ADDRESS(($AO564-1)*3+$AP564+5,$AQ564+7))="",0,INDIRECT(ADDRESS(($AO564-1)*3+$AP564+5,$AQ564+7))),IF(INDIRECT(ADDRESS(($AO564-1)*3+$AP564+5,$AQ564+7))="",0,IF(COUNTIF(INDIRECT(ADDRESS(($AO564-1)*36+($AP564-1)*12+6,COLUMN())):INDIRECT(ADDRESS(($AO564-1)*36+($AP564-1)*12+$AQ564+4,COLUMN())),INDIRECT(ADDRESS(($AO564-1)*3+$AP564+5,$AQ564+7)))&gt;=1,0,INDIRECT(ADDRESS(($AO564-1)*3+$AP564+5,$AQ564+7)))))</f>
        <v>0</v>
      </c>
      <c r="AS564" s="511">
        <f ca="1">COUNTIF(INDIRECT("H"&amp;(ROW()+12*(($AO564-1)*3+$AP564)-ROW())/12+5):INDIRECT("S"&amp;(ROW()+12*(($AO564-1)*3+$AP564)-ROW())/12+5),AR564)</f>
        <v>0</v>
      </c>
      <c r="AT564" s="515"/>
      <c r="AV564" s="511">
        <f ca="1">IF(AND(AR564&gt;0,AS564&gt;0),COUNTIF(AV$6:AV563,"&gt;0")+1,0)</f>
        <v>0</v>
      </c>
    </row>
    <row r="565" spans="41:48">
      <c r="AO565" s="511">
        <v>16</v>
      </c>
      <c r="AP565" s="511">
        <v>2</v>
      </c>
      <c r="AQ565" s="511">
        <v>8</v>
      </c>
      <c r="AR565" s="515">
        <f ca="1">IF($AQ565=1,IF(INDIRECT(ADDRESS(($AO565-1)*3+$AP565+5,$AQ565+7))="",0,INDIRECT(ADDRESS(($AO565-1)*3+$AP565+5,$AQ565+7))),IF(INDIRECT(ADDRESS(($AO565-1)*3+$AP565+5,$AQ565+7))="",0,IF(COUNTIF(INDIRECT(ADDRESS(($AO565-1)*36+($AP565-1)*12+6,COLUMN())):INDIRECT(ADDRESS(($AO565-1)*36+($AP565-1)*12+$AQ565+4,COLUMN())),INDIRECT(ADDRESS(($AO565-1)*3+$AP565+5,$AQ565+7)))&gt;=1,0,INDIRECT(ADDRESS(($AO565-1)*3+$AP565+5,$AQ565+7)))))</f>
        <v>0</v>
      </c>
      <c r="AS565" s="511">
        <f ca="1">COUNTIF(INDIRECT("H"&amp;(ROW()+12*(($AO565-1)*3+$AP565)-ROW())/12+5):INDIRECT("S"&amp;(ROW()+12*(($AO565-1)*3+$AP565)-ROW())/12+5),AR565)</f>
        <v>0</v>
      </c>
      <c r="AT565" s="515"/>
      <c r="AV565" s="511">
        <f ca="1">IF(AND(AR565&gt;0,AS565&gt;0),COUNTIF(AV$6:AV564,"&gt;0")+1,0)</f>
        <v>0</v>
      </c>
    </row>
    <row r="566" spans="41:48">
      <c r="AO566" s="511">
        <v>16</v>
      </c>
      <c r="AP566" s="511">
        <v>2</v>
      </c>
      <c r="AQ566" s="511">
        <v>9</v>
      </c>
      <c r="AR566" s="515">
        <f ca="1">IF($AQ566=1,IF(INDIRECT(ADDRESS(($AO566-1)*3+$AP566+5,$AQ566+7))="",0,INDIRECT(ADDRESS(($AO566-1)*3+$AP566+5,$AQ566+7))),IF(INDIRECT(ADDRESS(($AO566-1)*3+$AP566+5,$AQ566+7))="",0,IF(COUNTIF(INDIRECT(ADDRESS(($AO566-1)*36+($AP566-1)*12+6,COLUMN())):INDIRECT(ADDRESS(($AO566-1)*36+($AP566-1)*12+$AQ566+4,COLUMN())),INDIRECT(ADDRESS(($AO566-1)*3+$AP566+5,$AQ566+7)))&gt;=1,0,INDIRECT(ADDRESS(($AO566-1)*3+$AP566+5,$AQ566+7)))))</f>
        <v>0</v>
      </c>
      <c r="AS566" s="511">
        <f ca="1">COUNTIF(INDIRECT("H"&amp;(ROW()+12*(($AO566-1)*3+$AP566)-ROW())/12+5):INDIRECT("S"&amp;(ROW()+12*(($AO566-1)*3+$AP566)-ROW())/12+5),AR566)</f>
        <v>0</v>
      </c>
      <c r="AT566" s="515"/>
      <c r="AV566" s="511">
        <f ca="1">IF(AND(AR566&gt;0,AS566&gt;0),COUNTIF(AV$6:AV565,"&gt;0")+1,0)</f>
        <v>0</v>
      </c>
    </row>
    <row r="567" spans="41:48">
      <c r="AO567" s="511">
        <v>16</v>
      </c>
      <c r="AP567" s="511">
        <v>2</v>
      </c>
      <c r="AQ567" s="511">
        <v>10</v>
      </c>
      <c r="AR567" s="515">
        <f ca="1">IF($AQ567=1,IF(INDIRECT(ADDRESS(($AO567-1)*3+$AP567+5,$AQ567+7))="",0,INDIRECT(ADDRESS(($AO567-1)*3+$AP567+5,$AQ567+7))),IF(INDIRECT(ADDRESS(($AO567-1)*3+$AP567+5,$AQ567+7))="",0,IF(COUNTIF(INDIRECT(ADDRESS(($AO567-1)*36+($AP567-1)*12+6,COLUMN())):INDIRECT(ADDRESS(($AO567-1)*36+($AP567-1)*12+$AQ567+4,COLUMN())),INDIRECT(ADDRESS(($AO567-1)*3+$AP567+5,$AQ567+7)))&gt;=1,0,INDIRECT(ADDRESS(($AO567-1)*3+$AP567+5,$AQ567+7)))))</f>
        <v>0</v>
      </c>
      <c r="AS567" s="511">
        <f ca="1">COUNTIF(INDIRECT("H"&amp;(ROW()+12*(($AO567-1)*3+$AP567)-ROW())/12+5):INDIRECT("S"&amp;(ROW()+12*(($AO567-1)*3+$AP567)-ROW())/12+5),AR567)</f>
        <v>0</v>
      </c>
      <c r="AT567" s="515"/>
      <c r="AV567" s="511">
        <f ca="1">IF(AND(AR567&gt;0,AS567&gt;0),COUNTIF(AV$6:AV566,"&gt;0")+1,0)</f>
        <v>0</v>
      </c>
    </row>
    <row r="568" spans="41:48">
      <c r="AO568" s="511">
        <v>16</v>
      </c>
      <c r="AP568" s="511">
        <v>2</v>
      </c>
      <c r="AQ568" s="511">
        <v>11</v>
      </c>
      <c r="AR568" s="515">
        <f ca="1">IF($AQ568=1,IF(INDIRECT(ADDRESS(($AO568-1)*3+$AP568+5,$AQ568+7))="",0,INDIRECT(ADDRESS(($AO568-1)*3+$AP568+5,$AQ568+7))),IF(INDIRECT(ADDRESS(($AO568-1)*3+$AP568+5,$AQ568+7))="",0,IF(COUNTIF(INDIRECT(ADDRESS(($AO568-1)*36+($AP568-1)*12+6,COLUMN())):INDIRECT(ADDRESS(($AO568-1)*36+($AP568-1)*12+$AQ568+4,COLUMN())),INDIRECT(ADDRESS(($AO568-1)*3+$AP568+5,$AQ568+7)))&gt;=1,0,INDIRECT(ADDRESS(($AO568-1)*3+$AP568+5,$AQ568+7)))))</f>
        <v>0</v>
      </c>
      <c r="AS568" s="511">
        <f ca="1">COUNTIF(INDIRECT("H"&amp;(ROW()+12*(($AO568-1)*3+$AP568)-ROW())/12+5):INDIRECT("S"&amp;(ROW()+12*(($AO568-1)*3+$AP568)-ROW())/12+5),AR568)</f>
        <v>0</v>
      </c>
      <c r="AT568" s="515"/>
      <c r="AV568" s="511">
        <f ca="1">IF(AND(AR568&gt;0,AS568&gt;0),COUNTIF(AV$6:AV567,"&gt;0")+1,0)</f>
        <v>0</v>
      </c>
    </row>
    <row r="569" spans="41:48">
      <c r="AO569" s="511">
        <v>16</v>
      </c>
      <c r="AP569" s="511">
        <v>2</v>
      </c>
      <c r="AQ569" s="511">
        <v>12</v>
      </c>
      <c r="AR569" s="515">
        <f ca="1">IF($AQ569=1,IF(INDIRECT(ADDRESS(($AO569-1)*3+$AP569+5,$AQ569+7))="",0,INDIRECT(ADDRESS(($AO569-1)*3+$AP569+5,$AQ569+7))),IF(INDIRECT(ADDRESS(($AO569-1)*3+$AP569+5,$AQ569+7))="",0,IF(COUNTIF(INDIRECT(ADDRESS(($AO569-1)*36+($AP569-1)*12+6,COLUMN())):INDIRECT(ADDRESS(($AO569-1)*36+($AP569-1)*12+$AQ569+4,COLUMN())),INDIRECT(ADDRESS(($AO569-1)*3+$AP569+5,$AQ569+7)))&gt;=1,0,INDIRECT(ADDRESS(($AO569-1)*3+$AP569+5,$AQ569+7)))))</f>
        <v>0</v>
      </c>
      <c r="AS569" s="511">
        <f ca="1">COUNTIF(INDIRECT("H"&amp;(ROW()+12*(($AO569-1)*3+$AP569)-ROW())/12+5):INDIRECT("S"&amp;(ROW()+12*(($AO569-1)*3+$AP569)-ROW())/12+5),AR569)</f>
        <v>0</v>
      </c>
      <c r="AT569" s="515"/>
      <c r="AV569" s="511">
        <f ca="1">IF(AND(AR569&gt;0,AS569&gt;0),COUNTIF(AV$6:AV568,"&gt;0")+1,0)</f>
        <v>0</v>
      </c>
    </row>
    <row r="570" spans="41:48">
      <c r="AO570" s="511">
        <v>16</v>
      </c>
      <c r="AP570" s="511">
        <v>3</v>
      </c>
      <c r="AQ570" s="511">
        <v>1</v>
      </c>
      <c r="AR570" s="515">
        <f ca="1">IF($AQ570=1,IF(INDIRECT(ADDRESS(($AO570-1)*3+$AP570+5,$AQ570+7))="",0,INDIRECT(ADDRESS(($AO570-1)*3+$AP570+5,$AQ570+7))),IF(INDIRECT(ADDRESS(($AO570-1)*3+$AP570+5,$AQ570+7))="",0,IF(COUNTIF(INDIRECT(ADDRESS(($AO570-1)*36+($AP570-1)*12+6,COLUMN())):INDIRECT(ADDRESS(($AO570-1)*36+($AP570-1)*12+$AQ570+4,COLUMN())),INDIRECT(ADDRESS(($AO570-1)*3+$AP570+5,$AQ570+7)))&gt;=1,0,INDIRECT(ADDRESS(($AO570-1)*3+$AP570+5,$AQ570+7)))))</f>
        <v>0</v>
      </c>
      <c r="AS570" s="511">
        <f ca="1">COUNTIF(INDIRECT("H"&amp;(ROW()+12*(($AO570-1)*3+$AP570)-ROW())/12+5):INDIRECT("S"&amp;(ROW()+12*(($AO570-1)*3+$AP570)-ROW())/12+5),AR570)</f>
        <v>0</v>
      </c>
      <c r="AT570" s="515"/>
      <c r="AV570" s="511">
        <f ca="1">IF(AND(AR570&gt;0,AS570&gt;0),COUNTIF(AV$6:AV569,"&gt;0")+1,0)</f>
        <v>0</v>
      </c>
    </row>
    <row r="571" spans="41:48">
      <c r="AO571" s="511">
        <v>16</v>
      </c>
      <c r="AP571" s="511">
        <v>3</v>
      </c>
      <c r="AQ571" s="511">
        <v>2</v>
      </c>
      <c r="AR571" s="515">
        <f ca="1">IF($AQ571=1,IF(INDIRECT(ADDRESS(($AO571-1)*3+$AP571+5,$AQ571+7))="",0,INDIRECT(ADDRESS(($AO571-1)*3+$AP571+5,$AQ571+7))),IF(INDIRECT(ADDRESS(($AO571-1)*3+$AP571+5,$AQ571+7))="",0,IF(COUNTIF(INDIRECT(ADDRESS(($AO571-1)*36+($AP571-1)*12+6,COLUMN())):INDIRECT(ADDRESS(($AO571-1)*36+($AP571-1)*12+$AQ571+4,COLUMN())),INDIRECT(ADDRESS(($AO571-1)*3+$AP571+5,$AQ571+7)))&gt;=1,0,INDIRECT(ADDRESS(($AO571-1)*3+$AP571+5,$AQ571+7)))))</f>
        <v>0</v>
      </c>
      <c r="AS571" s="511">
        <f ca="1">COUNTIF(INDIRECT("H"&amp;(ROW()+12*(($AO571-1)*3+$AP571)-ROW())/12+5):INDIRECT("S"&amp;(ROW()+12*(($AO571-1)*3+$AP571)-ROW())/12+5),AR571)</f>
        <v>0</v>
      </c>
      <c r="AT571" s="515"/>
      <c r="AV571" s="511">
        <f ca="1">IF(AND(AR571&gt;0,AS571&gt;0),COUNTIF(AV$6:AV570,"&gt;0")+1,0)</f>
        <v>0</v>
      </c>
    </row>
    <row r="572" spans="41:48">
      <c r="AO572" s="511">
        <v>16</v>
      </c>
      <c r="AP572" s="511">
        <v>3</v>
      </c>
      <c r="AQ572" s="511">
        <v>3</v>
      </c>
      <c r="AR572" s="515">
        <f ca="1">IF($AQ572=1,IF(INDIRECT(ADDRESS(($AO572-1)*3+$AP572+5,$AQ572+7))="",0,INDIRECT(ADDRESS(($AO572-1)*3+$AP572+5,$AQ572+7))),IF(INDIRECT(ADDRESS(($AO572-1)*3+$AP572+5,$AQ572+7))="",0,IF(COUNTIF(INDIRECT(ADDRESS(($AO572-1)*36+($AP572-1)*12+6,COLUMN())):INDIRECT(ADDRESS(($AO572-1)*36+($AP572-1)*12+$AQ572+4,COLUMN())),INDIRECT(ADDRESS(($AO572-1)*3+$AP572+5,$AQ572+7)))&gt;=1,0,INDIRECT(ADDRESS(($AO572-1)*3+$AP572+5,$AQ572+7)))))</f>
        <v>0</v>
      </c>
      <c r="AS572" s="511">
        <f ca="1">COUNTIF(INDIRECT("H"&amp;(ROW()+12*(($AO572-1)*3+$AP572)-ROW())/12+5):INDIRECT("S"&amp;(ROW()+12*(($AO572-1)*3+$AP572)-ROW())/12+5),AR572)</f>
        <v>0</v>
      </c>
      <c r="AT572" s="515"/>
      <c r="AV572" s="511">
        <f ca="1">IF(AND(AR572&gt;0,AS572&gt;0),COUNTIF(AV$6:AV571,"&gt;0")+1,0)</f>
        <v>0</v>
      </c>
    </row>
    <row r="573" spans="41:48">
      <c r="AO573" s="511">
        <v>16</v>
      </c>
      <c r="AP573" s="511">
        <v>3</v>
      </c>
      <c r="AQ573" s="511">
        <v>4</v>
      </c>
      <c r="AR573" s="515">
        <f ca="1">IF($AQ573=1,IF(INDIRECT(ADDRESS(($AO573-1)*3+$AP573+5,$AQ573+7))="",0,INDIRECT(ADDRESS(($AO573-1)*3+$AP573+5,$AQ573+7))),IF(INDIRECT(ADDRESS(($AO573-1)*3+$AP573+5,$AQ573+7))="",0,IF(COUNTIF(INDIRECT(ADDRESS(($AO573-1)*36+($AP573-1)*12+6,COLUMN())):INDIRECT(ADDRESS(($AO573-1)*36+($AP573-1)*12+$AQ573+4,COLUMN())),INDIRECT(ADDRESS(($AO573-1)*3+$AP573+5,$AQ573+7)))&gt;=1,0,INDIRECT(ADDRESS(($AO573-1)*3+$AP573+5,$AQ573+7)))))</f>
        <v>0</v>
      </c>
      <c r="AS573" s="511">
        <f ca="1">COUNTIF(INDIRECT("H"&amp;(ROW()+12*(($AO573-1)*3+$AP573)-ROW())/12+5):INDIRECT("S"&amp;(ROW()+12*(($AO573-1)*3+$AP573)-ROW())/12+5),AR573)</f>
        <v>0</v>
      </c>
      <c r="AT573" s="515"/>
      <c r="AV573" s="511">
        <f ca="1">IF(AND(AR573&gt;0,AS573&gt;0),COUNTIF(AV$6:AV572,"&gt;0")+1,0)</f>
        <v>0</v>
      </c>
    </row>
    <row r="574" spans="41:48">
      <c r="AO574" s="511">
        <v>16</v>
      </c>
      <c r="AP574" s="511">
        <v>3</v>
      </c>
      <c r="AQ574" s="511">
        <v>5</v>
      </c>
      <c r="AR574" s="515">
        <f ca="1">IF($AQ574=1,IF(INDIRECT(ADDRESS(($AO574-1)*3+$AP574+5,$AQ574+7))="",0,INDIRECT(ADDRESS(($AO574-1)*3+$AP574+5,$AQ574+7))),IF(INDIRECT(ADDRESS(($AO574-1)*3+$AP574+5,$AQ574+7))="",0,IF(COUNTIF(INDIRECT(ADDRESS(($AO574-1)*36+($AP574-1)*12+6,COLUMN())):INDIRECT(ADDRESS(($AO574-1)*36+($AP574-1)*12+$AQ574+4,COLUMN())),INDIRECT(ADDRESS(($AO574-1)*3+$AP574+5,$AQ574+7)))&gt;=1,0,INDIRECT(ADDRESS(($AO574-1)*3+$AP574+5,$AQ574+7)))))</f>
        <v>0</v>
      </c>
      <c r="AS574" s="511">
        <f ca="1">COUNTIF(INDIRECT("H"&amp;(ROW()+12*(($AO574-1)*3+$AP574)-ROW())/12+5):INDIRECT("S"&amp;(ROW()+12*(($AO574-1)*3+$AP574)-ROW())/12+5),AR574)</f>
        <v>0</v>
      </c>
      <c r="AT574" s="515"/>
      <c r="AV574" s="511">
        <f ca="1">IF(AND(AR574&gt;0,AS574&gt;0),COUNTIF(AV$6:AV573,"&gt;0")+1,0)</f>
        <v>0</v>
      </c>
    </row>
    <row r="575" spans="41:48">
      <c r="AO575" s="511">
        <v>16</v>
      </c>
      <c r="AP575" s="511">
        <v>3</v>
      </c>
      <c r="AQ575" s="511">
        <v>6</v>
      </c>
      <c r="AR575" s="515">
        <f ca="1">IF($AQ575=1,IF(INDIRECT(ADDRESS(($AO575-1)*3+$AP575+5,$AQ575+7))="",0,INDIRECT(ADDRESS(($AO575-1)*3+$AP575+5,$AQ575+7))),IF(INDIRECT(ADDRESS(($AO575-1)*3+$AP575+5,$AQ575+7))="",0,IF(COUNTIF(INDIRECT(ADDRESS(($AO575-1)*36+($AP575-1)*12+6,COLUMN())):INDIRECT(ADDRESS(($AO575-1)*36+($AP575-1)*12+$AQ575+4,COLUMN())),INDIRECT(ADDRESS(($AO575-1)*3+$AP575+5,$AQ575+7)))&gt;=1,0,INDIRECT(ADDRESS(($AO575-1)*3+$AP575+5,$AQ575+7)))))</f>
        <v>0</v>
      </c>
      <c r="AS575" s="511">
        <f ca="1">COUNTIF(INDIRECT("H"&amp;(ROW()+12*(($AO575-1)*3+$AP575)-ROW())/12+5):INDIRECT("S"&amp;(ROW()+12*(($AO575-1)*3+$AP575)-ROW())/12+5),AR575)</f>
        <v>0</v>
      </c>
      <c r="AT575" s="515"/>
      <c r="AV575" s="511">
        <f ca="1">IF(AND(AR575&gt;0,AS575&gt;0),COUNTIF(AV$6:AV574,"&gt;0")+1,0)</f>
        <v>0</v>
      </c>
    </row>
    <row r="576" spans="41:48">
      <c r="AO576" s="511">
        <v>16</v>
      </c>
      <c r="AP576" s="511">
        <v>3</v>
      </c>
      <c r="AQ576" s="511">
        <v>7</v>
      </c>
      <c r="AR576" s="515">
        <f ca="1">IF($AQ576=1,IF(INDIRECT(ADDRESS(($AO576-1)*3+$AP576+5,$AQ576+7))="",0,INDIRECT(ADDRESS(($AO576-1)*3+$AP576+5,$AQ576+7))),IF(INDIRECT(ADDRESS(($AO576-1)*3+$AP576+5,$AQ576+7))="",0,IF(COUNTIF(INDIRECT(ADDRESS(($AO576-1)*36+($AP576-1)*12+6,COLUMN())):INDIRECT(ADDRESS(($AO576-1)*36+($AP576-1)*12+$AQ576+4,COLUMN())),INDIRECT(ADDRESS(($AO576-1)*3+$AP576+5,$AQ576+7)))&gt;=1,0,INDIRECT(ADDRESS(($AO576-1)*3+$AP576+5,$AQ576+7)))))</f>
        <v>0</v>
      </c>
      <c r="AS576" s="511">
        <f ca="1">COUNTIF(INDIRECT("H"&amp;(ROW()+12*(($AO576-1)*3+$AP576)-ROW())/12+5):INDIRECT("S"&amp;(ROW()+12*(($AO576-1)*3+$AP576)-ROW())/12+5),AR576)</f>
        <v>0</v>
      </c>
      <c r="AT576" s="515"/>
      <c r="AV576" s="511">
        <f ca="1">IF(AND(AR576&gt;0,AS576&gt;0),COUNTIF(AV$6:AV575,"&gt;0")+1,0)</f>
        <v>0</v>
      </c>
    </row>
    <row r="577" spans="41:48">
      <c r="AO577" s="511">
        <v>16</v>
      </c>
      <c r="AP577" s="511">
        <v>3</v>
      </c>
      <c r="AQ577" s="511">
        <v>8</v>
      </c>
      <c r="AR577" s="515">
        <f ca="1">IF($AQ577=1,IF(INDIRECT(ADDRESS(($AO577-1)*3+$AP577+5,$AQ577+7))="",0,INDIRECT(ADDRESS(($AO577-1)*3+$AP577+5,$AQ577+7))),IF(INDIRECT(ADDRESS(($AO577-1)*3+$AP577+5,$AQ577+7))="",0,IF(COUNTIF(INDIRECT(ADDRESS(($AO577-1)*36+($AP577-1)*12+6,COLUMN())):INDIRECT(ADDRESS(($AO577-1)*36+($AP577-1)*12+$AQ577+4,COLUMN())),INDIRECT(ADDRESS(($AO577-1)*3+$AP577+5,$AQ577+7)))&gt;=1,0,INDIRECT(ADDRESS(($AO577-1)*3+$AP577+5,$AQ577+7)))))</f>
        <v>0</v>
      </c>
      <c r="AS577" s="511">
        <f ca="1">COUNTIF(INDIRECT("H"&amp;(ROW()+12*(($AO577-1)*3+$AP577)-ROW())/12+5):INDIRECT("S"&amp;(ROW()+12*(($AO577-1)*3+$AP577)-ROW())/12+5),AR577)</f>
        <v>0</v>
      </c>
      <c r="AT577" s="515"/>
      <c r="AV577" s="511">
        <f ca="1">IF(AND(AR577&gt;0,AS577&gt;0),COUNTIF(AV$6:AV576,"&gt;0")+1,0)</f>
        <v>0</v>
      </c>
    </row>
    <row r="578" spans="41:48">
      <c r="AO578" s="511">
        <v>16</v>
      </c>
      <c r="AP578" s="511">
        <v>3</v>
      </c>
      <c r="AQ578" s="511">
        <v>9</v>
      </c>
      <c r="AR578" s="515">
        <f ca="1">IF($AQ578=1,IF(INDIRECT(ADDRESS(($AO578-1)*3+$AP578+5,$AQ578+7))="",0,INDIRECT(ADDRESS(($AO578-1)*3+$AP578+5,$AQ578+7))),IF(INDIRECT(ADDRESS(($AO578-1)*3+$AP578+5,$AQ578+7))="",0,IF(COUNTIF(INDIRECT(ADDRESS(($AO578-1)*36+($AP578-1)*12+6,COLUMN())):INDIRECT(ADDRESS(($AO578-1)*36+($AP578-1)*12+$AQ578+4,COLUMN())),INDIRECT(ADDRESS(($AO578-1)*3+$AP578+5,$AQ578+7)))&gt;=1,0,INDIRECT(ADDRESS(($AO578-1)*3+$AP578+5,$AQ578+7)))))</f>
        <v>0</v>
      </c>
      <c r="AS578" s="511">
        <f ca="1">COUNTIF(INDIRECT("H"&amp;(ROW()+12*(($AO578-1)*3+$AP578)-ROW())/12+5):INDIRECT("S"&amp;(ROW()+12*(($AO578-1)*3+$AP578)-ROW())/12+5),AR578)</f>
        <v>0</v>
      </c>
      <c r="AT578" s="515"/>
      <c r="AV578" s="511">
        <f ca="1">IF(AND(AR578&gt;0,AS578&gt;0),COUNTIF(AV$6:AV577,"&gt;0")+1,0)</f>
        <v>0</v>
      </c>
    </row>
    <row r="579" spans="41:48">
      <c r="AO579" s="511">
        <v>16</v>
      </c>
      <c r="AP579" s="511">
        <v>3</v>
      </c>
      <c r="AQ579" s="511">
        <v>10</v>
      </c>
      <c r="AR579" s="515">
        <f ca="1">IF($AQ579=1,IF(INDIRECT(ADDRESS(($AO579-1)*3+$AP579+5,$AQ579+7))="",0,INDIRECT(ADDRESS(($AO579-1)*3+$AP579+5,$AQ579+7))),IF(INDIRECT(ADDRESS(($AO579-1)*3+$AP579+5,$AQ579+7))="",0,IF(COUNTIF(INDIRECT(ADDRESS(($AO579-1)*36+($AP579-1)*12+6,COLUMN())):INDIRECT(ADDRESS(($AO579-1)*36+($AP579-1)*12+$AQ579+4,COLUMN())),INDIRECT(ADDRESS(($AO579-1)*3+$AP579+5,$AQ579+7)))&gt;=1,0,INDIRECT(ADDRESS(($AO579-1)*3+$AP579+5,$AQ579+7)))))</f>
        <v>0</v>
      </c>
      <c r="AS579" s="511">
        <f ca="1">COUNTIF(INDIRECT("H"&amp;(ROW()+12*(($AO579-1)*3+$AP579)-ROW())/12+5):INDIRECT("S"&amp;(ROW()+12*(($AO579-1)*3+$AP579)-ROW())/12+5),AR579)</f>
        <v>0</v>
      </c>
      <c r="AT579" s="515"/>
      <c r="AV579" s="511">
        <f ca="1">IF(AND(AR579&gt;0,AS579&gt;0),COUNTIF(AV$6:AV578,"&gt;0")+1,0)</f>
        <v>0</v>
      </c>
    </row>
    <row r="580" spans="41:48">
      <c r="AO580" s="511">
        <v>16</v>
      </c>
      <c r="AP580" s="511">
        <v>3</v>
      </c>
      <c r="AQ580" s="511">
        <v>11</v>
      </c>
      <c r="AR580" s="515">
        <f ca="1">IF($AQ580=1,IF(INDIRECT(ADDRESS(($AO580-1)*3+$AP580+5,$AQ580+7))="",0,INDIRECT(ADDRESS(($AO580-1)*3+$AP580+5,$AQ580+7))),IF(INDIRECT(ADDRESS(($AO580-1)*3+$AP580+5,$AQ580+7))="",0,IF(COUNTIF(INDIRECT(ADDRESS(($AO580-1)*36+($AP580-1)*12+6,COLUMN())):INDIRECT(ADDRESS(($AO580-1)*36+($AP580-1)*12+$AQ580+4,COLUMN())),INDIRECT(ADDRESS(($AO580-1)*3+$AP580+5,$AQ580+7)))&gt;=1,0,INDIRECT(ADDRESS(($AO580-1)*3+$AP580+5,$AQ580+7)))))</f>
        <v>0</v>
      </c>
      <c r="AS580" s="511">
        <f ca="1">COUNTIF(INDIRECT("H"&amp;(ROW()+12*(($AO580-1)*3+$AP580)-ROW())/12+5):INDIRECT("S"&amp;(ROW()+12*(($AO580-1)*3+$AP580)-ROW())/12+5),AR580)</f>
        <v>0</v>
      </c>
      <c r="AT580" s="515"/>
      <c r="AV580" s="511">
        <f ca="1">IF(AND(AR580&gt;0,AS580&gt;0),COUNTIF(AV$6:AV579,"&gt;0")+1,0)</f>
        <v>0</v>
      </c>
    </row>
    <row r="581" spans="41:48">
      <c r="AO581" s="511">
        <v>16</v>
      </c>
      <c r="AP581" s="511">
        <v>3</v>
      </c>
      <c r="AQ581" s="511">
        <v>12</v>
      </c>
      <c r="AR581" s="515">
        <f ca="1">IF($AQ581=1,IF(INDIRECT(ADDRESS(($AO581-1)*3+$AP581+5,$AQ581+7))="",0,INDIRECT(ADDRESS(($AO581-1)*3+$AP581+5,$AQ581+7))),IF(INDIRECT(ADDRESS(($AO581-1)*3+$AP581+5,$AQ581+7))="",0,IF(COUNTIF(INDIRECT(ADDRESS(($AO581-1)*36+($AP581-1)*12+6,COLUMN())):INDIRECT(ADDRESS(($AO581-1)*36+($AP581-1)*12+$AQ581+4,COLUMN())),INDIRECT(ADDRESS(($AO581-1)*3+$AP581+5,$AQ581+7)))&gt;=1,0,INDIRECT(ADDRESS(($AO581-1)*3+$AP581+5,$AQ581+7)))))</f>
        <v>0</v>
      </c>
      <c r="AS581" s="511">
        <f ca="1">COUNTIF(INDIRECT("H"&amp;(ROW()+12*(($AO581-1)*3+$AP581)-ROW())/12+5):INDIRECT("S"&amp;(ROW()+12*(($AO581-1)*3+$AP581)-ROW())/12+5),AR581)</f>
        <v>0</v>
      </c>
      <c r="AT581" s="515"/>
      <c r="AV581" s="511">
        <f ca="1">IF(AND(AR581&gt;0,AS581&gt;0),COUNTIF(AV$6:AV580,"&gt;0")+1,0)</f>
        <v>0</v>
      </c>
    </row>
    <row r="582" spans="41:48">
      <c r="AO582" s="511">
        <v>17</v>
      </c>
      <c r="AP582" s="511">
        <v>1</v>
      </c>
      <c r="AQ582" s="511">
        <v>1</v>
      </c>
      <c r="AR582" s="515">
        <f ca="1">IF($AQ582=1,IF(INDIRECT(ADDRESS(($AO582-1)*3+$AP582+5,$AQ582+7))="",0,INDIRECT(ADDRESS(($AO582-1)*3+$AP582+5,$AQ582+7))),IF(INDIRECT(ADDRESS(($AO582-1)*3+$AP582+5,$AQ582+7))="",0,IF(COUNTIF(INDIRECT(ADDRESS(($AO582-1)*36+($AP582-1)*12+6,COLUMN())):INDIRECT(ADDRESS(($AO582-1)*36+($AP582-1)*12+$AQ582+4,COLUMN())),INDIRECT(ADDRESS(($AO582-1)*3+$AP582+5,$AQ582+7)))&gt;=1,0,INDIRECT(ADDRESS(($AO582-1)*3+$AP582+5,$AQ582+7)))))</f>
        <v>0</v>
      </c>
      <c r="AS582" s="511">
        <f ca="1">COUNTIF(INDIRECT("H"&amp;(ROW()+12*(($AO582-1)*3+$AP582)-ROW())/12+5):INDIRECT("S"&amp;(ROW()+12*(($AO582-1)*3+$AP582)-ROW())/12+5),AR582)</f>
        <v>0</v>
      </c>
      <c r="AT582" s="515"/>
      <c r="AV582" s="511">
        <f ca="1">IF(AND(AR582&gt;0,AS582&gt;0),COUNTIF(AV$6:AV581,"&gt;0")+1,0)</f>
        <v>0</v>
      </c>
    </row>
    <row r="583" spans="41:48">
      <c r="AO583" s="511">
        <v>17</v>
      </c>
      <c r="AP583" s="511">
        <v>1</v>
      </c>
      <c r="AQ583" s="511">
        <v>2</v>
      </c>
      <c r="AR583" s="515">
        <f ca="1">IF($AQ583=1,IF(INDIRECT(ADDRESS(($AO583-1)*3+$AP583+5,$AQ583+7))="",0,INDIRECT(ADDRESS(($AO583-1)*3+$AP583+5,$AQ583+7))),IF(INDIRECT(ADDRESS(($AO583-1)*3+$AP583+5,$AQ583+7))="",0,IF(COUNTIF(INDIRECT(ADDRESS(($AO583-1)*36+($AP583-1)*12+6,COLUMN())):INDIRECT(ADDRESS(($AO583-1)*36+($AP583-1)*12+$AQ583+4,COLUMN())),INDIRECT(ADDRESS(($AO583-1)*3+$AP583+5,$AQ583+7)))&gt;=1,0,INDIRECT(ADDRESS(($AO583-1)*3+$AP583+5,$AQ583+7)))))</f>
        <v>0</v>
      </c>
      <c r="AS583" s="511">
        <f ca="1">COUNTIF(INDIRECT("H"&amp;(ROW()+12*(($AO583-1)*3+$AP583)-ROW())/12+5):INDIRECT("S"&amp;(ROW()+12*(($AO583-1)*3+$AP583)-ROW())/12+5),AR583)</f>
        <v>0</v>
      </c>
      <c r="AT583" s="515"/>
      <c r="AV583" s="511">
        <f ca="1">IF(AND(AR583&gt;0,AS583&gt;0),COUNTIF(AV$6:AV582,"&gt;0")+1,0)</f>
        <v>0</v>
      </c>
    </row>
    <row r="584" spans="41:48">
      <c r="AO584" s="511">
        <v>17</v>
      </c>
      <c r="AP584" s="511">
        <v>1</v>
      </c>
      <c r="AQ584" s="511">
        <v>3</v>
      </c>
      <c r="AR584" s="515">
        <f ca="1">IF($AQ584=1,IF(INDIRECT(ADDRESS(($AO584-1)*3+$AP584+5,$AQ584+7))="",0,INDIRECT(ADDRESS(($AO584-1)*3+$AP584+5,$AQ584+7))),IF(INDIRECT(ADDRESS(($AO584-1)*3+$AP584+5,$AQ584+7))="",0,IF(COUNTIF(INDIRECT(ADDRESS(($AO584-1)*36+($AP584-1)*12+6,COLUMN())):INDIRECT(ADDRESS(($AO584-1)*36+($AP584-1)*12+$AQ584+4,COLUMN())),INDIRECT(ADDRESS(($AO584-1)*3+$AP584+5,$AQ584+7)))&gt;=1,0,INDIRECT(ADDRESS(($AO584-1)*3+$AP584+5,$AQ584+7)))))</f>
        <v>0</v>
      </c>
      <c r="AS584" s="511">
        <f ca="1">COUNTIF(INDIRECT("H"&amp;(ROW()+12*(($AO584-1)*3+$AP584)-ROW())/12+5):INDIRECT("S"&amp;(ROW()+12*(($AO584-1)*3+$AP584)-ROW())/12+5),AR584)</f>
        <v>0</v>
      </c>
      <c r="AT584" s="515"/>
      <c r="AV584" s="511">
        <f ca="1">IF(AND(AR584&gt;0,AS584&gt;0),COUNTIF(AV$6:AV583,"&gt;0")+1,0)</f>
        <v>0</v>
      </c>
    </row>
    <row r="585" spans="41:48">
      <c r="AO585" s="511">
        <v>17</v>
      </c>
      <c r="AP585" s="511">
        <v>1</v>
      </c>
      <c r="AQ585" s="511">
        <v>4</v>
      </c>
      <c r="AR585" s="515">
        <f ca="1">IF($AQ585=1,IF(INDIRECT(ADDRESS(($AO585-1)*3+$AP585+5,$AQ585+7))="",0,INDIRECT(ADDRESS(($AO585-1)*3+$AP585+5,$AQ585+7))),IF(INDIRECT(ADDRESS(($AO585-1)*3+$AP585+5,$AQ585+7))="",0,IF(COUNTIF(INDIRECT(ADDRESS(($AO585-1)*36+($AP585-1)*12+6,COLUMN())):INDIRECT(ADDRESS(($AO585-1)*36+($AP585-1)*12+$AQ585+4,COLUMN())),INDIRECT(ADDRESS(($AO585-1)*3+$AP585+5,$AQ585+7)))&gt;=1,0,INDIRECT(ADDRESS(($AO585-1)*3+$AP585+5,$AQ585+7)))))</f>
        <v>0</v>
      </c>
      <c r="AS585" s="511">
        <f ca="1">COUNTIF(INDIRECT("H"&amp;(ROW()+12*(($AO585-1)*3+$AP585)-ROW())/12+5):INDIRECT("S"&amp;(ROW()+12*(($AO585-1)*3+$AP585)-ROW())/12+5),AR585)</f>
        <v>0</v>
      </c>
      <c r="AT585" s="515"/>
      <c r="AV585" s="511">
        <f ca="1">IF(AND(AR585&gt;0,AS585&gt;0),COUNTIF(AV$6:AV584,"&gt;0")+1,0)</f>
        <v>0</v>
      </c>
    </row>
    <row r="586" spans="41:48">
      <c r="AO586" s="511">
        <v>17</v>
      </c>
      <c r="AP586" s="511">
        <v>1</v>
      </c>
      <c r="AQ586" s="511">
        <v>5</v>
      </c>
      <c r="AR586" s="515">
        <f ca="1">IF($AQ586=1,IF(INDIRECT(ADDRESS(($AO586-1)*3+$AP586+5,$AQ586+7))="",0,INDIRECT(ADDRESS(($AO586-1)*3+$AP586+5,$AQ586+7))),IF(INDIRECT(ADDRESS(($AO586-1)*3+$AP586+5,$AQ586+7))="",0,IF(COUNTIF(INDIRECT(ADDRESS(($AO586-1)*36+($AP586-1)*12+6,COLUMN())):INDIRECT(ADDRESS(($AO586-1)*36+($AP586-1)*12+$AQ586+4,COLUMN())),INDIRECT(ADDRESS(($AO586-1)*3+$AP586+5,$AQ586+7)))&gt;=1,0,INDIRECT(ADDRESS(($AO586-1)*3+$AP586+5,$AQ586+7)))))</f>
        <v>0</v>
      </c>
      <c r="AS586" s="511">
        <f ca="1">COUNTIF(INDIRECT("H"&amp;(ROW()+12*(($AO586-1)*3+$AP586)-ROW())/12+5):INDIRECT("S"&amp;(ROW()+12*(($AO586-1)*3+$AP586)-ROW())/12+5),AR586)</f>
        <v>0</v>
      </c>
      <c r="AT586" s="515"/>
      <c r="AV586" s="511">
        <f ca="1">IF(AND(AR586&gt;0,AS586&gt;0),COUNTIF(AV$6:AV585,"&gt;0")+1,0)</f>
        <v>0</v>
      </c>
    </row>
    <row r="587" spans="41:48">
      <c r="AO587" s="511">
        <v>17</v>
      </c>
      <c r="AP587" s="511">
        <v>1</v>
      </c>
      <c r="AQ587" s="511">
        <v>6</v>
      </c>
      <c r="AR587" s="515">
        <f ca="1">IF($AQ587=1,IF(INDIRECT(ADDRESS(($AO587-1)*3+$AP587+5,$AQ587+7))="",0,INDIRECT(ADDRESS(($AO587-1)*3+$AP587+5,$AQ587+7))),IF(INDIRECT(ADDRESS(($AO587-1)*3+$AP587+5,$AQ587+7))="",0,IF(COUNTIF(INDIRECT(ADDRESS(($AO587-1)*36+($AP587-1)*12+6,COLUMN())):INDIRECT(ADDRESS(($AO587-1)*36+($AP587-1)*12+$AQ587+4,COLUMN())),INDIRECT(ADDRESS(($AO587-1)*3+$AP587+5,$AQ587+7)))&gt;=1,0,INDIRECT(ADDRESS(($AO587-1)*3+$AP587+5,$AQ587+7)))))</f>
        <v>0</v>
      </c>
      <c r="AS587" s="511">
        <f ca="1">COUNTIF(INDIRECT("H"&amp;(ROW()+12*(($AO587-1)*3+$AP587)-ROW())/12+5):INDIRECT("S"&amp;(ROW()+12*(($AO587-1)*3+$AP587)-ROW())/12+5),AR587)</f>
        <v>0</v>
      </c>
      <c r="AT587" s="515"/>
      <c r="AV587" s="511">
        <f ca="1">IF(AND(AR587&gt;0,AS587&gt;0),COUNTIF(AV$6:AV586,"&gt;0")+1,0)</f>
        <v>0</v>
      </c>
    </row>
    <row r="588" spans="41:48">
      <c r="AO588" s="511">
        <v>17</v>
      </c>
      <c r="AP588" s="511">
        <v>1</v>
      </c>
      <c r="AQ588" s="511">
        <v>7</v>
      </c>
      <c r="AR588" s="515">
        <f ca="1">IF($AQ588=1,IF(INDIRECT(ADDRESS(($AO588-1)*3+$AP588+5,$AQ588+7))="",0,INDIRECT(ADDRESS(($AO588-1)*3+$AP588+5,$AQ588+7))),IF(INDIRECT(ADDRESS(($AO588-1)*3+$AP588+5,$AQ588+7))="",0,IF(COUNTIF(INDIRECT(ADDRESS(($AO588-1)*36+($AP588-1)*12+6,COLUMN())):INDIRECT(ADDRESS(($AO588-1)*36+($AP588-1)*12+$AQ588+4,COLUMN())),INDIRECT(ADDRESS(($AO588-1)*3+$AP588+5,$AQ588+7)))&gt;=1,0,INDIRECT(ADDRESS(($AO588-1)*3+$AP588+5,$AQ588+7)))))</f>
        <v>0</v>
      </c>
      <c r="AS588" s="511">
        <f ca="1">COUNTIF(INDIRECT("H"&amp;(ROW()+12*(($AO588-1)*3+$AP588)-ROW())/12+5):INDIRECT("S"&amp;(ROW()+12*(($AO588-1)*3+$AP588)-ROW())/12+5),AR588)</f>
        <v>0</v>
      </c>
      <c r="AT588" s="515"/>
      <c r="AV588" s="511">
        <f ca="1">IF(AND(AR588&gt;0,AS588&gt;0),COUNTIF(AV$6:AV587,"&gt;0")+1,0)</f>
        <v>0</v>
      </c>
    </row>
    <row r="589" spans="41:48">
      <c r="AO589" s="511">
        <v>17</v>
      </c>
      <c r="AP589" s="511">
        <v>1</v>
      </c>
      <c r="AQ589" s="511">
        <v>8</v>
      </c>
      <c r="AR589" s="515">
        <f ca="1">IF($AQ589=1,IF(INDIRECT(ADDRESS(($AO589-1)*3+$AP589+5,$AQ589+7))="",0,INDIRECT(ADDRESS(($AO589-1)*3+$AP589+5,$AQ589+7))),IF(INDIRECT(ADDRESS(($AO589-1)*3+$AP589+5,$AQ589+7))="",0,IF(COUNTIF(INDIRECT(ADDRESS(($AO589-1)*36+($AP589-1)*12+6,COLUMN())):INDIRECT(ADDRESS(($AO589-1)*36+($AP589-1)*12+$AQ589+4,COLUMN())),INDIRECT(ADDRESS(($AO589-1)*3+$AP589+5,$AQ589+7)))&gt;=1,0,INDIRECT(ADDRESS(($AO589-1)*3+$AP589+5,$AQ589+7)))))</f>
        <v>0</v>
      </c>
      <c r="AS589" s="511">
        <f ca="1">COUNTIF(INDIRECT("H"&amp;(ROW()+12*(($AO589-1)*3+$AP589)-ROW())/12+5):INDIRECT("S"&amp;(ROW()+12*(($AO589-1)*3+$AP589)-ROW())/12+5),AR589)</f>
        <v>0</v>
      </c>
      <c r="AT589" s="515"/>
      <c r="AV589" s="511">
        <f ca="1">IF(AND(AR589&gt;0,AS589&gt;0),COUNTIF(AV$6:AV588,"&gt;0")+1,0)</f>
        <v>0</v>
      </c>
    </row>
    <row r="590" spans="41:48">
      <c r="AO590" s="511">
        <v>17</v>
      </c>
      <c r="AP590" s="511">
        <v>1</v>
      </c>
      <c r="AQ590" s="511">
        <v>9</v>
      </c>
      <c r="AR590" s="515">
        <f ca="1">IF($AQ590=1,IF(INDIRECT(ADDRESS(($AO590-1)*3+$AP590+5,$AQ590+7))="",0,INDIRECT(ADDRESS(($AO590-1)*3+$AP590+5,$AQ590+7))),IF(INDIRECT(ADDRESS(($AO590-1)*3+$AP590+5,$AQ590+7))="",0,IF(COUNTIF(INDIRECT(ADDRESS(($AO590-1)*36+($AP590-1)*12+6,COLUMN())):INDIRECT(ADDRESS(($AO590-1)*36+($AP590-1)*12+$AQ590+4,COLUMN())),INDIRECT(ADDRESS(($AO590-1)*3+$AP590+5,$AQ590+7)))&gt;=1,0,INDIRECT(ADDRESS(($AO590-1)*3+$AP590+5,$AQ590+7)))))</f>
        <v>0</v>
      </c>
      <c r="AS590" s="511">
        <f ca="1">COUNTIF(INDIRECT("H"&amp;(ROW()+12*(($AO590-1)*3+$AP590)-ROW())/12+5):INDIRECT("S"&amp;(ROW()+12*(($AO590-1)*3+$AP590)-ROW())/12+5),AR590)</f>
        <v>0</v>
      </c>
      <c r="AT590" s="515"/>
      <c r="AV590" s="511">
        <f ca="1">IF(AND(AR590&gt;0,AS590&gt;0),COUNTIF(AV$6:AV589,"&gt;0")+1,0)</f>
        <v>0</v>
      </c>
    </row>
    <row r="591" spans="41:48">
      <c r="AO591" s="511">
        <v>17</v>
      </c>
      <c r="AP591" s="511">
        <v>1</v>
      </c>
      <c r="AQ591" s="511">
        <v>10</v>
      </c>
      <c r="AR591" s="515">
        <f ca="1">IF($AQ591=1,IF(INDIRECT(ADDRESS(($AO591-1)*3+$AP591+5,$AQ591+7))="",0,INDIRECT(ADDRESS(($AO591-1)*3+$AP591+5,$AQ591+7))),IF(INDIRECT(ADDRESS(($AO591-1)*3+$AP591+5,$AQ591+7))="",0,IF(COUNTIF(INDIRECT(ADDRESS(($AO591-1)*36+($AP591-1)*12+6,COLUMN())):INDIRECT(ADDRESS(($AO591-1)*36+($AP591-1)*12+$AQ591+4,COLUMN())),INDIRECT(ADDRESS(($AO591-1)*3+$AP591+5,$AQ591+7)))&gt;=1,0,INDIRECT(ADDRESS(($AO591-1)*3+$AP591+5,$AQ591+7)))))</f>
        <v>0</v>
      </c>
      <c r="AS591" s="511">
        <f ca="1">COUNTIF(INDIRECT("H"&amp;(ROW()+12*(($AO591-1)*3+$AP591)-ROW())/12+5):INDIRECT("S"&amp;(ROW()+12*(($AO591-1)*3+$AP591)-ROW())/12+5),AR591)</f>
        <v>0</v>
      </c>
      <c r="AT591" s="515"/>
      <c r="AV591" s="511">
        <f ca="1">IF(AND(AR591&gt;0,AS591&gt;0),COUNTIF(AV$6:AV590,"&gt;0")+1,0)</f>
        <v>0</v>
      </c>
    </row>
    <row r="592" spans="41:48">
      <c r="AO592" s="511">
        <v>17</v>
      </c>
      <c r="AP592" s="511">
        <v>1</v>
      </c>
      <c r="AQ592" s="511">
        <v>11</v>
      </c>
      <c r="AR592" s="515">
        <f ca="1">IF($AQ592=1,IF(INDIRECT(ADDRESS(($AO592-1)*3+$AP592+5,$AQ592+7))="",0,INDIRECT(ADDRESS(($AO592-1)*3+$AP592+5,$AQ592+7))),IF(INDIRECT(ADDRESS(($AO592-1)*3+$AP592+5,$AQ592+7))="",0,IF(COUNTIF(INDIRECT(ADDRESS(($AO592-1)*36+($AP592-1)*12+6,COLUMN())):INDIRECT(ADDRESS(($AO592-1)*36+($AP592-1)*12+$AQ592+4,COLUMN())),INDIRECT(ADDRESS(($AO592-1)*3+$AP592+5,$AQ592+7)))&gt;=1,0,INDIRECT(ADDRESS(($AO592-1)*3+$AP592+5,$AQ592+7)))))</f>
        <v>0</v>
      </c>
      <c r="AS592" s="511">
        <f ca="1">COUNTIF(INDIRECT("H"&amp;(ROW()+12*(($AO592-1)*3+$AP592)-ROW())/12+5):INDIRECT("S"&amp;(ROW()+12*(($AO592-1)*3+$AP592)-ROW())/12+5),AR592)</f>
        <v>0</v>
      </c>
      <c r="AT592" s="515"/>
      <c r="AV592" s="511">
        <f ca="1">IF(AND(AR592&gt;0,AS592&gt;0),COUNTIF(AV$6:AV591,"&gt;0")+1,0)</f>
        <v>0</v>
      </c>
    </row>
    <row r="593" spans="41:48">
      <c r="AO593" s="511">
        <v>17</v>
      </c>
      <c r="AP593" s="511">
        <v>1</v>
      </c>
      <c r="AQ593" s="511">
        <v>12</v>
      </c>
      <c r="AR593" s="515">
        <f ca="1">IF($AQ593=1,IF(INDIRECT(ADDRESS(($AO593-1)*3+$AP593+5,$AQ593+7))="",0,INDIRECT(ADDRESS(($AO593-1)*3+$AP593+5,$AQ593+7))),IF(INDIRECT(ADDRESS(($AO593-1)*3+$AP593+5,$AQ593+7))="",0,IF(COUNTIF(INDIRECT(ADDRESS(($AO593-1)*36+($AP593-1)*12+6,COLUMN())):INDIRECT(ADDRESS(($AO593-1)*36+($AP593-1)*12+$AQ593+4,COLUMN())),INDIRECT(ADDRESS(($AO593-1)*3+$AP593+5,$AQ593+7)))&gt;=1,0,INDIRECT(ADDRESS(($AO593-1)*3+$AP593+5,$AQ593+7)))))</f>
        <v>0</v>
      </c>
      <c r="AS593" s="511">
        <f ca="1">COUNTIF(INDIRECT("H"&amp;(ROW()+12*(($AO593-1)*3+$AP593)-ROW())/12+5):INDIRECT("S"&amp;(ROW()+12*(($AO593-1)*3+$AP593)-ROW())/12+5),AR593)</f>
        <v>0</v>
      </c>
      <c r="AT593" s="515"/>
      <c r="AV593" s="511">
        <f ca="1">IF(AND(AR593&gt;0,AS593&gt;0),COUNTIF(AV$6:AV592,"&gt;0")+1,0)</f>
        <v>0</v>
      </c>
    </row>
    <row r="594" spans="41:48">
      <c r="AO594" s="511">
        <v>17</v>
      </c>
      <c r="AP594" s="511">
        <v>2</v>
      </c>
      <c r="AQ594" s="511">
        <v>1</v>
      </c>
      <c r="AR594" s="515">
        <f ca="1">IF($AQ594=1,IF(INDIRECT(ADDRESS(($AO594-1)*3+$AP594+5,$AQ594+7))="",0,INDIRECT(ADDRESS(($AO594-1)*3+$AP594+5,$AQ594+7))),IF(INDIRECT(ADDRESS(($AO594-1)*3+$AP594+5,$AQ594+7))="",0,IF(COUNTIF(INDIRECT(ADDRESS(($AO594-1)*36+($AP594-1)*12+6,COLUMN())):INDIRECT(ADDRESS(($AO594-1)*36+($AP594-1)*12+$AQ594+4,COLUMN())),INDIRECT(ADDRESS(($AO594-1)*3+$AP594+5,$AQ594+7)))&gt;=1,0,INDIRECT(ADDRESS(($AO594-1)*3+$AP594+5,$AQ594+7)))))</f>
        <v>0</v>
      </c>
      <c r="AS594" s="511">
        <f ca="1">COUNTIF(INDIRECT("H"&amp;(ROW()+12*(($AO594-1)*3+$AP594)-ROW())/12+5):INDIRECT("S"&amp;(ROW()+12*(($AO594-1)*3+$AP594)-ROW())/12+5),AR594)</f>
        <v>0</v>
      </c>
      <c r="AT594" s="515"/>
      <c r="AV594" s="511">
        <f ca="1">IF(AND(AR594&gt;0,AS594&gt;0),COUNTIF(AV$6:AV593,"&gt;0")+1,0)</f>
        <v>0</v>
      </c>
    </row>
    <row r="595" spans="41:48">
      <c r="AO595" s="511">
        <v>17</v>
      </c>
      <c r="AP595" s="511">
        <v>2</v>
      </c>
      <c r="AQ595" s="511">
        <v>2</v>
      </c>
      <c r="AR595" s="515">
        <f ca="1">IF($AQ595=1,IF(INDIRECT(ADDRESS(($AO595-1)*3+$AP595+5,$AQ595+7))="",0,INDIRECT(ADDRESS(($AO595-1)*3+$AP595+5,$AQ595+7))),IF(INDIRECT(ADDRESS(($AO595-1)*3+$AP595+5,$AQ595+7))="",0,IF(COUNTIF(INDIRECT(ADDRESS(($AO595-1)*36+($AP595-1)*12+6,COLUMN())):INDIRECT(ADDRESS(($AO595-1)*36+($AP595-1)*12+$AQ595+4,COLUMN())),INDIRECT(ADDRESS(($AO595-1)*3+$AP595+5,$AQ595+7)))&gt;=1,0,INDIRECT(ADDRESS(($AO595-1)*3+$AP595+5,$AQ595+7)))))</f>
        <v>0</v>
      </c>
      <c r="AS595" s="511">
        <f ca="1">COUNTIF(INDIRECT("H"&amp;(ROW()+12*(($AO595-1)*3+$AP595)-ROW())/12+5):INDIRECT("S"&amp;(ROW()+12*(($AO595-1)*3+$AP595)-ROW())/12+5),AR595)</f>
        <v>0</v>
      </c>
      <c r="AT595" s="515"/>
      <c r="AV595" s="511">
        <f ca="1">IF(AND(AR595&gt;0,AS595&gt;0),COUNTIF(AV$6:AV594,"&gt;0")+1,0)</f>
        <v>0</v>
      </c>
    </row>
    <row r="596" spans="41:48">
      <c r="AO596" s="511">
        <v>17</v>
      </c>
      <c r="AP596" s="511">
        <v>2</v>
      </c>
      <c r="AQ596" s="511">
        <v>3</v>
      </c>
      <c r="AR596" s="515">
        <f ca="1">IF($AQ596=1,IF(INDIRECT(ADDRESS(($AO596-1)*3+$AP596+5,$AQ596+7))="",0,INDIRECT(ADDRESS(($AO596-1)*3+$AP596+5,$AQ596+7))),IF(INDIRECT(ADDRESS(($AO596-1)*3+$AP596+5,$AQ596+7))="",0,IF(COUNTIF(INDIRECT(ADDRESS(($AO596-1)*36+($AP596-1)*12+6,COLUMN())):INDIRECT(ADDRESS(($AO596-1)*36+($AP596-1)*12+$AQ596+4,COLUMN())),INDIRECT(ADDRESS(($AO596-1)*3+$AP596+5,$AQ596+7)))&gt;=1,0,INDIRECT(ADDRESS(($AO596-1)*3+$AP596+5,$AQ596+7)))))</f>
        <v>0</v>
      </c>
      <c r="AS596" s="511">
        <f ca="1">COUNTIF(INDIRECT("H"&amp;(ROW()+12*(($AO596-1)*3+$AP596)-ROW())/12+5):INDIRECT("S"&amp;(ROW()+12*(($AO596-1)*3+$AP596)-ROW())/12+5),AR596)</f>
        <v>0</v>
      </c>
      <c r="AT596" s="515"/>
      <c r="AV596" s="511">
        <f ca="1">IF(AND(AR596&gt;0,AS596&gt;0),COUNTIF(AV$6:AV595,"&gt;0")+1,0)</f>
        <v>0</v>
      </c>
    </row>
    <row r="597" spans="41:48">
      <c r="AO597" s="511">
        <v>17</v>
      </c>
      <c r="AP597" s="511">
        <v>2</v>
      </c>
      <c r="AQ597" s="511">
        <v>4</v>
      </c>
      <c r="AR597" s="515">
        <f ca="1">IF($AQ597=1,IF(INDIRECT(ADDRESS(($AO597-1)*3+$AP597+5,$AQ597+7))="",0,INDIRECT(ADDRESS(($AO597-1)*3+$AP597+5,$AQ597+7))),IF(INDIRECT(ADDRESS(($AO597-1)*3+$AP597+5,$AQ597+7))="",0,IF(COUNTIF(INDIRECT(ADDRESS(($AO597-1)*36+($AP597-1)*12+6,COLUMN())):INDIRECT(ADDRESS(($AO597-1)*36+($AP597-1)*12+$AQ597+4,COLUMN())),INDIRECT(ADDRESS(($AO597-1)*3+$AP597+5,$AQ597+7)))&gt;=1,0,INDIRECT(ADDRESS(($AO597-1)*3+$AP597+5,$AQ597+7)))))</f>
        <v>0</v>
      </c>
      <c r="AS597" s="511">
        <f ca="1">COUNTIF(INDIRECT("H"&amp;(ROW()+12*(($AO597-1)*3+$AP597)-ROW())/12+5):INDIRECT("S"&amp;(ROW()+12*(($AO597-1)*3+$AP597)-ROW())/12+5),AR597)</f>
        <v>0</v>
      </c>
      <c r="AT597" s="515"/>
      <c r="AV597" s="511">
        <f ca="1">IF(AND(AR597&gt;0,AS597&gt;0),COUNTIF(AV$6:AV596,"&gt;0")+1,0)</f>
        <v>0</v>
      </c>
    </row>
    <row r="598" spans="41:48">
      <c r="AO598" s="511">
        <v>17</v>
      </c>
      <c r="AP598" s="511">
        <v>2</v>
      </c>
      <c r="AQ598" s="511">
        <v>5</v>
      </c>
      <c r="AR598" s="515">
        <f ca="1">IF($AQ598=1,IF(INDIRECT(ADDRESS(($AO598-1)*3+$AP598+5,$AQ598+7))="",0,INDIRECT(ADDRESS(($AO598-1)*3+$AP598+5,$AQ598+7))),IF(INDIRECT(ADDRESS(($AO598-1)*3+$AP598+5,$AQ598+7))="",0,IF(COUNTIF(INDIRECT(ADDRESS(($AO598-1)*36+($AP598-1)*12+6,COLUMN())):INDIRECT(ADDRESS(($AO598-1)*36+($AP598-1)*12+$AQ598+4,COLUMN())),INDIRECT(ADDRESS(($AO598-1)*3+$AP598+5,$AQ598+7)))&gt;=1,0,INDIRECT(ADDRESS(($AO598-1)*3+$AP598+5,$AQ598+7)))))</f>
        <v>0</v>
      </c>
      <c r="AS598" s="511">
        <f ca="1">COUNTIF(INDIRECT("H"&amp;(ROW()+12*(($AO598-1)*3+$AP598)-ROW())/12+5):INDIRECT("S"&amp;(ROW()+12*(($AO598-1)*3+$AP598)-ROW())/12+5),AR598)</f>
        <v>0</v>
      </c>
      <c r="AT598" s="515"/>
      <c r="AV598" s="511">
        <f ca="1">IF(AND(AR598&gt;0,AS598&gt;0),COUNTIF(AV$6:AV597,"&gt;0")+1,0)</f>
        <v>0</v>
      </c>
    </row>
    <row r="599" spans="41:48">
      <c r="AO599" s="511">
        <v>17</v>
      </c>
      <c r="AP599" s="511">
        <v>2</v>
      </c>
      <c r="AQ599" s="511">
        <v>6</v>
      </c>
      <c r="AR599" s="515">
        <f ca="1">IF($AQ599=1,IF(INDIRECT(ADDRESS(($AO599-1)*3+$AP599+5,$AQ599+7))="",0,INDIRECT(ADDRESS(($AO599-1)*3+$AP599+5,$AQ599+7))),IF(INDIRECT(ADDRESS(($AO599-1)*3+$AP599+5,$AQ599+7))="",0,IF(COUNTIF(INDIRECT(ADDRESS(($AO599-1)*36+($AP599-1)*12+6,COLUMN())):INDIRECT(ADDRESS(($AO599-1)*36+($AP599-1)*12+$AQ599+4,COLUMN())),INDIRECT(ADDRESS(($AO599-1)*3+$AP599+5,$AQ599+7)))&gt;=1,0,INDIRECT(ADDRESS(($AO599-1)*3+$AP599+5,$AQ599+7)))))</f>
        <v>0</v>
      </c>
      <c r="AS599" s="511">
        <f ca="1">COUNTIF(INDIRECT("H"&amp;(ROW()+12*(($AO599-1)*3+$AP599)-ROW())/12+5):INDIRECT("S"&amp;(ROW()+12*(($AO599-1)*3+$AP599)-ROW())/12+5),AR599)</f>
        <v>0</v>
      </c>
      <c r="AT599" s="515"/>
      <c r="AV599" s="511">
        <f ca="1">IF(AND(AR599&gt;0,AS599&gt;0),COUNTIF(AV$6:AV598,"&gt;0")+1,0)</f>
        <v>0</v>
      </c>
    </row>
    <row r="600" spans="41:48">
      <c r="AO600" s="511">
        <v>17</v>
      </c>
      <c r="AP600" s="511">
        <v>2</v>
      </c>
      <c r="AQ600" s="511">
        <v>7</v>
      </c>
      <c r="AR600" s="515">
        <f ca="1">IF($AQ600=1,IF(INDIRECT(ADDRESS(($AO600-1)*3+$AP600+5,$AQ600+7))="",0,INDIRECT(ADDRESS(($AO600-1)*3+$AP600+5,$AQ600+7))),IF(INDIRECT(ADDRESS(($AO600-1)*3+$AP600+5,$AQ600+7))="",0,IF(COUNTIF(INDIRECT(ADDRESS(($AO600-1)*36+($AP600-1)*12+6,COLUMN())):INDIRECT(ADDRESS(($AO600-1)*36+($AP600-1)*12+$AQ600+4,COLUMN())),INDIRECT(ADDRESS(($AO600-1)*3+$AP600+5,$AQ600+7)))&gt;=1,0,INDIRECT(ADDRESS(($AO600-1)*3+$AP600+5,$AQ600+7)))))</f>
        <v>0</v>
      </c>
      <c r="AS600" s="511">
        <f ca="1">COUNTIF(INDIRECT("H"&amp;(ROW()+12*(($AO600-1)*3+$AP600)-ROW())/12+5):INDIRECT("S"&amp;(ROW()+12*(($AO600-1)*3+$AP600)-ROW())/12+5),AR600)</f>
        <v>0</v>
      </c>
      <c r="AT600" s="515"/>
      <c r="AV600" s="511">
        <f ca="1">IF(AND(AR600&gt;0,AS600&gt;0),COUNTIF(AV$6:AV599,"&gt;0")+1,0)</f>
        <v>0</v>
      </c>
    </row>
    <row r="601" spans="41:48">
      <c r="AO601" s="511">
        <v>17</v>
      </c>
      <c r="AP601" s="511">
        <v>2</v>
      </c>
      <c r="AQ601" s="511">
        <v>8</v>
      </c>
      <c r="AR601" s="515">
        <f ca="1">IF($AQ601=1,IF(INDIRECT(ADDRESS(($AO601-1)*3+$AP601+5,$AQ601+7))="",0,INDIRECT(ADDRESS(($AO601-1)*3+$AP601+5,$AQ601+7))),IF(INDIRECT(ADDRESS(($AO601-1)*3+$AP601+5,$AQ601+7))="",0,IF(COUNTIF(INDIRECT(ADDRESS(($AO601-1)*36+($AP601-1)*12+6,COLUMN())):INDIRECT(ADDRESS(($AO601-1)*36+($AP601-1)*12+$AQ601+4,COLUMN())),INDIRECT(ADDRESS(($AO601-1)*3+$AP601+5,$AQ601+7)))&gt;=1,0,INDIRECT(ADDRESS(($AO601-1)*3+$AP601+5,$AQ601+7)))))</f>
        <v>0</v>
      </c>
      <c r="AS601" s="511">
        <f ca="1">COUNTIF(INDIRECT("H"&amp;(ROW()+12*(($AO601-1)*3+$AP601)-ROW())/12+5):INDIRECT("S"&amp;(ROW()+12*(($AO601-1)*3+$AP601)-ROW())/12+5),AR601)</f>
        <v>0</v>
      </c>
      <c r="AT601" s="515"/>
      <c r="AV601" s="511">
        <f ca="1">IF(AND(AR601&gt;0,AS601&gt;0),COUNTIF(AV$6:AV600,"&gt;0")+1,0)</f>
        <v>0</v>
      </c>
    </row>
    <row r="602" spans="41:48">
      <c r="AO602" s="511">
        <v>17</v>
      </c>
      <c r="AP602" s="511">
        <v>2</v>
      </c>
      <c r="AQ602" s="511">
        <v>9</v>
      </c>
      <c r="AR602" s="515">
        <f ca="1">IF($AQ602=1,IF(INDIRECT(ADDRESS(($AO602-1)*3+$AP602+5,$AQ602+7))="",0,INDIRECT(ADDRESS(($AO602-1)*3+$AP602+5,$AQ602+7))),IF(INDIRECT(ADDRESS(($AO602-1)*3+$AP602+5,$AQ602+7))="",0,IF(COUNTIF(INDIRECT(ADDRESS(($AO602-1)*36+($AP602-1)*12+6,COLUMN())):INDIRECT(ADDRESS(($AO602-1)*36+($AP602-1)*12+$AQ602+4,COLUMN())),INDIRECT(ADDRESS(($AO602-1)*3+$AP602+5,$AQ602+7)))&gt;=1,0,INDIRECT(ADDRESS(($AO602-1)*3+$AP602+5,$AQ602+7)))))</f>
        <v>0</v>
      </c>
      <c r="AS602" s="511">
        <f ca="1">COUNTIF(INDIRECT("H"&amp;(ROW()+12*(($AO602-1)*3+$AP602)-ROW())/12+5):INDIRECT("S"&amp;(ROW()+12*(($AO602-1)*3+$AP602)-ROW())/12+5),AR602)</f>
        <v>0</v>
      </c>
      <c r="AT602" s="515"/>
      <c r="AV602" s="511">
        <f ca="1">IF(AND(AR602&gt;0,AS602&gt;0),COUNTIF(AV$6:AV601,"&gt;0")+1,0)</f>
        <v>0</v>
      </c>
    </row>
    <row r="603" spans="41:48">
      <c r="AO603" s="511">
        <v>17</v>
      </c>
      <c r="AP603" s="511">
        <v>2</v>
      </c>
      <c r="AQ603" s="511">
        <v>10</v>
      </c>
      <c r="AR603" s="515">
        <f ca="1">IF($AQ603=1,IF(INDIRECT(ADDRESS(($AO603-1)*3+$AP603+5,$AQ603+7))="",0,INDIRECT(ADDRESS(($AO603-1)*3+$AP603+5,$AQ603+7))),IF(INDIRECT(ADDRESS(($AO603-1)*3+$AP603+5,$AQ603+7))="",0,IF(COUNTIF(INDIRECT(ADDRESS(($AO603-1)*36+($AP603-1)*12+6,COLUMN())):INDIRECT(ADDRESS(($AO603-1)*36+($AP603-1)*12+$AQ603+4,COLUMN())),INDIRECT(ADDRESS(($AO603-1)*3+$AP603+5,$AQ603+7)))&gt;=1,0,INDIRECT(ADDRESS(($AO603-1)*3+$AP603+5,$AQ603+7)))))</f>
        <v>0</v>
      </c>
      <c r="AS603" s="511">
        <f ca="1">COUNTIF(INDIRECT("H"&amp;(ROW()+12*(($AO603-1)*3+$AP603)-ROW())/12+5):INDIRECT("S"&amp;(ROW()+12*(($AO603-1)*3+$AP603)-ROW())/12+5),AR603)</f>
        <v>0</v>
      </c>
      <c r="AT603" s="515"/>
      <c r="AV603" s="511">
        <f ca="1">IF(AND(AR603&gt;0,AS603&gt;0),COUNTIF(AV$6:AV602,"&gt;0")+1,0)</f>
        <v>0</v>
      </c>
    </row>
    <row r="604" spans="41:48">
      <c r="AO604" s="511">
        <v>17</v>
      </c>
      <c r="AP604" s="511">
        <v>2</v>
      </c>
      <c r="AQ604" s="511">
        <v>11</v>
      </c>
      <c r="AR604" s="515">
        <f ca="1">IF($AQ604=1,IF(INDIRECT(ADDRESS(($AO604-1)*3+$AP604+5,$AQ604+7))="",0,INDIRECT(ADDRESS(($AO604-1)*3+$AP604+5,$AQ604+7))),IF(INDIRECT(ADDRESS(($AO604-1)*3+$AP604+5,$AQ604+7))="",0,IF(COUNTIF(INDIRECT(ADDRESS(($AO604-1)*36+($AP604-1)*12+6,COLUMN())):INDIRECT(ADDRESS(($AO604-1)*36+($AP604-1)*12+$AQ604+4,COLUMN())),INDIRECT(ADDRESS(($AO604-1)*3+$AP604+5,$AQ604+7)))&gt;=1,0,INDIRECT(ADDRESS(($AO604-1)*3+$AP604+5,$AQ604+7)))))</f>
        <v>0</v>
      </c>
      <c r="AS604" s="511">
        <f ca="1">COUNTIF(INDIRECT("H"&amp;(ROW()+12*(($AO604-1)*3+$AP604)-ROW())/12+5):INDIRECT("S"&amp;(ROW()+12*(($AO604-1)*3+$AP604)-ROW())/12+5),AR604)</f>
        <v>0</v>
      </c>
      <c r="AT604" s="515"/>
      <c r="AV604" s="511">
        <f ca="1">IF(AND(AR604&gt;0,AS604&gt;0),COUNTIF(AV$6:AV603,"&gt;0")+1,0)</f>
        <v>0</v>
      </c>
    </row>
    <row r="605" spans="41:48">
      <c r="AO605" s="511">
        <v>17</v>
      </c>
      <c r="AP605" s="511">
        <v>2</v>
      </c>
      <c r="AQ605" s="511">
        <v>12</v>
      </c>
      <c r="AR605" s="515">
        <f ca="1">IF($AQ605=1,IF(INDIRECT(ADDRESS(($AO605-1)*3+$AP605+5,$AQ605+7))="",0,INDIRECT(ADDRESS(($AO605-1)*3+$AP605+5,$AQ605+7))),IF(INDIRECT(ADDRESS(($AO605-1)*3+$AP605+5,$AQ605+7))="",0,IF(COUNTIF(INDIRECT(ADDRESS(($AO605-1)*36+($AP605-1)*12+6,COLUMN())):INDIRECT(ADDRESS(($AO605-1)*36+($AP605-1)*12+$AQ605+4,COLUMN())),INDIRECT(ADDRESS(($AO605-1)*3+$AP605+5,$AQ605+7)))&gt;=1,0,INDIRECT(ADDRESS(($AO605-1)*3+$AP605+5,$AQ605+7)))))</f>
        <v>0</v>
      </c>
      <c r="AS605" s="511">
        <f ca="1">COUNTIF(INDIRECT("H"&amp;(ROW()+12*(($AO605-1)*3+$AP605)-ROW())/12+5):INDIRECT("S"&amp;(ROW()+12*(($AO605-1)*3+$AP605)-ROW())/12+5),AR605)</f>
        <v>0</v>
      </c>
      <c r="AT605" s="515"/>
      <c r="AV605" s="511">
        <f ca="1">IF(AND(AR605&gt;0,AS605&gt;0),COUNTIF(AV$6:AV604,"&gt;0")+1,0)</f>
        <v>0</v>
      </c>
    </row>
    <row r="606" spans="41:48">
      <c r="AO606" s="511">
        <v>17</v>
      </c>
      <c r="AP606" s="511">
        <v>3</v>
      </c>
      <c r="AQ606" s="511">
        <v>1</v>
      </c>
      <c r="AR606" s="515">
        <f ca="1">IF($AQ606=1,IF(INDIRECT(ADDRESS(($AO606-1)*3+$AP606+5,$AQ606+7))="",0,INDIRECT(ADDRESS(($AO606-1)*3+$AP606+5,$AQ606+7))),IF(INDIRECT(ADDRESS(($AO606-1)*3+$AP606+5,$AQ606+7))="",0,IF(COUNTIF(INDIRECT(ADDRESS(($AO606-1)*36+($AP606-1)*12+6,COLUMN())):INDIRECT(ADDRESS(($AO606-1)*36+($AP606-1)*12+$AQ606+4,COLUMN())),INDIRECT(ADDRESS(($AO606-1)*3+$AP606+5,$AQ606+7)))&gt;=1,0,INDIRECT(ADDRESS(($AO606-1)*3+$AP606+5,$AQ606+7)))))</f>
        <v>0</v>
      </c>
      <c r="AS606" s="511">
        <f ca="1">COUNTIF(INDIRECT("H"&amp;(ROW()+12*(($AO606-1)*3+$AP606)-ROW())/12+5):INDIRECT("S"&amp;(ROW()+12*(($AO606-1)*3+$AP606)-ROW())/12+5),AR606)</f>
        <v>0</v>
      </c>
      <c r="AT606" s="515"/>
      <c r="AV606" s="511">
        <f ca="1">IF(AND(AR606&gt;0,AS606&gt;0),COUNTIF(AV$6:AV605,"&gt;0")+1,0)</f>
        <v>0</v>
      </c>
    </row>
    <row r="607" spans="41:48">
      <c r="AO607" s="511">
        <v>17</v>
      </c>
      <c r="AP607" s="511">
        <v>3</v>
      </c>
      <c r="AQ607" s="511">
        <v>2</v>
      </c>
      <c r="AR607" s="515">
        <f ca="1">IF($AQ607=1,IF(INDIRECT(ADDRESS(($AO607-1)*3+$AP607+5,$AQ607+7))="",0,INDIRECT(ADDRESS(($AO607-1)*3+$AP607+5,$AQ607+7))),IF(INDIRECT(ADDRESS(($AO607-1)*3+$AP607+5,$AQ607+7))="",0,IF(COUNTIF(INDIRECT(ADDRESS(($AO607-1)*36+($AP607-1)*12+6,COLUMN())):INDIRECT(ADDRESS(($AO607-1)*36+($AP607-1)*12+$AQ607+4,COLUMN())),INDIRECT(ADDRESS(($AO607-1)*3+$AP607+5,$AQ607+7)))&gt;=1,0,INDIRECT(ADDRESS(($AO607-1)*3+$AP607+5,$AQ607+7)))))</f>
        <v>0</v>
      </c>
      <c r="AS607" s="511">
        <f ca="1">COUNTIF(INDIRECT("H"&amp;(ROW()+12*(($AO607-1)*3+$AP607)-ROW())/12+5):INDIRECT("S"&amp;(ROW()+12*(($AO607-1)*3+$AP607)-ROW())/12+5),AR607)</f>
        <v>0</v>
      </c>
      <c r="AT607" s="515"/>
      <c r="AV607" s="511">
        <f ca="1">IF(AND(AR607&gt;0,AS607&gt;0),COUNTIF(AV$6:AV606,"&gt;0")+1,0)</f>
        <v>0</v>
      </c>
    </row>
    <row r="608" spans="41:48">
      <c r="AO608" s="511">
        <v>17</v>
      </c>
      <c r="AP608" s="511">
        <v>3</v>
      </c>
      <c r="AQ608" s="511">
        <v>3</v>
      </c>
      <c r="AR608" s="515">
        <f ca="1">IF($AQ608=1,IF(INDIRECT(ADDRESS(($AO608-1)*3+$AP608+5,$AQ608+7))="",0,INDIRECT(ADDRESS(($AO608-1)*3+$AP608+5,$AQ608+7))),IF(INDIRECT(ADDRESS(($AO608-1)*3+$AP608+5,$AQ608+7))="",0,IF(COUNTIF(INDIRECT(ADDRESS(($AO608-1)*36+($AP608-1)*12+6,COLUMN())):INDIRECT(ADDRESS(($AO608-1)*36+($AP608-1)*12+$AQ608+4,COLUMN())),INDIRECT(ADDRESS(($AO608-1)*3+$AP608+5,$AQ608+7)))&gt;=1,0,INDIRECT(ADDRESS(($AO608-1)*3+$AP608+5,$AQ608+7)))))</f>
        <v>0</v>
      </c>
      <c r="AS608" s="511">
        <f ca="1">COUNTIF(INDIRECT("H"&amp;(ROW()+12*(($AO608-1)*3+$AP608)-ROW())/12+5):INDIRECT("S"&amp;(ROW()+12*(($AO608-1)*3+$AP608)-ROW())/12+5),AR608)</f>
        <v>0</v>
      </c>
      <c r="AT608" s="515"/>
      <c r="AV608" s="511">
        <f ca="1">IF(AND(AR608&gt;0,AS608&gt;0),COUNTIF(AV$6:AV607,"&gt;0")+1,0)</f>
        <v>0</v>
      </c>
    </row>
    <row r="609" spans="41:48">
      <c r="AO609" s="511">
        <v>17</v>
      </c>
      <c r="AP609" s="511">
        <v>3</v>
      </c>
      <c r="AQ609" s="511">
        <v>4</v>
      </c>
      <c r="AR609" s="515">
        <f ca="1">IF($AQ609=1,IF(INDIRECT(ADDRESS(($AO609-1)*3+$AP609+5,$AQ609+7))="",0,INDIRECT(ADDRESS(($AO609-1)*3+$AP609+5,$AQ609+7))),IF(INDIRECT(ADDRESS(($AO609-1)*3+$AP609+5,$AQ609+7))="",0,IF(COUNTIF(INDIRECT(ADDRESS(($AO609-1)*36+($AP609-1)*12+6,COLUMN())):INDIRECT(ADDRESS(($AO609-1)*36+($AP609-1)*12+$AQ609+4,COLUMN())),INDIRECT(ADDRESS(($AO609-1)*3+$AP609+5,$AQ609+7)))&gt;=1,0,INDIRECT(ADDRESS(($AO609-1)*3+$AP609+5,$AQ609+7)))))</f>
        <v>0</v>
      </c>
      <c r="AS609" s="511">
        <f ca="1">COUNTIF(INDIRECT("H"&amp;(ROW()+12*(($AO609-1)*3+$AP609)-ROW())/12+5):INDIRECT("S"&amp;(ROW()+12*(($AO609-1)*3+$AP609)-ROW())/12+5),AR609)</f>
        <v>0</v>
      </c>
      <c r="AT609" s="515"/>
      <c r="AV609" s="511">
        <f ca="1">IF(AND(AR609&gt;0,AS609&gt;0),COUNTIF(AV$6:AV608,"&gt;0")+1,0)</f>
        <v>0</v>
      </c>
    </row>
    <row r="610" spans="41:48">
      <c r="AO610" s="511">
        <v>17</v>
      </c>
      <c r="AP610" s="511">
        <v>3</v>
      </c>
      <c r="AQ610" s="511">
        <v>5</v>
      </c>
      <c r="AR610" s="515">
        <f ca="1">IF($AQ610=1,IF(INDIRECT(ADDRESS(($AO610-1)*3+$AP610+5,$AQ610+7))="",0,INDIRECT(ADDRESS(($AO610-1)*3+$AP610+5,$AQ610+7))),IF(INDIRECT(ADDRESS(($AO610-1)*3+$AP610+5,$AQ610+7))="",0,IF(COUNTIF(INDIRECT(ADDRESS(($AO610-1)*36+($AP610-1)*12+6,COLUMN())):INDIRECT(ADDRESS(($AO610-1)*36+($AP610-1)*12+$AQ610+4,COLUMN())),INDIRECT(ADDRESS(($AO610-1)*3+$AP610+5,$AQ610+7)))&gt;=1,0,INDIRECT(ADDRESS(($AO610-1)*3+$AP610+5,$AQ610+7)))))</f>
        <v>0</v>
      </c>
      <c r="AS610" s="511">
        <f ca="1">COUNTIF(INDIRECT("H"&amp;(ROW()+12*(($AO610-1)*3+$AP610)-ROW())/12+5):INDIRECT("S"&amp;(ROW()+12*(($AO610-1)*3+$AP610)-ROW())/12+5),AR610)</f>
        <v>0</v>
      </c>
      <c r="AT610" s="515"/>
      <c r="AV610" s="511">
        <f ca="1">IF(AND(AR610&gt;0,AS610&gt;0),COUNTIF(AV$6:AV609,"&gt;0")+1,0)</f>
        <v>0</v>
      </c>
    </row>
    <row r="611" spans="41:48">
      <c r="AO611" s="511">
        <v>17</v>
      </c>
      <c r="AP611" s="511">
        <v>3</v>
      </c>
      <c r="AQ611" s="511">
        <v>6</v>
      </c>
      <c r="AR611" s="515">
        <f ca="1">IF($AQ611=1,IF(INDIRECT(ADDRESS(($AO611-1)*3+$AP611+5,$AQ611+7))="",0,INDIRECT(ADDRESS(($AO611-1)*3+$AP611+5,$AQ611+7))),IF(INDIRECT(ADDRESS(($AO611-1)*3+$AP611+5,$AQ611+7))="",0,IF(COUNTIF(INDIRECT(ADDRESS(($AO611-1)*36+($AP611-1)*12+6,COLUMN())):INDIRECT(ADDRESS(($AO611-1)*36+($AP611-1)*12+$AQ611+4,COLUMN())),INDIRECT(ADDRESS(($AO611-1)*3+$AP611+5,$AQ611+7)))&gt;=1,0,INDIRECT(ADDRESS(($AO611-1)*3+$AP611+5,$AQ611+7)))))</f>
        <v>0</v>
      </c>
      <c r="AS611" s="511">
        <f ca="1">COUNTIF(INDIRECT("H"&amp;(ROW()+12*(($AO611-1)*3+$AP611)-ROW())/12+5):INDIRECT("S"&amp;(ROW()+12*(($AO611-1)*3+$AP611)-ROW())/12+5),AR611)</f>
        <v>0</v>
      </c>
      <c r="AT611" s="515"/>
      <c r="AV611" s="511">
        <f ca="1">IF(AND(AR611&gt;0,AS611&gt;0),COUNTIF(AV$6:AV610,"&gt;0")+1,0)</f>
        <v>0</v>
      </c>
    </row>
    <row r="612" spans="41:48">
      <c r="AO612" s="511">
        <v>17</v>
      </c>
      <c r="AP612" s="511">
        <v>3</v>
      </c>
      <c r="AQ612" s="511">
        <v>7</v>
      </c>
      <c r="AR612" s="515">
        <f ca="1">IF($AQ612=1,IF(INDIRECT(ADDRESS(($AO612-1)*3+$AP612+5,$AQ612+7))="",0,INDIRECT(ADDRESS(($AO612-1)*3+$AP612+5,$AQ612+7))),IF(INDIRECT(ADDRESS(($AO612-1)*3+$AP612+5,$AQ612+7))="",0,IF(COUNTIF(INDIRECT(ADDRESS(($AO612-1)*36+($AP612-1)*12+6,COLUMN())):INDIRECT(ADDRESS(($AO612-1)*36+($AP612-1)*12+$AQ612+4,COLUMN())),INDIRECT(ADDRESS(($AO612-1)*3+$AP612+5,$AQ612+7)))&gt;=1,0,INDIRECT(ADDRESS(($AO612-1)*3+$AP612+5,$AQ612+7)))))</f>
        <v>0</v>
      </c>
      <c r="AS612" s="511">
        <f ca="1">COUNTIF(INDIRECT("H"&amp;(ROW()+12*(($AO612-1)*3+$AP612)-ROW())/12+5):INDIRECT("S"&amp;(ROW()+12*(($AO612-1)*3+$AP612)-ROW())/12+5),AR612)</f>
        <v>0</v>
      </c>
      <c r="AT612" s="515"/>
      <c r="AV612" s="511">
        <f ca="1">IF(AND(AR612&gt;0,AS612&gt;0),COUNTIF(AV$6:AV611,"&gt;0")+1,0)</f>
        <v>0</v>
      </c>
    </row>
    <row r="613" spans="41:48">
      <c r="AO613" s="511">
        <v>17</v>
      </c>
      <c r="AP613" s="511">
        <v>3</v>
      </c>
      <c r="AQ613" s="511">
        <v>8</v>
      </c>
      <c r="AR613" s="515">
        <f ca="1">IF($AQ613=1,IF(INDIRECT(ADDRESS(($AO613-1)*3+$AP613+5,$AQ613+7))="",0,INDIRECT(ADDRESS(($AO613-1)*3+$AP613+5,$AQ613+7))),IF(INDIRECT(ADDRESS(($AO613-1)*3+$AP613+5,$AQ613+7))="",0,IF(COUNTIF(INDIRECT(ADDRESS(($AO613-1)*36+($AP613-1)*12+6,COLUMN())):INDIRECT(ADDRESS(($AO613-1)*36+($AP613-1)*12+$AQ613+4,COLUMN())),INDIRECT(ADDRESS(($AO613-1)*3+$AP613+5,$AQ613+7)))&gt;=1,0,INDIRECT(ADDRESS(($AO613-1)*3+$AP613+5,$AQ613+7)))))</f>
        <v>0</v>
      </c>
      <c r="AS613" s="511">
        <f ca="1">COUNTIF(INDIRECT("H"&amp;(ROW()+12*(($AO613-1)*3+$AP613)-ROW())/12+5):INDIRECT("S"&amp;(ROW()+12*(($AO613-1)*3+$AP613)-ROW())/12+5),AR613)</f>
        <v>0</v>
      </c>
      <c r="AT613" s="515"/>
      <c r="AV613" s="511">
        <f ca="1">IF(AND(AR613&gt;0,AS613&gt;0),COUNTIF(AV$6:AV612,"&gt;0")+1,0)</f>
        <v>0</v>
      </c>
    </row>
    <row r="614" spans="41:48">
      <c r="AO614" s="511">
        <v>17</v>
      </c>
      <c r="AP614" s="511">
        <v>3</v>
      </c>
      <c r="AQ614" s="511">
        <v>9</v>
      </c>
      <c r="AR614" s="515">
        <f ca="1">IF($AQ614=1,IF(INDIRECT(ADDRESS(($AO614-1)*3+$AP614+5,$AQ614+7))="",0,INDIRECT(ADDRESS(($AO614-1)*3+$AP614+5,$AQ614+7))),IF(INDIRECT(ADDRESS(($AO614-1)*3+$AP614+5,$AQ614+7))="",0,IF(COUNTIF(INDIRECT(ADDRESS(($AO614-1)*36+($AP614-1)*12+6,COLUMN())):INDIRECT(ADDRESS(($AO614-1)*36+($AP614-1)*12+$AQ614+4,COLUMN())),INDIRECT(ADDRESS(($AO614-1)*3+$AP614+5,$AQ614+7)))&gt;=1,0,INDIRECT(ADDRESS(($AO614-1)*3+$AP614+5,$AQ614+7)))))</f>
        <v>0</v>
      </c>
      <c r="AS614" s="511">
        <f ca="1">COUNTIF(INDIRECT("H"&amp;(ROW()+12*(($AO614-1)*3+$AP614)-ROW())/12+5):INDIRECT("S"&amp;(ROW()+12*(($AO614-1)*3+$AP614)-ROW())/12+5),AR614)</f>
        <v>0</v>
      </c>
      <c r="AT614" s="515"/>
      <c r="AV614" s="511">
        <f ca="1">IF(AND(AR614&gt;0,AS614&gt;0),COUNTIF(AV$6:AV613,"&gt;0")+1,0)</f>
        <v>0</v>
      </c>
    </row>
    <row r="615" spans="41:48">
      <c r="AO615" s="511">
        <v>17</v>
      </c>
      <c r="AP615" s="511">
        <v>3</v>
      </c>
      <c r="AQ615" s="511">
        <v>10</v>
      </c>
      <c r="AR615" s="515">
        <f ca="1">IF($AQ615=1,IF(INDIRECT(ADDRESS(($AO615-1)*3+$AP615+5,$AQ615+7))="",0,INDIRECT(ADDRESS(($AO615-1)*3+$AP615+5,$AQ615+7))),IF(INDIRECT(ADDRESS(($AO615-1)*3+$AP615+5,$AQ615+7))="",0,IF(COUNTIF(INDIRECT(ADDRESS(($AO615-1)*36+($AP615-1)*12+6,COLUMN())):INDIRECT(ADDRESS(($AO615-1)*36+($AP615-1)*12+$AQ615+4,COLUMN())),INDIRECT(ADDRESS(($AO615-1)*3+$AP615+5,$AQ615+7)))&gt;=1,0,INDIRECT(ADDRESS(($AO615-1)*3+$AP615+5,$AQ615+7)))))</f>
        <v>0</v>
      </c>
      <c r="AS615" s="511">
        <f ca="1">COUNTIF(INDIRECT("H"&amp;(ROW()+12*(($AO615-1)*3+$AP615)-ROW())/12+5):INDIRECT("S"&amp;(ROW()+12*(($AO615-1)*3+$AP615)-ROW())/12+5),AR615)</f>
        <v>0</v>
      </c>
      <c r="AT615" s="515"/>
      <c r="AV615" s="511">
        <f ca="1">IF(AND(AR615&gt;0,AS615&gt;0),COUNTIF(AV$6:AV614,"&gt;0")+1,0)</f>
        <v>0</v>
      </c>
    </row>
    <row r="616" spans="41:48">
      <c r="AO616" s="511">
        <v>17</v>
      </c>
      <c r="AP616" s="511">
        <v>3</v>
      </c>
      <c r="AQ616" s="511">
        <v>11</v>
      </c>
      <c r="AR616" s="515">
        <f ca="1">IF($AQ616=1,IF(INDIRECT(ADDRESS(($AO616-1)*3+$AP616+5,$AQ616+7))="",0,INDIRECT(ADDRESS(($AO616-1)*3+$AP616+5,$AQ616+7))),IF(INDIRECT(ADDRESS(($AO616-1)*3+$AP616+5,$AQ616+7))="",0,IF(COUNTIF(INDIRECT(ADDRESS(($AO616-1)*36+($AP616-1)*12+6,COLUMN())):INDIRECT(ADDRESS(($AO616-1)*36+($AP616-1)*12+$AQ616+4,COLUMN())),INDIRECT(ADDRESS(($AO616-1)*3+$AP616+5,$AQ616+7)))&gt;=1,0,INDIRECT(ADDRESS(($AO616-1)*3+$AP616+5,$AQ616+7)))))</f>
        <v>0</v>
      </c>
      <c r="AS616" s="511">
        <f ca="1">COUNTIF(INDIRECT("H"&amp;(ROW()+12*(($AO616-1)*3+$AP616)-ROW())/12+5):INDIRECT("S"&amp;(ROW()+12*(($AO616-1)*3+$AP616)-ROW())/12+5),AR616)</f>
        <v>0</v>
      </c>
      <c r="AT616" s="515"/>
      <c r="AV616" s="511">
        <f ca="1">IF(AND(AR616&gt;0,AS616&gt;0),COUNTIF(AV$6:AV615,"&gt;0")+1,0)</f>
        <v>0</v>
      </c>
    </row>
    <row r="617" spans="41:48">
      <c r="AO617" s="511">
        <v>17</v>
      </c>
      <c r="AP617" s="511">
        <v>3</v>
      </c>
      <c r="AQ617" s="511">
        <v>12</v>
      </c>
      <c r="AR617" s="515">
        <f ca="1">IF($AQ617=1,IF(INDIRECT(ADDRESS(($AO617-1)*3+$AP617+5,$AQ617+7))="",0,INDIRECT(ADDRESS(($AO617-1)*3+$AP617+5,$AQ617+7))),IF(INDIRECT(ADDRESS(($AO617-1)*3+$AP617+5,$AQ617+7))="",0,IF(COUNTIF(INDIRECT(ADDRESS(($AO617-1)*36+($AP617-1)*12+6,COLUMN())):INDIRECT(ADDRESS(($AO617-1)*36+($AP617-1)*12+$AQ617+4,COLUMN())),INDIRECT(ADDRESS(($AO617-1)*3+$AP617+5,$AQ617+7)))&gt;=1,0,INDIRECT(ADDRESS(($AO617-1)*3+$AP617+5,$AQ617+7)))))</f>
        <v>0</v>
      </c>
      <c r="AS617" s="511">
        <f ca="1">COUNTIF(INDIRECT("H"&amp;(ROW()+12*(($AO617-1)*3+$AP617)-ROW())/12+5):INDIRECT("S"&amp;(ROW()+12*(($AO617-1)*3+$AP617)-ROW())/12+5),AR617)</f>
        <v>0</v>
      </c>
      <c r="AT617" s="515"/>
      <c r="AV617" s="511">
        <f ca="1">IF(AND(AR617&gt;0,AS617&gt;0),COUNTIF(AV$6:AV616,"&gt;0")+1,0)</f>
        <v>0</v>
      </c>
    </row>
    <row r="618" spans="41:48">
      <c r="AO618" s="511">
        <v>18</v>
      </c>
      <c r="AP618" s="511">
        <v>1</v>
      </c>
      <c r="AQ618" s="511">
        <v>1</v>
      </c>
      <c r="AR618" s="515">
        <f ca="1">IF($AQ618=1,IF(INDIRECT(ADDRESS(($AO618-1)*3+$AP618+5,$AQ618+7))="",0,INDIRECT(ADDRESS(($AO618-1)*3+$AP618+5,$AQ618+7))),IF(INDIRECT(ADDRESS(($AO618-1)*3+$AP618+5,$AQ618+7))="",0,IF(COUNTIF(INDIRECT(ADDRESS(($AO618-1)*36+($AP618-1)*12+6,COLUMN())):INDIRECT(ADDRESS(($AO618-1)*36+($AP618-1)*12+$AQ618+4,COLUMN())),INDIRECT(ADDRESS(($AO618-1)*3+$AP618+5,$AQ618+7)))&gt;=1,0,INDIRECT(ADDRESS(($AO618-1)*3+$AP618+5,$AQ618+7)))))</f>
        <v>0</v>
      </c>
      <c r="AS618" s="511">
        <f ca="1">COUNTIF(INDIRECT("H"&amp;(ROW()+12*(($AO618-1)*3+$AP618)-ROW())/12+5):INDIRECT("S"&amp;(ROW()+12*(($AO618-1)*3+$AP618)-ROW())/12+5),AR618)</f>
        <v>0</v>
      </c>
      <c r="AT618" s="515"/>
      <c r="AV618" s="511">
        <f ca="1">IF(AND(AR618&gt;0,AS618&gt;0),COUNTIF(AV$6:AV617,"&gt;0")+1,0)</f>
        <v>0</v>
      </c>
    </row>
    <row r="619" spans="41:48">
      <c r="AO619" s="511">
        <v>18</v>
      </c>
      <c r="AP619" s="511">
        <v>1</v>
      </c>
      <c r="AQ619" s="511">
        <v>2</v>
      </c>
      <c r="AR619" s="515">
        <f ca="1">IF($AQ619=1,IF(INDIRECT(ADDRESS(($AO619-1)*3+$AP619+5,$AQ619+7))="",0,INDIRECT(ADDRESS(($AO619-1)*3+$AP619+5,$AQ619+7))),IF(INDIRECT(ADDRESS(($AO619-1)*3+$AP619+5,$AQ619+7))="",0,IF(COUNTIF(INDIRECT(ADDRESS(($AO619-1)*36+($AP619-1)*12+6,COLUMN())):INDIRECT(ADDRESS(($AO619-1)*36+($AP619-1)*12+$AQ619+4,COLUMN())),INDIRECT(ADDRESS(($AO619-1)*3+$AP619+5,$AQ619+7)))&gt;=1,0,INDIRECT(ADDRESS(($AO619-1)*3+$AP619+5,$AQ619+7)))))</f>
        <v>0</v>
      </c>
      <c r="AS619" s="511">
        <f ca="1">COUNTIF(INDIRECT("H"&amp;(ROW()+12*(($AO619-1)*3+$AP619)-ROW())/12+5):INDIRECT("S"&amp;(ROW()+12*(($AO619-1)*3+$AP619)-ROW())/12+5),AR619)</f>
        <v>0</v>
      </c>
      <c r="AT619" s="515"/>
      <c r="AV619" s="511">
        <f ca="1">IF(AND(AR619&gt;0,AS619&gt;0),COUNTIF(AV$6:AV618,"&gt;0")+1,0)</f>
        <v>0</v>
      </c>
    </row>
    <row r="620" spans="41:48">
      <c r="AO620" s="511">
        <v>18</v>
      </c>
      <c r="AP620" s="511">
        <v>1</v>
      </c>
      <c r="AQ620" s="511">
        <v>3</v>
      </c>
      <c r="AR620" s="515">
        <f ca="1">IF($AQ620=1,IF(INDIRECT(ADDRESS(($AO620-1)*3+$AP620+5,$AQ620+7))="",0,INDIRECT(ADDRESS(($AO620-1)*3+$AP620+5,$AQ620+7))),IF(INDIRECT(ADDRESS(($AO620-1)*3+$AP620+5,$AQ620+7))="",0,IF(COUNTIF(INDIRECT(ADDRESS(($AO620-1)*36+($AP620-1)*12+6,COLUMN())):INDIRECT(ADDRESS(($AO620-1)*36+($AP620-1)*12+$AQ620+4,COLUMN())),INDIRECT(ADDRESS(($AO620-1)*3+$AP620+5,$AQ620+7)))&gt;=1,0,INDIRECT(ADDRESS(($AO620-1)*3+$AP620+5,$AQ620+7)))))</f>
        <v>0</v>
      </c>
      <c r="AS620" s="511">
        <f ca="1">COUNTIF(INDIRECT("H"&amp;(ROW()+12*(($AO620-1)*3+$AP620)-ROW())/12+5):INDIRECT("S"&amp;(ROW()+12*(($AO620-1)*3+$AP620)-ROW())/12+5),AR620)</f>
        <v>0</v>
      </c>
      <c r="AT620" s="515"/>
      <c r="AV620" s="511">
        <f ca="1">IF(AND(AR620&gt;0,AS620&gt;0),COUNTIF(AV$6:AV619,"&gt;0")+1,0)</f>
        <v>0</v>
      </c>
    </row>
    <row r="621" spans="41:48">
      <c r="AO621" s="511">
        <v>18</v>
      </c>
      <c r="AP621" s="511">
        <v>1</v>
      </c>
      <c r="AQ621" s="511">
        <v>4</v>
      </c>
      <c r="AR621" s="515">
        <f ca="1">IF($AQ621=1,IF(INDIRECT(ADDRESS(($AO621-1)*3+$AP621+5,$AQ621+7))="",0,INDIRECT(ADDRESS(($AO621-1)*3+$AP621+5,$AQ621+7))),IF(INDIRECT(ADDRESS(($AO621-1)*3+$AP621+5,$AQ621+7))="",0,IF(COUNTIF(INDIRECT(ADDRESS(($AO621-1)*36+($AP621-1)*12+6,COLUMN())):INDIRECT(ADDRESS(($AO621-1)*36+($AP621-1)*12+$AQ621+4,COLUMN())),INDIRECT(ADDRESS(($AO621-1)*3+$AP621+5,$AQ621+7)))&gt;=1,0,INDIRECT(ADDRESS(($AO621-1)*3+$AP621+5,$AQ621+7)))))</f>
        <v>0</v>
      </c>
      <c r="AS621" s="511">
        <f ca="1">COUNTIF(INDIRECT("H"&amp;(ROW()+12*(($AO621-1)*3+$AP621)-ROW())/12+5):INDIRECT("S"&amp;(ROW()+12*(($AO621-1)*3+$AP621)-ROW())/12+5),AR621)</f>
        <v>0</v>
      </c>
      <c r="AT621" s="515"/>
      <c r="AV621" s="511">
        <f ca="1">IF(AND(AR621&gt;0,AS621&gt;0),COUNTIF(AV$6:AV620,"&gt;0")+1,0)</f>
        <v>0</v>
      </c>
    </row>
    <row r="622" spans="41:48">
      <c r="AO622" s="511">
        <v>18</v>
      </c>
      <c r="AP622" s="511">
        <v>1</v>
      </c>
      <c r="AQ622" s="511">
        <v>5</v>
      </c>
      <c r="AR622" s="515">
        <f ca="1">IF($AQ622=1,IF(INDIRECT(ADDRESS(($AO622-1)*3+$AP622+5,$AQ622+7))="",0,INDIRECT(ADDRESS(($AO622-1)*3+$AP622+5,$AQ622+7))),IF(INDIRECT(ADDRESS(($AO622-1)*3+$AP622+5,$AQ622+7))="",0,IF(COUNTIF(INDIRECT(ADDRESS(($AO622-1)*36+($AP622-1)*12+6,COLUMN())):INDIRECT(ADDRESS(($AO622-1)*36+($AP622-1)*12+$AQ622+4,COLUMN())),INDIRECT(ADDRESS(($AO622-1)*3+$AP622+5,$AQ622+7)))&gt;=1,0,INDIRECT(ADDRESS(($AO622-1)*3+$AP622+5,$AQ622+7)))))</f>
        <v>0</v>
      </c>
      <c r="AS622" s="511">
        <f ca="1">COUNTIF(INDIRECT("H"&amp;(ROW()+12*(($AO622-1)*3+$AP622)-ROW())/12+5):INDIRECT("S"&amp;(ROW()+12*(($AO622-1)*3+$AP622)-ROW())/12+5),AR622)</f>
        <v>0</v>
      </c>
      <c r="AT622" s="515"/>
      <c r="AV622" s="511">
        <f ca="1">IF(AND(AR622&gt;0,AS622&gt;0),COUNTIF(AV$6:AV621,"&gt;0")+1,0)</f>
        <v>0</v>
      </c>
    </row>
    <row r="623" spans="41:48">
      <c r="AO623" s="511">
        <v>18</v>
      </c>
      <c r="AP623" s="511">
        <v>1</v>
      </c>
      <c r="AQ623" s="511">
        <v>6</v>
      </c>
      <c r="AR623" s="515">
        <f ca="1">IF($AQ623=1,IF(INDIRECT(ADDRESS(($AO623-1)*3+$AP623+5,$AQ623+7))="",0,INDIRECT(ADDRESS(($AO623-1)*3+$AP623+5,$AQ623+7))),IF(INDIRECT(ADDRESS(($AO623-1)*3+$AP623+5,$AQ623+7))="",0,IF(COUNTIF(INDIRECT(ADDRESS(($AO623-1)*36+($AP623-1)*12+6,COLUMN())):INDIRECT(ADDRESS(($AO623-1)*36+($AP623-1)*12+$AQ623+4,COLUMN())),INDIRECT(ADDRESS(($AO623-1)*3+$AP623+5,$AQ623+7)))&gt;=1,0,INDIRECT(ADDRESS(($AO623-1)*3+$AP623+5,$AQ623+7)))))</f>
        <v>0</v>
      </c>
      <c r="AS623" s="511">
        <f ca="1">COUNTIF(INDIRECT("H"&amp;(ROW()+12*(($AO623-1)*3+$AP623)-ROW())/12+5):INDIRECT("S"&amp;(ROW()+12*(($AO623-1)*3+$AP623)-ROW())/12+5),AR623)</f>
        <v>0</v>
      </c>
      <c r="AT623" s="515"/>
      <c r="AV623" s="511">
        <f ca="1">IF(AND(AR623&gt;0,AS623&gt;0),COUNTIF(AV$6:AV622,"&gt;0")+1,0)</f>
        <v>0</v>
      </c>
    </row>
    <row r="624" spans="41:48">
      <c r="AO624" s="511">
        <v>18</v>
      </c>
      <c r="AP624" s="511">
        <v>1</v>
      </c>
      <c r="AQ624" s="511">
        <v>7</v>
      </c>
      <c r="AR624" s="515">
        <f ca="1">IF($AQ624=1,IF(INDIRECT(ADDRESS(($AO624-1)*3+$AP624+5,$AQ624+7))="",0,INDIRECT(ADDRESS(($AO624-1)*3+$AP624+5,$AQ624+7))),IF(INDIRECT(ADDRESS(($AO624-1)*3+$AP624+5,$AQ624+7))="",0,IF(COUNTIF(INDIRECT(ADDRESS(($AO624-1)*36+($AP624-1)*12+6,COLUMN())):INDIRECT(ADDRESS(($AO624-1)*36+($AP624-1)*12+$AQ624+4,COLUMN())),INDIRECT(ADDRESS(($AO624-1)*3+$AP624+5,$AQ624+7)))&gt;=1,0,INDIRECT(ADDRESS(($AO624-1)*3+$AP624+5,$AQ624+7)))))</f>
        <v>0</v>
      </c>
      <c r="AS624" s="511">
        <f ca="1">COUNTIF(INDIRECT("H"&amp;(ROW()+12*(($AO624-1)*3+$AP624)-ROW())/12+5):INDIRECT("S"&amp;(ROW()+12*(($AO624-1)*3+$AP624)-ROW())/12+5),AR624)</f>
        <v>0</v>
      </c>
      <c r="AT624" s="515"/>
      <c r="AV624" s="511">
        <f ca="1">IF(AND(AR624&gt;0,AS624&gt;0),COUNTIF(AV$6:AV623,"&gt;0")+1,0)</f>
        <v>0</v>
      </c>
    </row>
    <row r="625" spans="41:48">
      <c r="AO625" s="511">
        <v>18</v>
      </c>
      <c r="AP625" s="511">
        <v>1</v>
      </c>
      <c r="AQ625" s="511">
        <v>8</v>
      </c>
      <c r="AR625" s="515">
        <f ca="1">IF($AQ625=1,IF(INDIRECT(ADDRESS(($AO625-1)*3+$AP625+5,$AQ625+7))="",0,INDIRECT(ADDRESS(($AO625-1)*3+$AP625+5,$AQ625+7))),IF(INDIRECT(ADDRESS(($AO625-1)*3+$AP625+5,$AQ625+7))="",0,IF(COUNTIF(INDIRECT(ADDRESS(($AO625-1)*36+($AP625-1)*12+6,COLUMN())):INDIRECT(ADDRESS(($AO625-1)*36+($AP625-1)*12+$AQ625+4,COLUMN())),INDIRECT(ADDRESS(($AO625-1)*3+$AP625+5,$AQ625+7)))&gt;=1,0,INDIRECT(ADDRESS(($AO625-1)*3+$AP625+5,$AQ625+7)))))</f>
        <v>0</v>
      </c>
      <c r="AS625" s="511">
        <f ca="1">COUNTIF(INDIRECT("H"&amp;(ROW()+12*(($AO625-1)*3+$AP625)-ROW())/12+5):INDIRECT("S"&amp;(ROW()+12*(($AO625-1)*3+$AP625)-ROW())/12+5),AR625)</f>
        <v>0</v>
      </c>
      <c r="AT625" s="515"/>
      <c r="AV625" s="511">
        <f ca="1">IF(AND(AR625&gt;0,AS625&gt;0),COUNTIF(AV$6:AV624,"&gt;0")+1,0)</f>
        <v>0</v>
      </c>
    </row>
    <row r="626" spans="41:48">
      <c r="AO626" s="511">
        <v>18</v>
      </c>
      <c r="AP626" s="511">
        <v>1</v>
      </c>
      <c r="AQ626" s="511">
        <v>9</v>
      </c>
      <c r="AR626" s="515">
        <f ca="1">IF($AQ626=1,IF(INDIRECT(ADDRESS(($AO626-1)*3+$AP626+5,$AQ626+7))="",0,INDIRECT(ADDRESS(($AO626-1)*3+$AP626+5,$AQ626+7))),IF(INDIRECT(ADDRESS(($AO626-1)*3+$AP626+5,$AQ626+7))="",0,IF(COUNTIF(INDIRECT(ADDRESS(($AO626-1)*36+($AP626-1)*12+6,COLUMN())):INDIRECT(ADDRESS(($AO626-1)*36+($AP626-1)*12+$AQ626+4,COLUMN())),INDIRECT(ADDRESS(($AO626-1)*3+$AP626+5,$AQ626+7)))&gt;=1,0,INDIRECT(ADDRESS(($AO626-1)*3+$AP626+5,$AQ626+7)))))</f>
        <v>0</v>
      </c>
      <c r="AS626" s="511">
        <f ca="1">COUNTIF(INDIRECT("H"&amp;(ROW()+12*(($AO626-1)*3+$AP626)-ROW())/12+5):INDIRECT("S"&amp;(ROW()+12*(($AO626-1)*3+$AP626)-ROW())/12+5),AR626)</f>
        <v>0</v>
      </c>
      <c r="AT626" s="515"/>
      <c r="AV626" s="511">
        <f ca="1">IF(AND(AR626&gt;0,AS626&gt;0),COUNTIF(AV$6:AV625,"&gt;0")+1,0)</f>
        <v>0</v>
      </c>
    </row>
    <row r="627" spans="41:48">
      <c r="AO627" s="511">
        <v>18</v>
      </c>
      <c r="AP627" s="511">
        <v>1</v>
      </c>
      <c r="AQ627" s="511">
        <v>10</v>
      </c>
      <c r="AR627" s="515">
        <f ca="1">IF($AQ627=1,IF(INDIRECT(ADDRESS(($AO627-1)*3+$AP627+5,$AQ627+7))="",0,INDIRECT(ADDRESS(($AO627-1)*3+$AP627+5,$AQ627+7))),IF(INDIRECT(ADDRESS(($AO627-1)*3+$AP627+5,$AQ627+7))="",0,IF(COUNTIF(INDIRECT(ADDRESS(($AO627-1)*36+($AP627-1)*12+6,COLUMN())):INDIRECT(ADDRESS(($AO627-1)*36+($AP627-1)*12+$AQ627+4,COLUMN())),INDIRECT(ADDRESS(($AO627-1)*3+$AP627+5,$AQ627+7)))&gt;=1,0,INDIRECT(ADDRESS(($AO627-1)*3+$AP627+5,$AQ627+7)))))</f>
        <v>0</v>
      </c>
      <c r="AS627" s="511">
        <f ca="1">COUNTIF(INDIRECT("H"&amp;(ROW()+12*(($AO627-1)*3+$AP627)-ROW())/12+5):INDIRECT("S"&amp;(ROW()+12*(($AO627-1)*3+$AP627)-ROW())/12+5),AR627)</f>
        <v>0</v>
      </c>
      <c r="AT627" s="515"/>
      <c r="AV627" s="511">
        <f ca="1">IF(AND(AR627&gt;0,AS627&gt;0),COUNTIF(AV$6:AV626,"&gt;0")+1,0)</f>
        <v>0</v>
      </c>
    </row>
    <row r="628" spans="41:48">
      <c r="AO628" s="511">
        <v>18</v>
      </c>
      <c r="AP628" s="511">
        <v>1</v>
      </c>
      <c r="AQ628" s="511">
        <v>11</v>
      </c>
      <c r="AR628" s="515">
        <f ca="1">IF($AQ628=1,IF(INDIRECT(ADDRESS(($AO628-1)*3+$AP628+5,$AQ628+7))="",0,INDIRECT(ADDRESS(($AO628-1)*3+$AP628+5,$AQ628+7))),IF(INDIRECT(ADDRESS(($AO628-1)*3+$AP628+5,$AQ628+7))="",0,IF(COUNTIF(INDIRECT(ADDRESS(($AO628-1)*36+($AP628-1)*12+6,COLUMN())):INDIRECT(ADDRESS(($AO628-1)*36+($AP628-1)*12+$AQ628+4,COLUMN())),INDIRECT(ADDRESS(($AO628-1)*3+$AP628+5,$AQ628+7)))&gt;=1,0,INDIRECT(ADDRESS(($AO628-1)*3+$AP628+5,$AQ628+7)))))</f>
        <v>0</v>
      </c>
      <c r="AS628" s="511">
        <f ca="1">COUNTIF(INDIRECT("H"&amp;(ROW()+12*(($AO628-1)*3+$AP628)-ROW())/12+5):INDIRECT("S"&amp;(ROW()+12*(($AO628-1)*3+$AP628)-ROW())/12+5),AR628)</f>
        <v>0</v>
      </c>
      <c r="AT628" s="515"/>
      <c r="AV628" s="511">
        <f ca="1">IF(AND(AR628&gt;0,AS628&gt;0),COUNTIF(AV$6:AV627,"&gt;0")+1,0)</f>
        <v>0</v>
      </c>
    </row>
    <row r="629" spans="41:48">
      <c r="AO629" s="511">
        <v>18</v>
      </c>
      <c r="AP629" s="511">
        <v>1</v>
      </c>
      <c r="AQ629" s="511">
        <v>12</v>
      </c>
      <c r="AR629" s="515">
        <f ca="1">IF($AQ629=1,IF(INDIRECT(ADDRESS(($AO629-1)*3+$AP629+5,$AQ629+7))="",0,INDIRECT(ADDRESS(($AO629-1)*3+$AP629+5,$AQ629+7))),IF(INDIRECT(ADDRESS(($AO629-1)*3+$AP629+5,$AQ629+7))="",0,IF(COUNTIF(INDIRECT(ADDRESS(($AO629-1)*36+($AP629-1)*12+6,COLUMN())):INDIRECT(ADDRESS(($AO629-1)*36+($AP629-1)*12+$AQ629+4,COLUMN())),INDIRECT(ADDRESS(($AO629-1)*3+$AP629+5,$AQ629+7)))&gt;=1,0,INDIRECT(ADDRESS(($AO629-1)*3+$AP629+5,$AQ629+7)))))</f>
        <v>0</v>
      </c>
      <c r="AS629" s="511">
        <f ca="1">COUNTIF(INDIRECT("H"&amp;(ROW()+12*(($AO629-1)*3+$AP629)-ROW())/12+5):INDIRECT("S"&amp;(ROW()+12*(($AO629-1)*3+$AP629)-ROW())/12+5),AR629)</f>
        <v>0</v>
      </c>
      <c r="AT629" s="515"/>
      <c r="AV629" s="511">
        <f ca="1">IF(AND(AR629&gt;0,AS629&gt;0),COUNTIF(AV$6:AV628,"&gt;0")+1,0)</f>
        <v>0</v>
      </c>
    </row>
    <row r="630" spans="41:48">
      <c r="AO630" s="511">
        <v>18</v>
      </c>
      <c r="AP630" s="511">
        <v>2</v>
      </c>
      <c r="AQ630" s="511">
        <v>1</v>
      </c>
      <c r="AR630" s="515">
        <f ca="1">IF($AQ630=1,IF(INDIRECT(ADDRESS(($AO630-1)*3+$AP630+5,$AQ630+7))="",0,INDIRECT(ADDRESS(($AO630-1)*3+$AP630+5,$AQ630+7))),IF(INDIRECT(ADDRESS(($AO630-1)*3+$AP630+5,$AQ630+7))="",0,IF(COUNTIF(INDIRECT(ADDRESS(($AO630-1)*36+($AP630-1)*12+6,COLUMN())):INDIRECT(ADDRESS(($AO630-1)*36+($AP630-1)*12+$AQ630+4,COLUMN())),INDIRECT(ADDRESS(($AO630-1)*3+$AP630+5,$AQ630+7)))&gt;=1,0,INDIRECT(ADDRESS(($AO630-1)*3+$AP630+5,$AQ630+7)))))</f>
        <v>0</v>
      </c>
      <c r="AS630" s="511">
        <f ca="1">COUNTIF(INDIRECT("H"&amp;(ROW()+12*(($AO630-1)*3+$AP630)-ROW())/12+5):INDIRECT("S"&amp;(ROW()+12*(($AO630-1)*3+$AP630)-ROW())/12+5),AR630)</f>
        <v>0</v>
      </c>
      <c r="AT630" s="515"/>
      <c r="AV630" s="511">
        <f ca="1">IF(AND(AR630&gt;0,AS630&gt;0),COUNTIF(AV$6:AV629,"&gt;0")+1,0)</f>
        <v>0</v>
      </c>
    </row>
    <row r="631" spans="41:48">
      <c r="AO631" s="511">
        <v>18</v>
      </c>
      <c r="AP631" s="511">
        <v>2</v>
      </c>
      <c r="AQ631" s="511">
        <v>2</v>
      </c>
      <c r="AR631" s="515">
        <f ca="1">IF($AQ631=1,IF(INDIRECT(ADDRESS(($AO631-1)*3+$AP631+5,$AQ631+7))="",0,INDIRECT(ADDRESS(($AO631-1)*3+$AP631+5,$AQ631+7))),IF(INDIRECT(ADDRESS(($AO631-1)*3+$AP631+5,$AQ631+7))="",0,IF(COUNTIF(INDIRECT(ADDRESS(($AO631-1)*36+($AP631-1)*12+6,COLUMN())):INDIRECT(ADDRESS(($AO631-1)*36+($AP631-1)*12+$AQ631+4,COLUMN())),INDIRECT(ADDRESS(($AO631-1)*3+$AP631+5,$AQ631+7)))&gt;=1,0,INDIRECT(ADDRESS(($AO631-1)*3+$AP631+5,$AQ631+7)))))</f>
        <v>0</v>
      </c>
      <c r="AS631" s="511">
        <f ca="1">COUNTIF(INDIRECT("H"&amp;(ROW()+12*(($AO631-1)*3+$AP631)-ROW())/12+5):INDIRECT("S"&amp;(ROW()+12*(($AO631-1)*3+$AP631)-ROW())/12+5),AR631)</f>
        <v>0</v>
      </c>
      <c r="AT631" s="515"/>
      <c r="AV631" s="511">
        <f ca="1">IF(AND(AR631&gt;0,AS631&gt;0),COUNTIF(AV$6:AV630,"&gt;0")+1,0)</f>
        <v>0</v>
      </c>
    </row>
    <row r="632" spans="41:48">
      <c r="AO632" s="511">
        <v>18</v>
      </c>
      <c r="AP632" s="511">
        <v>2</v>
      </c>
      <c r="AQ632" s="511">
        <v>3</v>
      </c>
      <c r="AR632" s="515">
        <f ca="1">IF($AQ632=1,IF(INDIRECT(ADDRESS(($AO632-1)*3+$AP632+5,$AQ632+7))="",0,INDIRECT(ADDRESS(($AO632-1)*3+$AP632+5,$AQ632+7))),IF(INDIRECT(ADDRESS(($AO632-1)*3+$AP632+5,$AQ632+7))="",0,IF(COUNTIF(INDIRECT(ADDRESS(($AO632-1)*36+($AP632-1)*12+6,COLUMN())):INDIRECT(ADDRESS(($AO632-1)*36+($AP632-1)*12+$AQ632+4,COLUMN())),INDIRECT(ADDRESS(($AO632-1)*3+$AP632+5,$AQ632+7)))&gt;=1,0,INDIRECT(ADDRESS(($AO632-1)*3+$AP632+5,$AQ632+7)))))</f>
        <v>0</v>
      </c>
      <c r="AS632" s="511">
        <f ca="1">COUNTIF(INDIRECT("H"&amp;(ROW()+12*(($AO632-1)*3+$AP632)-ROW())/12+5):INDIRECT("S"&amp;(ROW()+12*(($AO632-1)*3+$AP632)-ROW())/12+5),AR632)</f>
        <v>0</v>
      </c>
      <c r="AT632" s="515"/>
      <c r="AV632" s="511">
        <f ca="1">IF(AND(AR632&gt;0,AS632&gt;0),COUNTIF(AV$6:AV631,"&gt;0")+1,0)</f>
        <v>0</v>
      </c>
    </row>
    <row r="633" spans="41:48">
      <c r="AO633" s="511">
        <v>18</v>
      </c>
      <c r="AP633" s="511">
        <v>2</v>
      </c>
      <c r="AQ633" s="511">
        <v>4</v>
      </c>
      <c r="AR633" s="515">
        <f ca="1">IF($AQ633=1,IF(INDIRECT(ADDRESS(($AO633-1)*3+$AP633+5,$AQ633+7))="",0,INDIRECT(ADDRESS(($AO633-1)*3+$AP633+5,$AQ633+7))),IF(INDIRECT(ADDRESS(($AO633-1)*3+$AP633+5,$AQ633+7))="",0,IF(COUNTIF(INDIRECT(ADDRESS(($AO633-1)*36+($AP633-1)*12+6,COLUMN())):INDIRECT(ADDRESS(($AO633-1)*36+($AP633-1)*12+$AQ633+4,COLUMN())),INDIRECT(ADDRESS(($AO633-1)*3+$AP633+5,$AQ633+7)))&gt;=1,0,INDIRECT(ADDRESS(($AO633-1)*3+$AP633+5,$AQ633+7)))))</f>
        <v>0</v>
      </c>
      <c r="AS633" s="511">
        <f ca="1">COUNTIF(INDIRECT("H"&amp;(ROW()+12*(($AO633-1)*3+$AP633)-ROW())/12+5):INDIRECT("S"&amp;(ROW()+12*(($AO633-1)*3+$AP633)-ROW())/12+5),AR633)</f>
        <v>0</v>
      </c>
      <c r="AT633" s="515"/>
      <c r="AV633" s="511">
        <f ca="1">IF(AND(AR633&gt;0,AS633&gt;0),COUNTIF(AV$6:AV632,"&gt;0")+1,0)</f>
        <v>0</v>
      </c>
    </row>
    <row r="634" spans="41:48">
      <c r="AO634" s="511">
        <v>18</v>
      </c>
      <c r="AP634" s="511">
        <v>2</v>
      </c>
      <c r="AQ634" s="511">
        <v>5</v>
      </c>
      <c r="AR634" s="515">
        <f ca="1">IF($AQ634=1,IF(INDIRECT(ADDRESS(($AO634-1)*3+$AP634+5,$AQ634+7))="",0,INDIRECT(ADDRESS(($AO634-1)*3+$AP634+5,$AQ634+7))),IF(INDIRECT(ADDRESS(($AO634-1)*3+$AP634+5,$AQ634+7))="",0,IF(COUNTIF(INDIRECT(ADDRESS(($AO634-1)*36+($AP634-1)*12+6,COLUMN())):INDIRECT(ADDRESS(($AO634-1)*36+($AP634-1)*12+$AQ634+4,COLUMN())),INDIRECT(ADDRESS(($AO634-1)*3+$AP634+5,$AQ634+7)))&gt;=1,0,INDIRECT(ADDRESS(($AO634-1)*3+$AP634+5,$AQ634+7)))))</f>
        <v>0</v>
      </c>
      <c r="AS634" s="511">
        <f ca="1">COUNTIF(INDIRECT("H"&amp;(ROW()+12*(($AO634-1)*3+$AP634)-ROW())/12+5):INDIRECT("S"&amp;(ROW()+12*(($AO634-1)*3+$AP634)-ROW())/12+5),AR634)</f>
        <v>0</v>
      </c>
      <c r="AT634" s="515"/>
      <c r="AV634" s="511">
        <f ca="1">IF(AND(AR634&gt;0,AS634&gt;0),COUNTIF(AV$6:AV633,"&gt;0")+1,0)</f>
        <v>0</v>
      </c>
    </row>
    <row r="635" spans="41:48">
      <c r="AO635" s="511">
        <v>18</v>
      </c>
      <c r="AP635" s="511">
        <v>2</v>
      </c>
      <c r="AQ635" s="511">
        <v>6</v>
      </c>
      <c r="AR635" s="515">
        <f ca="1">IF($AQ635=1,IF(INDIRECT(ADDRESS(($AO635-1)*3+$AP635+5,$AQ635+7))="",0,INDIRECT(ADDRESS(($AO635-1)*3+$AP635+5,$AQ635+7))),IF(INDIRECT(ADDRESS(($AO635-1)*3+$AP635+5,$AQ635+7))="",0,IF(COUNTIF(INDIRECT(ADDRESS(($AO635-1)*36+($AP635-1)*12+6,COLUMN())):INDIRECT(ADDRESS(($AO635-1)*36+($AP635-1)*12+$AQ635+4,COLUMN())),INDIRECT(ADDRESS(($AO635-1)*3+$AP635+5,$AQ635+7)))&gt;=1,0,INDIRECT(ADDRESS(($AO635-1)*3+$AP635+5,$AQ635+7)))))</f>
        <v>0</v>
      </c>
      <c r="AS635" s="511">
        <f ca="1">COUNTIF(INDIRECT("H"&amp;(ROW()+12*(($AO635-1)*3+$AP635)-ROW())/12+5):INDIRECT("S"&amp;(ROW()+12*(($AO635-1)*3+$AP635)-ROW())/12+5),AR635)</f>
        <v>0</v>
      </c>
      <c r="AT635" s="515"/>
      <c r="AV635" s="511">
        <f ca="1">IF(AND(AR635&gt;0,AS635&gt;0),COUNTIF(AV$6:AV634,"&gt;0")+1,0)</f>
        <v>0</v>
      </c>
    </row>
    <row r="636" spans="41:48">
      <c r="AO636" s="511">
        <v>18</v>
      </c>
      <c r="AP636" s="511">
        <v>2</v>
      </c>
      <c r="AQ636" s="511">
        <v>7</v>
      </c>
      <c r="AR636" s="515">
        <f ca="1">IF($AQ636=1,IF(INDIRECT(ADDRESS(($AO636-1)*3+$AP636+5,$AQ636+7))="",0,INDIRECT(ADDRESS(($AO636-1)*3+$AP636+5,$AQ636+7))),IF(INDIRECT(ADDRESS(($AO636-1)*3+$AP636+5,$AQ636+7))="",0,IF(COUNTIF(INDIRECT(ADDRESS(($AO636-1)*36+($AP636-1)*12+6,COLUMN())):INDIRECT(ADDRESS(($AO636-1)*36+($AP636-1)*12+$AQ636+4,COLUMN())),INDIRECT(ADDRESS(($AO636-1)*3+$AP636+5,$AQ636+7)))&gt;=1,0,INDIRECT(ADDRESS(($AO636-1)*3+$AP636+5,$AQ636+7)))))</f>
        <v>0</v>
      </c>
      <c r="AS636" s="511">
        <f ca="1">COUNTIF(INDIRECT("H"&amp;(ROW()+12*(($AO636-1)*3+$AP636)-ROW())/12+5):INDIRECT("S"&amp;(ROW()+12*(($AO636-1)*3+$AP636)-ROW())/12+5),AR636)</f>
        <v>0</v>
      </c>
      <c r="AT636" s="515"/>
      <c r="AV636" s="511">
        <f ca="1">IF(AND(AR636&gt;0,AS636&gt;0),COUNTIF(AV$6:AV635,"&gt;0")+1,0)</f>
        <v>0</v>
      </c>
    </row>
    <row r="637" spans="41:48">
      <c r="AO637" s="511">
        <v>18</v>
      </c>
      <c r="AP637" s="511">
        <v>2</v>
      </c>
      <c r="AQ637" s="511">
        <v>8</v>
      </c>
      <c r="AR637" s="515">
        <f ca="1">IF($AQ637=1,IF(INDIRECT(ADDRESS(($AO637-1)*3+$AP637+5,$AQ637+7))="",0,INDIRECT(ADDRESS(($AO637-1)*3+$AP637+5,$AQ637+7))),IF(INDIRECT(ADDRESS(($AO637-1)*3+$AP637+5,$AQ637+7))="",0,IF(COUNTIF(INDIRECT(ADDRESS(($AO637-1)*36+($AP637-1)*12+6,COLUMN())):INDIRECT(ADDRESS(($AO637-1)*36+($AP637-1)*12+$AQ637+4,COLUMN())),INDIRECT(ADDRESS(($AO637-1)*3+$AP637+5,$AQ637+7)))&gt;=1,0,INDIRECT(ADDRESS(($AO637-1)*3+$AP637+5,$AQ637+7)))))</f>
        <v>0</v>
      </c>
      <c r="AS637" s="511">
        <f ca="1">COUNTIF(INDIRECT("H"&amp;(ROW()+12*(($AO637-1)*3+$AP637)-ROW())/12+5):INDIRECT("S"&amp;(ROW()+12*(($AO637-1)*3+$AP637)-ROW())/12+5),AR637)</f>
        <v>0</v>
      </c>
      <c r="AT637" s="515"/>
      <c r="AV637" s="511">
        <f ca="1">IF(AND(AR637&gt;0,AS637&gt;0),COUNTIF(AV$6:AV636,"&gt;0")+1,0)</f>
        <v>0</v>
      </c>
    </row>
    <row r="638" spans="41:48">
      <c r="AO638" s="511">
        <v>18</v>
      </c>
      <c r="AP638" s="511">
        <v>2</v>
      </c>
      <c r="AQ638" s="511">
        <v>9</v>
      </c>
      <c r="AR638" s="515">
        <f ca="1">IF($AQ638=1,IF(INDIRECT(ADDRESS(($AO638-1)*3+$AP638+5,$AQ638+7))="",0,INDIRECT(ADDRESS(($AO638-1)*3+$AP638+5,$AQ638+7))),IF(INDIRECT(ADDRESS(($AO638-1)*3+$AP638+5,$AQ638+7))="",0,IF(COUNTIF(INDIRECT(ADDRESS(($AO638-1)*36+($AP638-1)*12+6,COLUMN())):INDIRECT(ADDRESS(($AO638-1)*36+($AP638-1)*12+$AQ638+4,COLUMN())),INDIRECT(ADDRESS(($AO638-1)*3+$AP638+5,$AQ638+7)))&gt;=1,0,INDIRECT(ADDRESS(($AO638-1)*3+$AP638+5,$AQ638+7)))))</f>
        <v>0</v>
      </c>
      <c r="AS638" s="511">
        <f ca="1">COUNTIF(INDIRECT("H"&amp;(ROW()+12*(($AO638-1)*3+$AP638)-ROW())/12+5):INDIRECT("S"&amp;(ROW()+12*(($AO638-1)*3+$AP638)-ROW())/12+5),AR638)</f>
        <v>0</v>
      </c>
      <c r="AT638" s="515"/>
      <c r="AV638" s="511">
        <f ca="1">IF(AND(AR638&gt;0,AS638&gt;0),COUNTIF(AV$6:AV637,"&gt;0")+1,0)</f>
        <v>0</v>
      </c>
    </row>
    <row r="639" spans="41:48">
      <c r="AO639" s="511">
        <v>18</v>
      </c>
      <c r="AP639" s="511">
        <v>2</v>
      </c>
      <c r="AQ639" s="511">
        <v>10</v>
      </c>
      <c r="AR639" s="515">
        <f ca="1">IF($AQ639=1,IF(INDIRECT(ADDRESS(($AO639-1)*3+$AP639+5,$AQ639+7))="",0,INDIRECT(ADDRESS(($AO639-1)*3+$AP639+5,$AQ639+7))),IF(INDIRECT(ADDRESS(($AO639-1)*3+$AP639+5,$AQ639+7))="",0,IF(COUNTIF(INDIRECT(ADDRESS(($AO639-1)*36+($AP639-1)*12+6,COLUMN())):INDIRECT(ADDRESS(($AO639-1)*36+($AP639-1)*12+$AQ639+4,COLUMN())),INDIRECT(ADDRESS(($AO639-1)*3+$AP639+5,$AQ639+7)))&gt;=1,0,INDIRECT(ADDRESS(($AO639-1)*3+$AP639+5,$AQ639+7)))))</f>
        <v>0</v>
      </c>
      <c r="AS639" s="511">
        <f ca="1">COUNTIF(INDIRECT("H"&amp;(ROW()+12*(($AO639-1)*3+$AP639)-ROW())/12+5):INDIRECT("S"&amp;(ROW()+12*(($AO639-1)*3+$AP639)-ROW())/12+5),AR639)</f>
        <v>0</v>
      </c>
      <c r="AT639" s="515"/>
      <c r="AV639" s="511">
        <f ca="1">IF(AND(AR639&gt;0,AS639&gt;0),COUNTIF(AV$6:AV638,"&gt;0")+1,0)</f>
        <v>0</v>
      </c>
    </row>
    <row r="640" spans="41:48">
      <c r="AO640" s="511">
        <v>18</v>
      </c>
      <c r="AP640" s="511">
        <v>2</v>
      </c>
      <c r="AQ640" s="511">
        <v>11</v>
      </c>
      <c r="AR640" s="515">
        <f ca="1">IF($AQ640=1,IF(INDIRECT(ADDRESS(($AO640-1)*3+$AP640+5,$AQ640+7))="",0,INDIRECT(ADDRESS(($AO640-1)*3+$AP640+5,$AQ640+7))),IF(INDIRECT(ADDRESS(($AO640-1)*3+$AP640+5,$AQ640+7))="",0,IF(COUNTIF(INDIRECT(ADDRESS(($AO640-1)*36+($AP640-1)*12+6,COLUMN())):INDIRECT(ADDRESS(($AO640-1)*36+($AP640-1)*12+$AQ640+4,COLUMN())),INDIRECT(ADDRESS(($AO640-1)*3+$AP640+5,$AQ640+7)))&gt;=1,0,INDIRECT(ADDRESS(($AO640-1)*3+$AP640+5,$AQ640+7)))))</f>
        <v>0</v>
      </c>
      <c r="AS640" s="511">
        <f ca="1">COUNTIF(INDIRECT("H"&amp;(ROW()+12*(($AO640-1)*3+$AP640)-ROW())/12+5):INDIRECT("S"&amp;(ROW()+12*(($AO640-1)*3+$AP640)-ROW())/12+5),AR640)</f>
        <v>0</v>
      </c>
      <c r="AT640" s="515"/>
      <c r="AV640" s="511">
        <f ca="1">IF(AND(AR640&gt;0,AS640&gt;0),COUNTIF(AV$6:AV639,"&gt;0")+1,0)</f>
        <v>0</v>
      </c>
    </row>
    <row r="641" spans="41:48">
      <c r="AO641" s="511">
        <v>18</v>
      </c>
      <c r="AP641" s="511">
        <v>2</v>
      </c>
      <c r="AQ641" s="511">
        <v>12</v>
      </c>
      <c r="AR641" s="515">
        <f ca="1">IF($AQ641=1,IF(INDIRECT(ADDRESS(($AO641-1)*3+$AP641+5,$AQ641+7))="",0,INDIRECT(ADDRESS(($AO641-1)*3+$AP641+5,$AQ641+7))),IF(INDIRECT(ADDRESS(($AO641-1)*3+$AP641+5,$AQ641+7))="",0,IF(COUNTIF(INDIRECT(ADDRESS(($AO641-1)*36+($AP641-1)*12+6,COLUMN())):INDIRECT(ADDRESS(($AO641-1)*36+($AP641-1)*12+$AQ641+4,COLUMN())),INDIRECT(ADDRESS(($AO641-1)*3+$AP641+5,$AQ641+7)))&gt;=1,0,INDIRECT(ADDRESS(($AO641-1)*3+$AP641+5,$AQ641+7)))))</f>
        <v>0</v>
      </c>
      <c r="AS641" s="511">
        <f ca="1">COUNTIF(INDIRECT("H"&amp;(ROW()+12*(($AO641-1)*3+$AP641)-ROW())/12+5):INDIRECT("S"&amp;(ROW()+12*(($AO641-1)*3+$AP641)-ROW())/12+5),AR641)</f>
        <v>0</v>
      </c>
      <c r="AT641" s="515"/>
      <c r="AV641" s="511">
        <f ca="1">IF(AND(AR641&gt;0,AS641&gt;0),COUNTIF(AV$6:AV640,"&gt;0")+1,0)</f>
        <v>0</v>
      </c>
    </row>
    <row r="642" spans="41:48">
      <c r="AO642" s="511">
        <v>18</v>
      </c>
      <c r="AP642" s="511">
        <v>3</v>
      </c>
      <c r="AQ642" s="511">
        <v>1</v>
      </c>
      <c r="AR642" s="515">
        <f ca="1">IF($AQ642=1,IF(INDIRECT(ADDRESS(($AO642-1)*3+$AP642+5,$AQ642+7))="",0,INDIRECT(ADDRESS(($AO642-1)*3+$AP642+5,$AQ642+7))),IF(INDIRECT(ADDRESS(($AO642-1)*3+$AP642+5,$AQ642+7))="",0,IF(COUNTIF(INDIRECT(ADDRESS(($AO642-1)*36+($AP642-1)*12+6,COLUMN())):INDIRECT(ADDRESS(($AO642-1)*36+($AP642-1)*12+$AQ642+4,COLUMN())),INDIRECT(ADDRESS(($AO642-1)*3+$AP642+5,$AQ642+7)))&gt;=1,0,INDIRECT(ADDRESS(($AO642-1)*3+$AP642+5,$AQ642+7)))))</f>
        <v>0</v>
      </c>
      <c r="AS642" s="511">
        <f ca="1">COUNTIF(INDIRECT("H"&amp;(ROW()+12*(($AO642-1)*3+$AP642)-ROW())/12+5):INDIRECT("S"&amp;(ROW()+12*(($AO642-1)*3+$AP642)-ROW())/12+5),AR642)</f>
        <v>0</v>
      </c>
      <c r="AT642" s="515"/>
      <c r="AV642" s="511">
        <f ca="1">IF(AND(AR642&gt;0,AS642&gt;0),COUNTIF(AV$6:AV641,"&gt;0")+1,0)</f>
        <v>0</v>
      </c>
    </row>
    <row r="643" spans="41:48">
      <c r="AO643" s="511">
        <v>18</v>
      </c>
      <c r="AP643" s="511">
        <v>3</v>
      </c>
      <c r="AQ643" s="511">
        <v>2</v>
      </c>
      <c r="AR643" s="515">
        <f ca="1">IF($AQ643=1,IF(INDIRECT(ADDRESS(($AO643-1)*3+$AP643+5,$AQ643+7))="",0,INDIRECT(ADDRESS(($AO643-1)*3+$AP643+5,$AQ643+7))),IF(INDIRECT(ADDRESS(($AO643-1)*3+$AP643+5,$AQ643+7))="",0,IF(COUNTIF(INDIRECT(ADDRESS(($AO643-1)*36+($AP643-1)*12+6,COLUMN())):INDIRECT(ADDRESS(($AO643-1)*36+($AP643-1)*12+$AQ643+4,COLUMN())),INDIRECT(ADDRESS(($AO643-1)*3+$AP643+5,$AQ643+7)))&gt;=1,0,INDIRECT(ADDRESS(($AO643-1)*3+$AP643+5,$AQ643+7)))))</f>
        <v>0</v>
      </c>
      <c r="AS643" s="511">
        <f ca="1">COUNTIF(INDIRECT("H"&amp;(ROW()+12*(($AO643-1)*3+$AP643)-ROW())/12+5):INDIRECT("S"&amp;(ROW()+12*(($AO643-1)*3+$AP643)-ROW())/12+5),AR643)</f>
        <v>0</v>
      </c>
      <c r="AT643" s="515"/>
      <c r="AV643" s="511">
        <f ca="1">IF(AND(AR643&gt;0,AS643&gt;0),COUNTIF(AV$6:AV642,"&gt;0")+1,0)</f>
        <v>0</v>
      </c>
    </row>
    <row r="644" spans="41:48">
      <c r="AO644" s="511">
        <v>18</v>
      </c>
      <c r="AP644" s="511">
        <v>3</v>
      </c>
      <c r="AQ644" s="511">
        <v>3</v>
      </c>
      <c r="AR644" s="515">
        <f ca="1">IF($AQ644=1,IF(INDIRECT(ADDRESS(($AO644-1)*3+$AP644+5,$AQ644+7))="",0,INDIRECT(ADDRESS(($AO644-1)*3+$AP644+5,$AQ644+7))),IF(INDIRECT(ADDRESS(($AO644-1)*3+$AP644+5,$AQ644+7))="",0,IF(COUNTIF(INDIRECT(ADDRESS(($AO644-1)*36+($AP644-1)*12+6,COLUMN())):INDIRECT(ADDRESS(($AO644-1)*36+($AP644-1)*12+$AQ644+4,COLUMN())),INDIRECT(ADDRESS(($AO644-1)*3+$AP644+5,$AQ644+7)))&gt;=1,0,INDIRECT(ADDRESS(($AO644-1)*3+$AP644+5,$AQ644+7)))))</f>
        <v>0</v>
      </c>
      <c r="AS644" s="511">
        <f ca="1">COUNTIF(INDIRECT("H"&amp;(ROW()+12*(($AO644-1)*3+$AP644)-ROW())/12+5):INDIRECT("S"&amp;(ROW()+12*(($AO644-1)*3+$AP644)-ROW())/12+5),AR644)</f>
        <v>0</v>
      </c>
      <c r="AT644" s="515"/>
      <c r="AV644" s="511">
        <f ca="1">IF(AND(AR644&gt;0,AS644&gt;0),COUNTIF(AV$6:AV643,"&gt;0")+1,0)</f>
        <v>0</v>
      </c>
    </row>
    <row r="645" spans="41:48">
      <c r="AO645" s="511">
        <v>18</v>
      </c>
      <c r="AP645" s="511">
        <v>3</v>
      </c>
      <c r="AQ645" s="511">
        <v>4</v>
      </c>
      <c r="AR645" s="515">
        <f ca="1">IF($AQ645=1,IF(INDIRECT(ADDRESS(($AO645-1)*3+$AP645+5,$AQ645+7))="",0,INDIRECT(ADDRESS(($AO645-1)*3+$AP645+5,$AQ645+7))),IF(INDIRECT(ADDRESS(($AO645-1)*3+$AP645+5,$AQ645+7))="",0,IF(COUNTIF(INDIRECT(ADDRESS(($AO645-1)*36+($AP645-1)*12+6,COLUMN())):INDIRECT(ADDRESS(($AO645-1)*36+($AP645-1)*12+$AQ645+4,COLUMN())),INDIRECT(ADDRESS(($AO645-1)*3+$AP645+5,$AQ645+7)))&gt;=1,0,INDIRECT(ADDRESS(($AO645-1)*3+$AP645+5,$AQ645+7)))))</f>
        <v>0</v>
      </c>
      <c r="AS645" s="511">
        <f ca="1">COUNTIF(INDIRECT("H"&amp;(ROW()+12*(($AO645-1)*3+$AP645)-ROW())/12+5):INDIRECT("S"&amp;(ROW()+12*(($AO645-1)*3+$AP645)-ROW())/12+5),AR645)</f>
        <v>0</v>
      </c>
      <c r="AT645" s="515"/>
      <c r="AV645" s="511">
        <f ca="1">IF(AND(AR645&gt;0,AS645&gt;0),COUNTIF(AV$6:AV644,"&gt;0")+1,0)</f>
        <v>0</v>
      </c>
    </row>
    <row r="646" spans="41:48">
      <c r="AO646" s="511">
        <v>18</v>
      </c>
      <c r="AP646" s="511">
        <v>3</v>
      </c>
      <c r="AQ646" s="511">
        <v>5</v>
      </c>
      <c r="AR646" s="515">
        <f ca="1">IF($AQ646=1,IF(INDIRECT(ADDRESS(($AO646-1)*3+$AP646+5,$AQ646+7))="",0,INDIRECT(ADDRESS(($AO646-1)*3+$AP646+5,$AQ646+7))),IF(INDIRECT(ADDRESS(($AO646-1)*3+$AP646+5,$AQ646+7))="",0,IF(COUNTIF(INDIRECT(ADDRESS(($AO646-1)*36+($AP646-1)*12+6,COLUMN())):INDIRECT(ADDRESS(($AO646-1)*36+($AP646-1)*12+$AQ646+4,COLUMN())),INDIRECT(ADDRESS(($AO646-1)*3+$AP646+5,$AQ646+7)))&gt;=1,0,INDIRECT(ADDRESS(($AO646-1)*3+$AP646+5,$AQ646+7)))))</f>
        <v>0</v>
      </c>
      <c r="AS646" s="511">
        <f ca="1">COUNTIF(INDIRECT("H"&amp;(ROW()+12*(($AO646-1)*3+$AP646)-ROW())/12+5):INDIRECT("S"&amp;(ROW()+12*(($AO646-1)*3+$AP646)-ROW())/12+5),AR646)</f>
        <v>0</v>
      </c>
      <c r="AT646" s="515"/>
      <c r="AV646" s="511">
        <f ca="1">IF(AND(AR646&gt;0,AS646&gt;0),COUNTIF(AV$6:AV645,"&gt;0")+1,0)</f>
        <v>0</v>
      </c>
    </row>
    <row r="647" spans="41:48">
      <c r="AO647" s="511">
        <v>18</v>
      </c>
      <c r="AP647" s="511">
        <v>3</v>
      </c>
      <c r="AQ647" s="511">
        <v>6</v>
      </c>
      <c r="AR647" s="515">
        <f ca="1">IF($AQ647=1,IF(INDIRECT(ADDRESS(($AO647-1)*3+$AP647+5,$AQ647+7))="",0,INDIRECT(ADDRESS(($AO647-1)*3+$AP647+5,$AQ647+7))),IF(INDIRECT(ADDRESS(($AO647-1)*3+$AP647+5,$AQ647+7))="",0,IF(COUNTIF(INDIRECT(ADDRESS(($AO647-1)*36+($AP647-1)*12+6,COLUMN())):INDIRECT(ADDRESS(($AO647-1)*36+($AP647-1)*12+$AQ647+4,COLUMN())),INDIRECT(ADDRESS(($AO647-1)*3+$AP647+5,$AQ647+7)))&gt;=1,0,INDIRECT(ADDRESS(($AO647-1)*3+$AP647+5,$AQ647+7)))))</f>
        <v>0</v>
      </c>
      <c r="AS647" s="511">
        <f ca="1">COUNTIF(INDIRECT("H"&amp;(ROW()+12*(($AO647-1)*3+$AP647)-ROW())/12+5):INDIRECT("S"&amp;(ROW()+12*(($AO647-1)*3+$AP647)-ROW())/12+5),AR647)</f>
        <v>0</v>
      </c>
      <c r="AT647" s="515"/>
      <c r="AV647" s="511">
        <f ca="1">IF(AND(AR647&gt;0,AS647&gt;0),COUNTIF(AV$6:AV646,"&gt;0")+1,0)</f>
        <v>0</v>
      </c>
    </row>
    <row r="648" spans="41:48">
      <c r="AO648" s="511">
        <v>18</v>
      </c>
      <c r="AP648" s="511">
        <v>3</v>
      </c>
      <c r="AQ648" s="511">
        <v>7</v>
      </c>
      <c r="AR648" s="515">
        <f ca="1">IF($AQ648=1,IF(INDIRECT(ADDRESS(($AO648-1)*3+$AP648+5,$AQ648+7))="",0,INDIRECT(ADDRESS(($AO648-1)*3+$AP648+5,$AQ648+7))),IF(INDIRECT(ADDRESS(($AO648-1)*3+$AP648+5,$AQ648+7))="",0,IF(COUNTIF(INDIRECT(ADDRESS(($AO648-1)*36+($AP648-1)*12+6,COLUMN())):INDIRECT(ADDRESS(($AO648-1)*36+($AP648-1)*12+$AQ648+4,COLUMN())),INDIRECT(ADDRESS(($AO648-1)*3+$AP648+5,$AQ648+7)))&gt;=1,0,INDIRECT(ADDRESS(($AO648-1)*3+$AP648+5,$AQ648+7)))))</f>
        <v>0</v>
      </c>
      <c r="AS648" s="511">
        <f ca="1">COUNTIF(INDIRECT("H"&amp;(ROW()+12*(($AO648-1)*3+$AP648)-ROW())/12+5):INDIRECT("S"&amp;(ROW()+12*(($AO648-1)*3+$AP648)-ROW())/12+5),AR648)</f>
        <v>0</v>
      </c>
      <c r="AT648" s="515"/>
      <c r="AV648" s="511">
        <f ca="1">IF(AND(AR648&gt;0,AS648&gt;0),COUNTIF(AV$6:AV647,"&gt;0")+1,0)</f>
        <v>0</v>
      </c>
    </row>
    <row r="649" spans="41:48">
      <c r="AO649" s="511">
        <v>18</v>
      </c>
      <c r="AP649" s="511">
        <v>3</v>
      </c>
      <c r="AQ649" s="511">
        <v>8</v>
      </c>
      <c r="AR649" s="515">
        <f ca="1">IF($AQ649=1,IF(INDIRECT(ADDRESS(($AO649-1)*3+$AP649+5,$AQ649+7))="",0,INDIRECT(ADDRESS(($AO649-1)*3+$AP649+5,$AQ649+7))),IF(INDIRECT(ADDRESS(($AO649-1)*3+$AP649+5,$AQ649+7))="",0,IF(COUNTIF(INDIRECT(ADDRESS(($AO649-1)*36+($AP649-1)*12+6,COLUMN())):INDIRECT(ADDRESS(($AO649-1)*36+($AP649-1)*12+$AQ649+4,COLUMN())),INDIRECT(ADDRESS(($AO649-1)*3+$AP649+5,$AQ649+7)))&gt;=1,0,INDIRECT(ADDRESS(($AO649-1)*3+$AP649+5,$AQ649+7)))))</f>
        <v>0</v>
      </c>
      <c r="AS649" s="511">
        <f ca="1">COUNTIF(INDIRECT("H"&amp;(ROW()+12*(($AO649-1)*3+$AP649)-ROW())/12+5):INDIRECT("S"&amp;(ROW()+12*(($AO649-1)*3+$AP649)-ROW())/12+5),AR649)</f>
        <v>0</v>
      </c>
      <c r="AT649" s="515"/>
      <c r="AV649" s="511">
        <f ca="1">IF(AND(AR649&gt;0,AS649&gt;0),COUNTIF(AV$6:AV648,"&gt;0")+1,0)</f>
        <v>0</v>
      </c>
    </row>
    <row r="650" spans="41:48">
      <c r="AO650" s="511">
        <v>18</v>
      </c>
      <c r="AP650" s="511">
        <v>3</v>
      </c>
      <c r="AQ650" s="511">
        <v>9</v>
      </c>
      <c r="AR650" s="515">
        <f ca="1">IF($AQ650=1,IF(INDIRECT(ADDRESS(($AO650-1)*3+$AP650+5,$AQ650+7))="",0,INDIRECT(ADDRESS(($AO650-1)*3+$AP650+5,$AQ650+7))),IF(INDIRECT(ADDRESS(($AO650-1)*3+$AP650+5,$AQ650+7))="",0,IF(COUNTIF(INDIRECT(ADDRESS(($AO650-1)*36+($AP650-1)*12+6,COLUMN())):INDIRECT(ADDRESS(($AO650-1)*36+($AP650-1)*12+$AQ650+4,COLUMN())),INDIRECT(ADDRESS(($AO650-1)*3+$AP650+5,$AQ650+7)))&gt;=1,0,INDIRECT(ADDRESS(($AO650-1)*3+$AP650+5,$AQ650+7)))))</f>
        <v>0</v>
      </c>
      <c r="AS650" s="511">
        <f ca="1">COUNTIF(INDIRECT("H"&amp;(ROW()+12*(($AO650-1)*3+$AP650)-ROW())/12+5):INDIRECT("S"&amp;(ROW()+12*(($AO650-1)*3+$AP650)-ROW())/12+5),AR650)</f>
        <v>0</v>
      </c>
      <c r="AT650" s="515"/>
      <c r="AV650" s="511">
        <f ca="1">IF(AND(AR650&gt;0,AS650&gt;0),COUNTIF(AV$6:AV649,"&gt;0")+1,0)</f>
        <v>0</v>
      </c>
    </row>
    <row r="651" spans="41:48">
      <c r="AO651" s="511">
        <v>18</v>
      </c>
      <c r="AP651" s="511">
        <v>3</v>
      </c>
      <c r="AQ651" s="511">
        <v>10</v>
      </c>
      <c r="AR651" s="515">
        <f ca="1">IF($AQ651=1,IF(INDIRECT(ADDRESS(($AO651-1)*3+$AP651+5,$AQ651+7))="",0,INDIRECT(ADDRESS(($AO651-1)*3+$AP651+5,$AQ651+7))),IF(INDIRECT(ADDRESS(($AO651-1)*3+$AP651+5,$AQ651+7))="",0,IF(COUNTIF(INDIRECT(ADDRESS(($AO651-1)*36+($AP651-1)*12+6,COLUMN())):INDIRECT(ADDRESS(($AO651-1)*36+($AP651-1)*12+$AQ651+4,COLUMN())),INDIRECT(ADDRESS(($AO651-1)*3+$AP651+5,$AQ651+7)))&gt;=1,0,INDIRECT(ADDRESS(($AO651-1)*3+$AP651+5,$AQ651+7)))))</f>
        <v>0</v>
      </c>
      <c r="AS651" s="511">
        <f ca="1">COUNTIF(INDIRECT("H"&amp;(ROW()+12*(($AO651-1)*3+$AP651)-ROW())/12+5):INDIRECT("S"&amp;(ROW()+12*(($AO651-1)*3+$AP651)-ROW())/12+5),AR651)</f>
        <v>0</v>
      </c>
      <c r="AT651" s="515"/>
      <c r="AV651" s="511">
        <f ca="1">IF(AND(AR651&gt;0,AS651&gt;0),COUNTIF(AV$6:AV650,"&gt;0")+1,0)</f>
        <v>0</v>
      </c>
    </row>
    <row r="652" spans="41:48">
      <c r="AO652" s="511">
        <v>18</v>
      </c>
      <c r="AP652" s="511">
        <v>3</v>
      </c>
      <c r="AQ652" s="511">
        <v>11</v>
      </c>
      <c r="AR652" s="515">
        <f ca="1">IF($AQ652=1,IF(INDIRECT(ADDRESS(($AO652-1)*3+$AP652+5,$AQ652+7))="",0,INDIRECT(ADDRESS(($AO652-1)*3+$AP652+5,$AQ652+7))),IF(INDIRECT(ADDRESS(($AO652-1)*3+$AP652+5,$AQ652+7))="",0,IF(COUNTIF(INDIRECT(ADDRESS(($AO652-1)*36+($AP652-1)*12+6,COLUMN())):INDIRECT(ADDRESS(($AO652-1)*36+($AP652-1)*12+$AQ652+4,COLUMN())),INDIRECT(ADDRESS(($AO652-1)*3+$AP652+5,$AQ652+7)))&gt;=1,0,INDIRECT(ADDRESS(($AO652-1)*3+$AP652+5,$AQ652+7)))))</f>
        <v>0</v>
      </c>
      <c r="AS652" s="511">
        <f ca="1">COUNTIF(INDIRECT("H"&amp;(ROW()+12*(($AO652-1)*3+$AP652)-ROW())/12+5):INDIRECT("S"&amp;(ROW()+12*(($AO652-1)*3+$AP652)-ROW())/12+5),AR652)</f>
        <v>0</v>
      </c>
      <c r="AT652" s="515"/>
      <c r="AV652" s="511">
        <f ca="1">IF(AND(AR652&gt;0,AS652&gt;0),COUNTIF(AV$6:AV651,"&gt;0")+1,0)</f>
        <v>0</v>
      </c>
    </row>
    <row r="653" spans="41:48">
      <c r="AO653" s="511">
        <v>18</v>
      </c>
      <c r="AP653" s="511">
        <v>3</v>
      </c>
      <c r="AQ653" s="511">
        <v>12</v>
      </c>
      <c r="AR653" s="515">
        <f ca="1">IF($AQ653=1,IF(INDIRECT(ADDRESS(($AO653-1)*3+$AP653+5,$AQ653+7))="",0,INDIRECT(ADDRESS(($AO653-1)*3+$AP653+5,$AQ653+7))),IF(INDIRECT(ADDRESS(($AO653-1)*3+$AP653+5,$AQ653+7))="",0,IF(COUNTIF(INDIRECT(ADDRESS(($AO653-1)*36+($AP653-1)*12+6,COLUMN())):INDIRECT(ADDRESS(($AO653-1)*36+($AP653-1)*12+$AQ653+4,COLUMN())),INDIRECT(ADDRESS(($AO653-1)*3+$AP653+5,$AQ653+7)))&gt;=1,0,INDIRECT(ADDRESS(($AO653-1)*3+$AP653+5,$AQ653+7)))))</f>
        <v>0</v>
      </c>
      <c r="AS653" s="511">
        <f ca="1">COUNTIF(INDIRECT("H"&amp;(ROW()+12*(($AO653-1)*3+$AP653)-ROW())/12+5):INDIRECT("S"&amp;(ROW()+12*(($AO653-1)*3+$AP653)-ROW())/12+5),AR653)</f>
        <v>0</v>
      </c>
      <c r="AT653" s="515"/>
      <c r="AV653" s="511">
        <f ca="1">IF(AND(AR653&gt;0,AS653&gt;0),COUNTIF(AV$6:AV652,"&gt;0")+1,0)</f>
        <v>0</v>
      </c>
    </row>
    <row r="654" spans="41:48">
      <c r="AO654" s="511">
        <v>19</v>
      </c>
      <c r="AP654" s="511">
        <v>1</v>
      </c>
      <c r="AQ654" s="511">
        <v>1</v>
      </c>
      <c r="AR654" s="515">
        <f ca="1">IF($AQ654=1,IF(INDIRECT(ADDRESS(($AO654-1)*3+$AP654+5,$AQ654+7))="",0,INDIRECT(ADDRESS(($AO654-1)*3+$AP654+5,$AQ654+7))),IF(INDIRECT(ADDRESS(($AO654-1)*3+$AP654+5,$AQ654+7))="",0,IF(COUNTIF(INDIRECT(ADDRESS(($AO654-1)*36+($AP654-1)*12+6,COLUMN())):INDIRECT(ADDRESS(($AO654-1)*36+($AP654-1)*12+$AQ654+4,COLUMN())),INDIRECT(ADDRESS(($AO654-1)*3+$AP654+5,$AQ654+7)))&gt;=1,0,INDIRECT(ADDRESS(($AO654-1)*3+$AP654+5,$AQ654+7)))))</f>
        <v>0</v>
      </c>
      <c r="AS654" s="511">
        <f ca="1">COUNTIF(INDIRECT("H"&amp;(ROW()+12*(($AO654-1)*3+$AP654)-ROW())/12+5):INDIRECT("S"&amp;(ROW()+12*(($AO654-1)*3+$AP654)-ROW())/12+5),AR654)</f>
        <v>0</v>
      </c>
      <c r="AT654" s="515"/>
      <c r="AV654" s="511">
        <f ca="1">IF(AND(AR654&gt;0,AS654&gt;0),COUNTIF(AV$6:AV653,"&gt;0")+1,0)</f>
        <v>0</v>
      </c>
    </row>
    <row r="655" spans="41:48">
      <c r="AO655" s="511">
        <v>19</v>
      </c>
      <c r="AP655" s="511">
        <v>1</v>
      </c>
      <c r="AQ655" s="511">
        <v>2</v>
      </c>
      <c r="AR655" s="515">
        <f ca="1">IF($AQ655=1,IF(INDIRECT(ADDRESS(($AO655-1)*3+$AP655+5,$AQ655+7))="",0,INDIRECT(ADDRESS(($AO655-1)*3+$AP655+5,$AQ655+7))),IF(INDIRECT(ADDRESS(($AO655-1)*3+$AP655+5,$AQ655+7))="",0,IF(COUNTIF(INDIRECT(ADDRESS(($AO655-1)*36+($AP655-1)*12+6,COLUMN())):INDIRECT(ADDRESS(($AO655-1)*36+($AP655-1)*12+$AQ655+4,COLUMN())),INDIRECT(ADDRESS(($AO655-1)*3+$AP655+5,$AQ655+7)))&gt;=1,0,INDIRECT(ADDRESS(($AO655-1)*3+$AP655+5,$AQ655+7)))))</f>
        <v>0</v>
      </c>
      <c r="AS655" s="511">
        <f ca="1">COUNTIF(INDIRECT("H"&amp;(ROW()+12*(($AO655-1)*3+$AP655)-ROW())/12+5):INDIRECT("S"&amp;(ROW()+12*(($AO655-1)*3+$AP655)-ROW())/12+5),AR655)</f>
        <v>0</v>
      </c>
      <c r="AT655" s="515"/>
      <c r="AV655" s="511">
        <f ca="1">IF(AND(AR655&gt;0,AS655&gt;0),COUNTIF(AV$6:AV654,"&gt;0")+1,0)</f>
        <v>0</v>
      </c>
    </row>
    <row r="656" spans="41:48">
      <c r="AO656" s="511">
        <v>19</v>
      </c>
      <c r="AP656" s="511">
        <v>1</v>
      </c>
      <c r="AQ656" s="511">
        <v>3</v>
      </c>
      <c r="AR656" s="515">
        <f ca="1">IF($AQ656=1,IF(INDIRECT(ADDRESS(($AO656-1)*3+$AP656+5,$AQ656+7))="",0,INDIRECT(ADDRESS(($AO656-1)*3+$AP656+5,$AQ656+7))),IF(INDIRECT(ADDRESS(($AO656-1)*3+$AP656+5,$AQ656+7))="",0,IF(COUNTIF(INDIRECT(ADDRESS(($AO656-1)*36+($AP656-1)*12+6,COLUMN())):INDIRECT(ADDRESS(($AO656-1)*36+($AP656-1)*12+$AQ656+4,COLUMN())),INDIRECT(ADDRESS(($AO656-1)*3+$AP656+5,$AQ656+7)))&gt;=1,0,INDIRECT(ADDRESS(($AO656-1)*3+$AP656+5,$AQ656+7)))))</f>
        <v>0</v>
      </c>
      <c r="AS656" s="511">
        <f ca="1">COUNTIF(INDIRECT("H"&amp;(ROW()+12*(($AO656-1)*3+$AP656)-ROW())/12+5):INDIRECT("S"&amp;(ROW()+12*(($AO656-1)*3+$AP656)-ROW())/12+5),AR656)</f>
        <v>0</v>
      </c>
      <c r="AT656" s="515"/>
      <c r="AV656" s="511">
        <f ca="1">IF(AND(AR656&gt;0,AS656&gt;0),COUNTIF(AV$6:AV655,"&gt;0")+1,0)</f>
        <v>0</v>
      </c>
    </row>
    <row r="657" spans="41:48">
      <c r="AO657" s="511">
        <v>19</v>
      </c>
      <c r="AP657" s="511">
        <v>1</v>
      </c>
      <c r="AQ657" s="511">
        <v>4</v>
      </c>
      <c r="AR657" s="515">
        <f ca="1">IF($AQ657=1,IF(INDIRECT(ADDRESS(($AO657-1)*3+$AP657+5,$AQ657+7))="",0,INDIRECT(ADDRESS(($AO657-1)*3+$AP657+5,$AQ657+7))),IF(INDIRECT(ADDRESS(($AO657-1)*3+$AP657+5,$AQ657+7))="",0,IF(COUNTIF(INDIRECT(ADDRESS(($AO657-1)*36+($AP657-1)*12+6,COLUMN())):INDIRECT(ADDRESS(($AO657-1)*36+($AP657-1)*12+$AQ657+4,COLUMN())),INDIRECT(ADDRESS(($AO657-1)*3+$AP657+5,$AQ657+7)))&gt;=1,0,INDIRECT(ADDRESS(($AO657-1)*3+$AP657+5,$AQ657+7)))))</f>
        <v>0</v>
      </c>
      <c r="AS657" s="511">
        <f ca="1">COUNTIF(INDIRECT("H"&amp;(ROW()+12*(($AO657-1)*3+$AP657)-ROW())/12+5):INDIRECT("S"&amp;(ROW()+12*(($AO657-1)*3+$AP657)-ROW())/12+5),AR657)</f>
        <v>0</v>
      </c>
      <c r="AT657" s="515"/>
      <c r="AV657" s="511">
        <f ca="1">IF(AND(AR657&gt;0,AS657&gt;0),COUNTIF(AV$6:AV656,"&gt;0")+1,0)</f>
        <v>0</v>
      </c>
    </row>
    <row r="658" spans="41:48">
      <c r="AO658" s="511">
        <v>19</v>
      </c>
      <c r="AP658" s="511">
        <v>1</v>
      </c>
      <c r="AQ658" s="511">
        <v>5</v>
      </c>
      <c r="AR658" s="515">
        <f ca="1">IF($AQ658=1,IF(INDIRECT(ADDRESS(($AO658-1)*3+$AP658+5,$AQ658+7))="",0,INDIRECT(ADDRESS(($AO658-1)*3+$AP658+5,$AQ658+7))),IF(INDIRECT(ADDRESS(($AO658-1)*3+$AP658+5,$AQ658+7))="",0,IF(COUNTIF(INDIRECT(ADDRESS(($AO658-1)*36+($AP658-1)*12+6,COLUMN())):INDIRECT(ADDRESS(($AO658-1)*36+($AP658-1)*12+$AQ658+4,COLUMN())),INDIRECT(ADDRESS(($AO658-1)*3+$AP658+5,$AQ658+7)))&gt;=1,0,INDIRECT(ADDRESS(($AO658-1)*3+$AP658+5,$AQ658+7)))))</f>
        <v>0</v>
      </c>
      <c r="AS658" s="511">
        <f ca="1">COUNTIF(INDIRECT("H"&amp;(ROW()+12*(($AO658-1)*3+$AP658)-ROW())/12+5):INDIRECT("S"&amp;(ROW()+12*(($AO658-1)*3+$AP658)-ROW())/12+5),AR658)</f>
        <v>0</v>
      </c>
      <c r="AT658" s="515"/>
      <c r="AV658" s="511">
        <f ca="1">IF(AND(AR658&gt;0,AS658&gt;0),COUNTIF(AV$6:AV657,"&gt;0")+1,0)</f>
        <v>0</v>
      </c>
    </row>
    <row r="659" spans="41:48">
      <c r="AO659" s="511">
        <v>19</v>
      </c>
      <c r="AP659" s="511">
        <v>1</v>
      </c>
      <c r="AQ659" s="511">
        <v>6</v>
      </c>
      <c r="AR659" s="515">
        <f ca="1">IF($AQ659=1,IF(INDIRECT(ADDRESS(($AO659-1)*3+$AP659+5,$AQ659+7))="",0,INDIRECT(ADDRESS(($AO659-1)*3+$AP659+5,$AQ659+7))),IF(INDIRECT(ADDRESS(($AO659-1)*3+$AP659+5,$AQ659+7))="",0,IF(COUNTIF(INDIRECT(ADDRESS(($AO659-1)*36+($AP659-1)*12+6,COLUMN())):INDIRECT(ADDRESS(($AO659-1)*36+($AP659-1)*12+$AQ659+4,COLUMN())),INDIRECT(ADDRESS(($AO659-1)*3+$AP659+5,$AQ659+7)))&gt;=1,0,INDIRECT(ADDRESS(($AO659-1)*3+$AP659+5,$AQ659+7)))))</f>
        <v>0</v>
      </c>
      <c r="AS659" s="511">
        <f ca="1">COUNTIF(INDIRECT("H"&amp;(ROW()+12*(($AO659-1)*3+$AP659)-ROW())/12+5):INDIRECT("S"&amp;(ROW()+12*(($AO659-1)*3+$AP659)-ROW())/12+5),AR659)</f>
        <v>0</v>
      </c>
      <c r="AT659" s="515"/>
      <c r="AV659" s="511">
        <f ca="1">IF(AND(AR659&gt;0,AS659&gt;0),COUNTIF(AV$6:AV658,"&gt;0")+1,0)</f>
        <v>0</v>
      </c>
    </row>
    <row r="660" spans="41:48">
      <c r="AO660" s="511">
        <v>19</v>
      </c>
      <c r="AP660" s="511">
        <v>1</v>
      </c>
      <c r="AQ660" s="511">
        <v>7</v>
      </c>
      <c r="AR660" s="515">
        <f ca="1">IF($AQ660=1,IF(INDIRECT(ADDRESS(($AO660-1)*3+$AP660+5,$AQ660+7))="",0,INDIRECT(ADDRESS(($AO660-1)*3+$AP660+5,$AQ660+7))),IF(INDIRECT(ADDRESS(($AO660-1)*3+$AP660+5,$AQ660+7))="",0,IF(COUNTIF(INDIRECT(ADDRESS(($AO660-1)*36+($AP660-1)*12+6,COLUMN())):INDIRECT(ADDRESS(($AO660-1)*36+($AP660-1)*12+$AQ660+4,COLUMN())),INDIRECT(ADDRESS(($AO660-1)*3+$AP660+5,$AQ660+7)))&gt;=1,0,INDIRECT(ADDRESS(($AO660-1)*3+$AP660+5,$AQ660+7)))))</f>
        <v>0</v>
      </c>
      <c r="AS660" s="511">
        <f ca="1">COUNTIF(INDIRECT("H"&amp;(ROW()+12*(($AO660-1)*3+$AP660)-ROW())/12+5):INDIRECT("S"&amp;(ROW()+12*(($AO660-1)*3+$AP660)-ROW())/12+5),AR660)</f>
        <v>0</v>
      </c>
      <c r="AT660" s="515"/>
      <c r="AV660" s="511">
        <f ca="1">IF(AND(AR660&gt;0,AS660&gt;0),COUNTIF(AV$6:AV659,"&gt;0")+1,0)</f>
        <v>0</v>
      </c>
    </row>
    <row r="661" spans="41:48">
      <c r="AO661" s="511">
        <v>19</v>
      </c>
      <c r="AP661" s="511">
        <v>1</v>
      </c>
      <c r="AQ661" s="511">
        <v>8</v>
      </c>
      <c r="AR661" s="515">
        <f ca="1">IF($AQ661=1,IF(INDIRECT(ADDRESS(($AO661-1)*3+$AP661+5,$AQ661+7))="",0,INDIRECT(ADDRESS(($AO661-1)*3+$AP661+5,$AQ661+7))),IF(INDIRECT(ADDRESS(($AO661-1)*3+$AP661+5,$AQ661+7))="",0,IF(COUNTIF(INDIRECT(ADDRESS(($AO661-1)*36+($AP661-1)*12+6,COLUMN())):INDIRECT(ADDRESS(($AO661-1)*36+($AP661-1)*12+$AQ661+4,COLUMN())),INDIRECT(ADDRESS(($AO661-1)*3+$AP661+5,$AQ661+7)))&gt;=1,0,INDIRECT(ADDRESS(($AO661-1)*3+$AP661+5,$AQ661+7)))))</f>
        <v>0</v>
      </c>
      <c r="AS661" s="511">
        <f ca="1">COUNTIF(INDIRECT("H"&amp;(ROW()+12*(($AO661-1)*3+$AP661)-ROW())/12+5):INDIRECT("S"&amp;(ROW()+12*(($AO661-1)*3+$AP661)-ROW())/12+5),AR661)</f>
        <v>0</v>
      </c>
      <c r="AT661" s="515"/>
      <c r="AV661" s="511">
        <f ca="1">IF(AND(AR661&gt;0,AS661&gt;0),COUNTIF(AV$6:AV660,"&gt;0")+1,0)</f>
        <v>0</v>
      </c>
    </row>
    <row r="662" spans="41:48">
      <c r="AO662" s="511">
        <v>19</v>
      </c>
      <c r="AP662" s="511">
        <v>1</v>
      </c>
      <c r="AQ662" s="511">
        <v>9</v>
      </c>
      <c r="AR662" s="515">
        <f ca="1">IF($AQ662=1,IF(INDIRECT(ADDRESS(($AO662-1)*3+$AP662+5,$AQ662+7))="",0,INDIRECT(ADDRESS(($AO662-1)*3+$AP662+5,$AQ662+7))),IF(INDIRECT(ADDRESS(($AO662-1)*3+$AP662+5,$AQ662+7))="",0,IF(COUNTIF(INDIRECT(ADDRESS(($AO662-1)*36+($AP662-1)*12+6,COLUMN())):INDIRECT(ADDRESS(($AO662-1)*36+($AP662-1)*12+$AQ662+4,COLUMN())),INDIRECT(ADDRESS(($AO662-1)*3+$AP662+5,$AQ662+7)))&gt;=1,0,INDIRECT(ADDRESS(($AO662-1)*3+$AP662+5,$AQ662+7)))))</f>
        <v>0</v>
      </c>
      <c r="AS662" s="511">
        <f ca="1">COUNTIF(INDIRECT("H"&amp;(ROW()+12*(($AO662-1)*3+$AP662)-ROW())/12+5):INDIRECT("S"&amp;(ROW()+12*(($AO662-1)*3+$AP662)-ROW())/12+5),AR662)</f>
        <v>0</v>
      </c>
      <c r="AT662" s="515"/>
      <c r="AV662" s="511">
        <f ca="1">IF(AND(AR662&gt;0,AS662&gt;0),COUNTIF(AV$6:AV661,"&gt;0")+1,0)</f>
        <v>0</v>
      </c>
    </row>
    <row r="663" spans="41:48">
      <c r="AO663" s="511">
        <v>19</v>
      </c>
      <c r="AP663" s="511">
        <v>1</v>
      </c>
      <c r="AQ663" s="511">
        <v>10</v>
      </c>
      <c r="AR663" s="515">
        <f ca="1">IF($AQ663=1,IF(INDIRECT(ADDRESS(($AO663-1)*3+$AP663+5,$AQ663+7))="",0,INDIRECT(ADDRESS(($AO663-1)*3+$AP663+5,$AQ663+7))),IF(INDIRECT(ADDRESS(($AO663-1)*3+$AP663+5,$AQ663+7))="",0,IF(COUNTIF(INDIRECT(ADDRESS(($AO663-1)*36+($AP663-1)*12+6,COLUMN())):INDIRECT(ADDRESS(($AO663-1)*36+($AP663-1)*12+$AQ663+4,COLUMN())),INDIRECT(ADDRESS(($AO663-1)*3+$AP663+5,$AQ663+7)))&gt;=1,0,INDIRECT(ADDRESS(($AO663-1)*3+$AP663+5,$AQ663+7)))))</f>
        <v>0</v>
      </c>
      <c r="AS663" s="511">
        <f ca="1">COUNTIF(INDIRECT("H"&amp;(ROW()+12*(($AO663-1)*3+$AP663)-ROW())/12+5):INDIRECT("S"&amp;(ROW()+12*(($AO663-1)*3+$AP663)-ROW())/12+5),AR663)</f>
        <v>0</v>
      </c>
      <c r="AT663" s="515"/>
      <c r="AV663" s="511">
        <f ca="1">IF(AND(AR663&gt;0,AS663&gt;0),COUNTIF(AV$6:AV662,"&gt;0")+1,0)</f>
        <v>0</v>
      </c>
    </row>
    <row r="664" spans="41:48">
      <c r="AO664" s="511">
        <v>19</v>
      </c>
      <c r="AP664" s="511">
        <v>1</v>
      </c>
      <c r="AQ664" s="511">
        <v>11</v>
      </c>
      <c r="AR664" s="515">
        <f ca="1">IF($AQ664=1,IF(INDIRECT(ADDRESS(($AO664-1)*3+$AP664+5,$AQ664+7))="",0,INDIRECT(ADDRESS(($AO664-1)*3+$AP664+5,$AQ664+7))),IF(INDIRECT(ADDRESS(($AO664-1)*3+$AP664+5,$AQ664+7))="",0,IF(COUNTIF(INDIRECT(ADDRESS(($AO664-1)*36+($AP664-1)*12+6,COLUMN())):INDIRECT(ADDRESS(($AO664-1)*36+($AP664-1)*12+$AQ664+4,COLUMN())),INDIRECT(ADDRESS(($AO664-1)*3+$AP664+5,$AQ664+7)))&gt;=1,0,INDIRECT(ADDRESS(($AO664-1)*3+$AP664+5,$AQ664+7)))))</f>
        <v>0</v>
      </c>
      <c r="AS664" s="511">
        <f ca="1">COUNTIF(INDIRECT("H"&amp;(ROW()+12*(($AO664-1)*3+$AP664)-ROW())/12+5):INDIRECT("S"&amp;(ROW()+12*(($AO664-1)*3+$AP664)-ROW())/12+5),AR664)</f>
        <v>0</v>
      </c>
      <c r="AT664" s="515"/>
      <c r="AV664" s="511">
        <f ca="1">IF(AND(AR664&gt;0,AS664&gt;0),COUNTIF(AV$6:AV663,"&gt;0")+1,0)</f>
        <v>0</v>
      </c>
    </row>
    <row r="665" spans="41:48">
      <c r="AO665" s="511">
        <v>19</v>
      </c>
      <c r="AP665" s="511">
        <v>1</v>
      </c>
      <c r="AQ665" s="511">
        <v>12</v>
      </c>
      <c r="AR665" s="515">
        <f ca="1">IF($AQ665=1,IF(INDIRECT(ADDRESS(($AO665-1)*3+$AP665+5,$AQ665+7))="",0,INDIRECT(ADDRESS(($AO665-1)*3+$AP665+5,$AQ665+7))),IF(INDIRECT(ADDRESS(($AO665-1)*3+$AP665+5,$AQ665+7))="",0,IF(COUNTIF(INDIRECT(ADDRESS(($AO665-1)*36+($AP665-1)*12+6,COLUMN())):INDIRECT(ADDRESS(($AO665-1)*36+($AP665-1)*12+$AQ665+4,COLUMN())),INDIRECT(ADDRESS(($AO665-1)*3+$AP665+5,$AQ665+7)))&gt;=1,0,INDIRECT(ADDRESS(($AO665-1)*3+$AP665+5,$AQ665+7)))))</f>
        <v>0</v>
      </c>
      <c r="AS665" s="511">
        <f ca="1">COUNTIF(INDIRECT("H"&amp;(ROW()+12*(($AO665-1)*3+$AP665)-ROW())/12+5):INDIRECT("S"&amp;(ROW()+12*(($AO665-1)*3+$AP665)-ROW())/12+5),AR665)</f>
        <v>0</v>
      </c>
      <c r="AT665" s="515"/>
      <c r="AV665" s="511">
        <f ca="1">IF(AND(AR665&gt;0,AS665&gt;0),COUNTIF(AV$6:AV664,"&gt;0")+1,0)</f>
        <v>0</v>
      </c>
    </row>
    <row r="666" spans="41:48">
      <c r="AO666" s="511">
        <v>19</v>
      </c>
      <c r="AP666" s="511">
        <v>2</v>
      </c>
      <c r="AQ666" s="511">
        <v>1</v>
      </c>
      <c r="AR666" s="515">
        <f ca="1">IF($AQ666=1,IF(INDIRECT(ADDRESS(($AO666-1)*3+$AP666+5,$AQ666+7))="",0,INDIRECT(ADDRESS(($AO666-1)*3+$AP666+5,$AQ666+7))),IF(INDIRECT(ADDRESS(($AO666-1)*3+$AP666+5,$AQ666+7))="",0,IF(COUNTIF(INDIRECT(ADDRESS(($AO666-1)*36+($AP666-1)*12+6,COLUMN())):INDIRECT(ADDRESS(($AO666-1)*36+($AP666-1)*12+$AQ666+4,COLUMN())),INDIRECT(ADDRESS(($AO666-1)*3+$AP666+5,$AQ666+7)))&gt;=1,0,INDIRECT(ADDRESS(($AO666-1)*3+$AP666+5,$AQ666+7)))))</f>
        <v>0</v>
      </c>
      <c r="AS666" s="511">
        <f ca="1">COUNTIF(INDIRECT("H"&amp;(ROW()+12*(($AO666-1)*3+$AP666)-ROW())/12+5):INDIRECT("S"&amp;(ROW()+12*(($AO666-1)*3+$AP666)-ROW())/12+5),AR666)</f>
        <v>0</v>
      </c>
      <c r="AT666" s="515"/>
      <c r="AV666" s="511">
        <f ca="1">IF(AND(AR666&gt;0,AS666&gt;0),COUNTIF(AV$6:AV665,"&gt;0")+1,0)</f>
        <v>0</v>
      </c>
    </row>
    <row r="667" spans="41:48">
      <c r="AO667" s="511">
        <v>19</v>
      </c>
      <c r="AP667" s="511">
        <v>2</v>
      </c>
      <c r="AQ667" s="511">
        <v>2</v>
      </c>
      <c r="AR667" s="515">
        <f ca="1">IF($AQ667=1,IF(INDIRECT(ADDRESS(($AO667-1)*3+$AP667+5,$AQ667+7))="",0,INDIRECT(ADDRESS(($AO667-1)*3+$AP667+5,$AQ667+7))),IF(INDIRECT(ADDRESS(($AO667-1)*3+$AP667+5,$AQ667+7))="",0,IF(COUNTIF(INDIRECT(ADDRESS(($AO667-1)*36+($AP667-1)*12+6,COLUMN())):INDIRECT(ADDRESS(($AO667-1)*36+($AP667-1)*12+$AQ667+4,COLUMN())),INDIRECT(ADDRESS(($AO667-1)*3+$AP667+5,$AQ667+7)))&gt;=1,0,INDIRECT(ADDRESS(($AO667-1)*3+$AP667+5,$AQ667+7)))))</f>
        <v>0</v>
      </c>
      <c r="AS667" s="511">
        <f ca="1">COUNTIF(INDIRECT("H"&amp;(ROW()+12*(($AO667-1)*3+$AP667)-ROW())/12+5):INDIRECT("S"&amp;(ROW()+12*(($AO667-1)*3+$AP667)-ROW())/12+5),AR667)</f>
        <v>0</v>
      </c>
      <c r="AT667" s="515"/>
      <c r="AV667" s="511">
        <f ca="1">IF(AND(AR667&gt;0,AS667&gt;0),COUNTIF(AV$6:AV666,"&gt;0")+1,0)</f>
        <v>0</v>
      </c>
    </row>
    <row r="668" spans="41:48">
      <c r="AO668" s="511">
        <v>19</v>
      </c>
      <c r="AP668" s="511">
        <v>2</v>
      </c>
      <c r="AQ668" s="511">
        <v>3</v>
      </c>
      <c r="AR668" s="515">
        <f ca="1">IF($AQ668=1,IF(INDIRECT(ADDRESS(($AO668-1)*3+$AP668+5,$AQ668+7))="",0,INDIRECT(ADDRESS(($AO668-1)*3+$AP668+5,$AQ668+7))),IF(INDIRECT(ADDRESS(($AO668-1)*3+$AP668+5,$AQ668+7))="",0,IF(COUNTIF(INDIRECT(ADDRESS(($AO668-1)*36+($AP668-1)*12+6,COLUMN())):INDIRECT(ADDRESS(($AO668-1)*36+($AP668-1)*12+$AQ668+4,COLUMN())),INDIRECT(ADDRESS(($AO668-1)*3+$AP668+5,$AQ668+7)))&gt;=1,0,INDIRECT(ADDRESS(($AO668-1)*3+$AP668+5,$AQ668+7)))))</f>
        <v>0</v>
      </c>
      <c r="AS668" s="511">
        <f ca="1">COUNTIF(INDIRECT("H"&amp;(ROW()+12*(($AO668-1)*3+$AP668)-ROW())/12+5):INDIRECT("S"&amp;(ROW()+12*(($AO668-1)*3+$AP668)-ROW())/12+5),AR668)</f>
        <v>0</v>
      </c>
      <c r="AT668" s="515"/>
      <c r="AV668" s="511">
        <f ca="1">IF(AND(AR668&gt;0,AS668&gt;0),COUNTIF(AV$6:AV667,"&gt;0")+1,0)</f>
        <v>0</v>
      </c>
    </row>
    <row r="669" spans="41:48">
      <c r="AO669" s="511">
        <v>19</v>
      </c>
      <c r="AP669" s="511">
        <v>2</v>
      </c>
      <c r="AQ669" s="511">
        <v>4</v>
      </c>
      <c r="AR669" s="515">
        <f ca="1">IF($AQ669=1,IF(INDIRECT(ADDRESS(($AO669-1)*3+$AP669+5,$AQ669+7))="",0,INDIRECT(ADDRESS(($AO669-1)*3+$AP669+5,$AQ669+7))),IF(INDIRECT(ADDRESS(($AO669-1)*3+$AP669+5,$AQ669+7))="",0,IF(COUNTIF(INDIRECT(ADDRESS(($AO669-1)*36+($AP669-1)*12+6,COLUMN())):INDIRECT(ADDRESS(($AO669-1)*36+($AP669-1)*12+$AQ669+4,COLUMN())),INDIRECT(ADDRESS(($AO669-1)*3+$AP669+5,$AQ669+7)))&gt;=1,0,INDIRECT(ADDRESS(($AO669-1)*3+$AP669+5,$AQ669+7)))))</f>
        <v>0</v>
      </c>
      <c r="AS669" s="511">
        <f ca="1">COUNTIF(INDIRECT("H"&amp;(ROW()+12*(($AO669-1)*3+$AP669)-ROW())/12+5):INDIRECT("S"&amp;(ROW()+12*(($AO669-1)*3+$AP669)-ROW())/12+5),AR669)</f>
        <v>0</v>
      </c>
      <c r="AT669" s="515"/>
      <c r="AV669" s="511">
        <f ca="1">IF(AND(AR669&gt;0,AS669&gt;0),COUNTIF(AV$6:AV668,"&gt;0")+1,0)</f>
        <v>0</v>
      </c>
    </row>
    <row r="670" spans="41:48">
      <c r="AO670" s="511">
        <v>19</v>
      </c>
      <c r="AP670" s="511">
        <v>2</v>
      </c>
      <c r="AQ670" s="511">
        <v>5</v>
      </c>
      <c r="AR670" s="515">
        <f ca="1">IF($AQ670=1,IF(INDIRECT(ADDRESS(($AO670-1)*3+$AP670+5,$AQ670+7))="",0,INDIRECT(ADDRESS(($AO670-1)*3+$AP670+5,$AQ670+7))),IF(INDIRECT(ADDRESS(($AO670-1)*3+$AP670+5,$AQ670+7))="",0,IF(COUNTIF(INDIRECT(ADDRESS(($AO670-1)*36+($AP670-1)*12+6,COLUMN())):INDIRECT(ADDRESS(($AO670-1)*36+($AP670-1)*12+$AQ670+4,COLUMN())),INDIRECT(ADDRESS(($AO670-1)*3+$AP670+5,$AQ670+7)))&gt;=1,0,INDIRECT(ADDRESS(($AO670-1)*3+$AP670+5,$AQ670+7)))))</f>
        <v>0</v>
      </c>
      <c r="AS670" s="511">
        <f ca="1">COUNTIF(INDIRECT("H"&amp;(ROW()+12*(($AO670-1)*3+$AP670)-ROW())/12+5):INDIRECT("S"&amp;(ROW()+12*(($AO670-1)*3+$AP670)-ROW())/12+5),AR670)</f>
        <v>0</v>
      </c>
      <c r="AT670" s="515"/>
      <c r="AV670" s="511">
        <f ca="1">IF(AND(AR670&gt;0,AS670&gt;0),COUNTIF(AV$6:AV669,"&gt;0")+1,0)</f>
        <v>0</v>
      </c>
    </row>
    <row r="671" spans="41:48">
      <c r="AO671" s="511">
        <v>19</v>
      </c>
      <c r="AP671" s="511">
        <v>2</v>
      </c>
      <c r="AQ671" s="511">
        <v>6</v>
      </c>
      <c r="AR671" s="515">
        <f ca="1">IF($AQ671=1,IF(INDIRECT(ADDRESS(($AO671-1)*3+$AP671+5,$AQ671+7))="",0,INDIRECT(ADDRESS(($AO671-1)*3+$AP671+5,$AQ671+7))),IF(INDIRECT(ADDRESS(($AO671-1)*3+$AP671+5,$AQ671+7))="",0,IF(COUNTIF(INDIRECT(ADDRESS(($AO671-1)*36+($AP671-1)*12+6,COLUMN())):INDIRECT(ADDRESS(($AO671-1)*36+($AP671-1)*12+$AQ671+4,COLUMN())),INDIRECT(ADDRESS(($AO671-1)*3+$AP671+5,$AQ671+7)))&gt;=1,0,INDIRECT(ADDRESS(($AO671-1)*3+$AP671+5,$AQ671+7)))))</f>
        <v>0</v>
      </c>
      <c r="AS671" s="511">
        <f ca="1">COUNTIF(INDIRECT("H"&amp;(ROW()+12*(($AO671-1)*3+$AP671)-ROW())/12+5):INDIRECT("S"&amp;(ROW()+12*(($AO671-1)*3+$AP671)-ROW())/12+5),AR671)</f>
        <v>0</v>
      </c>
      <c r="AT671" s="515"/>
      <c r="AV671" s="511">
        <f ca="1">IF(AND(AR671&gt;0,AS671&gt;0),COUNTIF(AV$6:AV670,"&gt;0")+1,0)</f>
        <v>0</v>
      </c>
    </row>
    <row r="672" spans="41:48">
      <c r="AO672" s="511">
        <v>19</v>
      </c>
      <c r="AP672" s="511">
        <v>2</v>
      </c>
      <c r="AQ672" s="511">
        <v>7</v>
      </c>
      <c r="AR672" s="515">
        <f ca="1">IF($AQ672=1,IF(INDIRECT(ADDRESS(($AO672-1)*3+$AP672+5,$AQ672+7))="",0,INDIRECT(ADDRESS(($AO672-1)*3+$AP672+5,$AQ672+7))),IF(INDIRECT(ADDRESS(($AO672-1)*3+$AP672+5,$AQ672+7))="",0,IF(COUNTIF(INDIRECT(ADDRESS(($AO672-1)*36+($AP672-1)*12+6,COLUMN())):INDIRECT(ADDRESS(($AO672-1)*36+($AP672-1)*12+$AQ672+4,COLUMN())),INDIRECT(ADDRESS(($AO672-1)*3+$AP672+5,$AQ672+7)))&gt;=1,0,INDIRECT(ADDRESS(($AO672-1)*3+$AP672+5,$AQ672+7)))))</f>
        <v>0</v>
      </c>
      <c r="AS672" s="511">
        <f ca="1">COUNTIF(INDIRECT("H"&amp;(ROW()+12*(($AO672-1)*3+$AP672)-ROW())/12+5):INDIRECT("S"&amp;(ROW()+12*(($AO672-1)*3+$AP672)-ROW())/12+5),AR672)</f>
        <v>0</v>
      </c>
      <c r="AT672" s="515"/>
      <c r="AV672" s="511">
        <f ca="1">IF(AND(AR672&gt;0,AS672&gt;0),COUNTIF(AV$6:AV671,"&gt;0")+1,0)</f>
        <v>0</v>
      </c>
    </row>
    <row r="673" spans="41:48">
      <c r="AO673" s="511">
        <v>19</v>
      </c>
      <c r="AP673" s="511">
        <v>2</v>
      </c>
      <c r="AQ673" s="511">
        <v>8</v>
      </c>
      <c r="AR673" s="515">
        <f ca="1">IF($AQ673=1,IF(INDIRECT(ADDRESS(($AO673-1)*3+$AP673+5,$AQ673+7))="",0,INDIRECT(ADDRESS(($AO673-1)*3+$AP673+5,$AQ673+7))),IF(INDIRECT(ADDRESS(($AO673-1)*3+$AP673+5,$AQ673+7))="",0,IF(COUNTIF(INDIRECT(ADDRESS(($AO673-1)*36+($AP673-1)*12+6,COLUMN())):INDIRECT(ADDRESS(($AO673-1)*36+($AP673-1)*12+$AQ673+4,COLUMN())),INDIRECT(ADDRESS(($AO673-1)*3+$AP673+5,$AQ673+7)))&gt;=1,0,INDIRECT(ADDRESS(($AO673-1)*3+$AP673+5,$AQ673+7)))))</f>
        <v>0</v>
      </c>
      <c r="AS673" s="511">
        <f ca="1">COUNTIF(INDIRECT("H"&amp;(ROW()+12*(($AO673-1)*3+$AP673)-ROW())/12+5):INDIRECT("S"&amp;(ROW()+12*(($AO673-1)*3+$AP673)-ROW())/12+5),AR673)</f>
        <v>0</v>
      </c>
      <c r="AT673" s="515"/>
      <c r="AV673" s="511">
        <f ca="1">IF(AND(AR673&gt;0,AS673&gt;0),COUNTIF(AV$6:AV672,"&gt;0")+1,0)</f>
        <v>0</v>
      </c>
    </row>
    <row r="674" spans="41:48">
      <c r="AO674" s="511">
        <v>19</v>
      </c>
      <c r="AP674" s="511">
        <v>2</v>
      </c>
      <c r="AQ674" s="511">
        <v>9</v>
      </c>
      <c r="AR674" s="515">
        <f ca="1">IF($AQ674=1,IF(INDIRECT(ADDRESS(($AO674-1)*3+$AP674+5,$AQ674+7))="",0,INDIRECT(ADDRESS(($AO674-1)*3+$AP674+5,$AQ674+7))),IF(INDIRECT(ADDRESS(($AO674-1)*3+$AP674+5,$AQ674+7))="",0,IF(COUNTIF(INDIRECT(ADDRESS(($AO674-1)*36+($AP674-1)*12+6,COLUMN())):INDIRECT(ADDRESS(($AO674-1)*36+($AP674-1)*12+$AQ674+4,COLUMN())),INDIRECT(ADDRESS(($AO674-1)*3+$AP674+5,$AQ674+7)))&gt;=1,0,INDIRECT(ADDRESS(($AO674-1)*3+$AP674+5,$AQ674+7)))))</f>
        <v>0</v>
      </c>
      <c r="AS674" s="511">
        <f ca="1">COUNTIF(INDIRECT("H"&amp;(ROW()+12*(($AO674-1)*3+$AP674)-ROW())/12+5):INDIRECT("S"&amp;(ROW()+12*(($AO674-1)*3+$AP674)-ROW())/12+5),AR674)</f>
        <v>0</v>
      </c>
      <c r="AT674" s="515"/>
      <c r="AV674" s="511">
        <f ca="1">IF(AND(AR674&gt;0,AS674&gt;0),COUNTIF(AV$6:AV673,"&gt;0")+1,0)</f>
        <v>0</v>
      </c>
    </row>
    <row r="675" spans="41:48">
      <c r="AO675" s="511">
        <v>19</v>
      </c>
      <c r="AP675" s="511">
        <v>2</v>
      </c>
      <c r="AQ675" s="511">
        <v>10</v>
      </c>
      <c r="AR675" s="515">
        <f ca="1">IF($AQ675=1,IF(INDIRECT(ADDRESS(($AO675-1)*3+$AP675+5,$AQ675+7))="",0,INDIRECT(ADDRESS(($AO675-1)*3+$AP675+5,$AQ675+7))),IF(INDIRECT(ADDRESS(($AO675-1)*3+$AP675+5,$AQ675+7))="",0,IF(COUNTIF(INDIRECT(ADDRESS(($AO675-1)*36+($AP675-1)*12+6,COLUMN())):INDIRECT(ADDRESS(($AO675-1)*36+($AP675-1)*12+$AQ675+4,COLUMN())),INDIRECT(ADDRESS(($AO675-1)*3+$AP675+5,$AQ675+7)))&gt;=1,0,INDIRECT(ADDRESS(($AO675-1)*3+$AP675+5,$AQ675+7)))))</f>
        <v>0</v>
      </c>
      <c r="AS675" s="511">
        <f ca="1">COUNTIF(INDIRECT("H"&amp;(ROW()+12*(($AO675-1)*3+$AP675)-ROW())/12+5):INDIRECT("S"&amp;(ROW()+12*(($AO675-1)*3+$AP675)-ROW())/12+5),AR675)</f>
        <v>0</v>
      </c>
      <c r="AT675" s="515"/>
      <c r="AV675" s="511">
        <f ca="1">IF(AND(AR675&gt;0,AS675&gt;0),COUNTIF(AV$6:AV674,"&gt;0")+1,0)</f>
        <v>0</v>
      </c>
    </row>
    <row r="676" spans="41:48">
      <c r="AO676" s="511">
        <v>19</v>
      </c>
      <c r="AP676" s="511">
        <v>2</v>
      </c>
      <c r="AQ676" s="511">
        <v>11</v>
      </c>
      <c r="AR676" s="515">
        <f ca="1">IF($AQ676=1,IF(INDIRECT(ADDRESS(($AO676-1)*3+$AP676+5,$AQ676+7))="",0,INDIRECT(ADDRESS(($AO676-1)*3+$AP676+5,$AQ676+7))),IF(INDIRECT(ADDRESS(($AO676-1)*3+$AP676+5,$AQ676+7))="",0,IF(COUNTIF(INDIRECT(ADDRESS(($AO676-1)*36+($AP676-1)*12+6,COLUMN())):INDIRECT(ADDRESS(($AO676-1)*36+($AP676-1)*12+$AQ676+4,COLUMN())),INDIRECT(ADDRESS(($AO676-1)*3+$AP676+5,$AQ676+7)))&gt;=1,0,INDIRECT(ADDRESS(($AO676-1)*3+$AP676+5,$AQ676+7)))))</f>
        <v>0</v>
      </c>
      <c r="AS676" s="511">
        <f ca="1">COUNTIF(INDIRECT("H"&amp;(ROW()+12*(($AO676-1)*3+$AP676)-ROW())/12+5):INDIRECT("S"&amp;(ROW()+12*(($AO676-1)*3+$AP676)-ROW())/12+5),AR676)</f>
        <v>0</v>
      </c>
      <c r="AT676" s="515"/>
      <c r="AV676" s="511">
        <f ca="1">IF(AND(AR676&gt;0,AS676&gt;0),COUNTIF(AV$6:AV675,"&gt;0")+1,0)</f>
        <v>0</v>
      </c>
    </row>
    <row r="677" spans="41:48">
      <c r="AO677" s="511">
        <v>19</v>
      </c>
      <c r="AP677" s="511">
        <v>2</v>
      </c>
      <c r="AQ677" s="511">
        <v>12</v>
      </c>
      <c r="AR677" s="515">
        <f ca="1">IF($AQ677=1,IF(INDIRECT(ADDRESS(($AO677-1)*3+$AP677+5,$AQ677+7))="",0,INDIRECT(ADDRESS(($AO677-1)*3+$AP677+5,$AQ677+7))),IF(INDIRECT(ADDRESS(($AO677-1)*3+$AP677+5,$AQ677+7))="",0,IF(COUNTIF(INDIRECT(ADDRESS(($AO677-1)*36+($AP677-1)*12+6,COLUMN())):INDIRECT(ADDRESS(($AO677-1)*36+($AP677-1)*12+$AQ677+4,COLUMN())),INDIRECT(ADDRESS(($AO677-1)*3+$AP677+5,$AQ677+7)))&gt;=1,0,INDIRECT(ADDRESS(($AO677-1)*3+$AP677+5,$AQ677+7)))))</f>
        <v>0</v>
      </c>
      <c r="AS677" s="511">
        <f ca="1">COUNTIF(INDIRECT("H"&amp;(ROW()+12*(($AO677-1)*3+$AP677)-ROW())/12+5):INDIRECT("S"&amp;(ROW()+12*(($AO677-1)*3+$AP677)-ROW())/12+5),AR677)</f>
        <v>0</v>
      </c>
      <c r="AT677" s="515"/>
      <c r="AV677" s="511">
        <f ca="1">IF(AND(AR677&gt;0,AS677&gt;0),COUNTIF(AV$6:AV676,"&gt;0")+1,0)</f>
        <v>0</v>
      </c>
    </row>
    <row r="678" spans="41:48">
      <c r="AO678" s="511">
        <v>19</v>
      </c>
      <c r="AP678" s="511">
        <v>3</v>
      </c>
      <c r="AQ678" s="511">
        <v>1</v>
      </c>
      <c r="AR678" s="515">
        <f ca="1">IF($AQ678=1,IF(INDIRECT(ADDRESS(($AO678-1)*3+$AP678+5,$AQ678+7))="",0,INDIRECT(ADDRESS(($AO678-1)*3+$AP678+5,$AQ678+7))),IF(INDIRECT(ADDRESS(($AO678-1)*3+$AP678+5,$AQ678+7))="",0,IF(COUNTIF(INDIRECT(ADDRESS(($AO678-1)*36+($AP678-1)*12+6,COLUMN())):INDIRECT(ADDRESS(($AO678-1)*36+($AP678-1)*12+$AQ678+4,COLUMN())),INDIRECT(ADDRESS(($AO678-1)*3+$AP678+5,$AQ678+7)))&gt;=1,0,INDIRECT(ADDRESS(($AO678-1)*3+$AP678+5,$AQ678+7)))))</f>
        <v>0</v>
      </c>
      <c r="AS678" s="511">
        <f ca="1">COUNTIF(INDIRECT("H"&amp;(ROW()+12*(($AO678-1)*3+$AP678)-ROW())/12+5):INDIRECT("S"&amp;(ROW()+12*(($AO678-1)*3+$AP678)-ROW())/12+5),AR678)</f>
        <v>0</v>
      </c>
      <c r="AT678" s="515"/>
      <c r="AV678" s="511">
        <f ca="1">IF(AND(AR678&gt;0,AS678&gt;0),COUNTIF(AV$6:AV677,"&gt;0")+1,0)</f>
        <v>0</v>
      </c>
    </row>
    <row r="679" spans="41:48">
      <c r="AO679" s="511">
        <v>19</v>
      </c>
      <c r="AP679" s="511">
        <v>3</v>
      </c>
      <c r="AQ679" s="511">
        <v>2</v>
      </c>
      <c r="AR679" s="515">
        <f ca="1">IF($AQ679=1,IF(INDIRECT(ADDRESS(($AO679-1)*3+$AP679+5,$AQ679+7))="",0,INDIRECT(ADDRESS(($AO679-1)*3+$AP679+5,$AQ679+7))),IF(INDIRECT(ADDRESS(($AO679-1)*3+$AP679+5,$AQ679+7))="",0,IF(COUNTIF(INDIRECT(ADDRESS(($AO679-1)*36+($AP679-1)*12+6,COLUMN())):INDIRECT(ADDRESS(($AO679-1)*36+($AP679-1)*12+$AQ679+4,COLUMN())),INDIRECT(ADDRESS(($AO679-1)*3+$AP679+5,$AQ679+7)))&gt;=1,0,INDIRECT(ADDRESS(($AO679-1)*3+$AP679+5,$AQ679+7)))))</f>
        <v>0</v>
      </c>
      <c r="AS679" s="511">
        <f ca="1">COUNTIF(INDIRECT("H"&amp;(ROW()+12*(($AO679-1)*3+$AP679)-ROW())/12+5):INDIRECT("S"&amp;(ROW()+12*(($AO679-1)*3+$AP679)-ROW())/12+5),AR679)</f>
        <v>0</v>
      </c>
      <c r="AT679" s="515"/>
      <c r="AV679" s="511">
        <f ca="1">IF(AND(AR679&gt;0,AS679&gt;0),COUNTIF(AV$6:AV678,"&gt;0")+1,0)</f>
        <v>0</v>
      </c>
    </row>
    <row r="680" spans="41:48">
      <c r="AO680" s="511">
        <v>19</v>
      </c>
      <c r="AP680" s="511">
        <v>3</v>
      </c>
      <c r="AQ680" s="511">
        <v>3</v>
      </c>
      <c r="AR680" s="515">
        <f ca="1">IF($AQ680=1,IF(INDIRECT(ADDRESS(($AO680-1)*3+$AP680+5,$AQ680+7))="",0,INDIRECT(ADDRESS(($AO680-1)*3+$AP680+5,$AQ680+7))),IF(INDIRECT(ADDRESS(($AO680-1)*3+$AP680+5,$AQ680+7))="",0,IF(COUNTIF(INDIRECT(ADDRESS(($AO680-1)*36+($AP680-1)*12+6,COLUMN())):INDIRECT(ADDRESS(($AO680-1)*36+($AP680-1)*12+$AQ680+4,COLUMN())),INDIRECT(ADDRESS(($AO680-1)*3+$AP680+5,$AQ680+7)))&gt;=1,0,INDIRECT(ADDRESS(($AO680-1)*3+$AP680+5,$AQ680+7)))))</f>
        <v>0</v>
      </c>
      <c r="AS680" s="511">
        <f ca="1">COUNTIF(INDIRECT("H"&amp;(ROW()+12*(($AO680-1)*3+$AP680)-ROW())/12+5):INDIRECT("S"&amp;(ROW()+12*(($AO680-1)*3+$AP680)-ROW())/12+5),AR680)</f>
        <v>0</v>
      </c>
      <c r="AT680" s="515"/>
      <c r="AV680" s="511">
        <f ca="1">IF(AND(AR680&gt;0,AS680&gt;0),COUNTIF(AV$6:AV679,"&gt;0")+1,0)</f>
        <v>0</v>
      </c>
    </row>
    <row r="681" spans="41:48">
      <c r="AO681" s="511">
        <v>19</v>
      </c>
      <c r="AP681" s="511">
        <v>3</v>
      </c>
      <c r="AQ681" s="511">
        <v>4</v>
      </c>
      <c r="AR681" s="515">
        <f ca="1">IF($AQ681=1,IF(INDIRECT(ADDRESS(($AO681-1)*3+$AP681+5,$AQ681+7))="",0,INDIRECT(ADDRESS(($AO681-1)*3+$AP681+5,$AQ681+7))),IF(INDIRECT(ADDRESS(($AO681-1)*3+$AP681+5,$AQ681+7))="",0,IF(COUNTIF(INDIRECT(ADDRESS(($AO681-1)*36+($AP681-1)*12+6,COLUMN())):INDIRECT(ADDRESS(($AO681-1)*36+($AP681-1)*12+$AQ681+4,COLUMN())),INDIRECT(ADDRESS(($AO681-1)*3+$AP681+5,$AQ681+7)))&gt;=1,0,INDIRECT(ADDRESS(($AO681-1)*3+$AP681+5,$AQ681+7)))))</f>
        <v>0</v>
      </c>
      <c r="AS681" s="511">
        <f ca="1">COUNTIF(INDIRECT("H"&amp;(ROW()+12*(($AO681-1)*3+$AP681)-ROW())/12+5):INDIRECT("S"&amp;(ROW()+12*(($AO681-1)*3+$AP681)-ROW())/12+5),AR681)</f>
        <v>0</v>
      </c>
      <c r="AT681" s="515"/>
      <c r="AV681" s="511">
        <f ca="1">IF(AND(AR681&gt;0,AS681&gt;0),COUNTIF(AV$6:AV680,"&gt;0")+1,0)</f>
        <v>0</v>
      </c>
    </row>
    <row r="682" spans="41:48">
      <c r="AO682" s="511">
        <v>19</v>
      </c>
      <c r="AP682" s="511">
        <v>3</v>
      </c>
      <c r="AQ682" s="511">
        <v>5</v>
      </c>
      <c r="AR682" s="515">
        <f ca="1">IF($AQ682=1,IF(INDIRECT(ADDRESS(($AO682-1)*3+$AP682+5,$AQ682+7))="",0,INDIRECT(ADDRESS(($AO682-1)*3+$AP682+5,$AQ682+7))),IF(INDIRECT(ADDRESS(($AO682-1)*3+$AP682+5,$AQ682+7))="",0,IF(COUNTIF(INDIRECT(ADDRESS(($AO682-1)*36+($AP682-1)*12+6,COLUMN())):INDIRECT(ADDRESS(($AO682-1)*36+($AP682-1)*12+$AQ682+4,COLUMN())),INDIRECT(ADDRESS(($AO682-1)*3+$AP682+5,$AQ682+7)))&gt;=1,0,INDIRECT(ADDRESS(($AO682-1)*3+$AP682+5,$AQ682+7)))))</f>
        <v>0</v>
      </c>
      <c r="AS682" s="511">
        <f ca="1">COUNTIF(INDIRECT("H"&amp;(ROW()+12*(($AO682-1)*3+$AP682)-ROW())/12+5):INDIRECT("S"&amp;(ROW()+12*(($AO682-1)*3+$AP682)-ROW())/12+5),AR682)</f>
        <v>0</v>
      </c>
      <c r="AT682" s="515"/>
      <c r="AV682" s="511">
        <f ca="1">IF(AND(AR682&gt;0,AS682&gt;0),COUNTIF(AV$6:AV681,"&gt;0")+1,0)</f>
        <v>0</v>
      </c>
    </row>
    <row r="683" spans="41:48">
      <c r="AO683" s="511">
        <v>19</v>
      </c>
      <c r="AP683" s="511">
        <v>3</v>
      </c>
      <c r="AQ683" s="511">
        <v>6</v>
      </c>
      <c r="AR683" s="515">
        <f ca="1">IF($AQ683=1,IF(INDIRECT(ADDRESS(($AO683-1)*3+$AP683+5,$AQ683+7))="",0,INDIRECT(ADDRESS(($AO683-1)*3+$AP683+5,$AQ683+7))),IF(INDIRECT(ADDRESS(($AO683-1)*3+$AP683+5,$AQ683+7))="",0,IF(COUNTIF(INDIRECT(ADDRESS(($AO683-1)*36+($AP683-1)*12+6,COLUMN())):INDIRECT(ADDRESS(($AO683-1)*36+($AP683-1)*12+$AQ683+4,COLUMN())),INDIRECT(ADDRESS(($AO683-1)*3+$AP683+5,$AQ683+7)))&gt;=1,0,INDIRECT(ADDRESS(($AO683-1)*3+$AP683+5,$AQ683+7)))))</f>
        <v>0</v>
      </c>
      <c r="AS683" s="511">
        <f ca="1">COUNTIF(INDIRECT("H"&amp;(ROW()+12*(($AO683-1)*3+$AP683)-ROW())/12+5):INDIRECT("S"&amp;(ROW()+12*(($AO683-1)*3+$AP683)-ROW())/12+5),AR683)</f>
        <v>0</v>
      </c>
      <c r="AT683" s="515"/>
      <c r="AV683" s="511">
        <f ca="1">IF(AND(AR683&gt;0,AS683&gt;0),COUNTIF(AV$6:AV682,"&gt;0")+1,0)</f>
        <v>0</v>
      </c>
    </row>
    <row r="684" spans="41:48">
      <c r="AO684" s="511">
        <v>19</v>
      </c>
      <c r="AP684" s="511">
        <v>3</v>
      </c>
      <c r="AQ684" s="511">
        <v>7</v>
      </c>
      <c r="AR684" s="515">
        <f ca="1">IF($AQ684=1,IF(INDIRECT(ADDRESS(($AO684-1)*3+$AP684+5,$AQ684+7))="",0,INDIRECT(ADDRESS(($AO684-1)*3+$AP684+5,$AQ684+7))),IF(INDIRECT(ADDRESS(($AO684-1)*3+$AP684+5,$AQ684+7))="",0,IF(COUNTIF(INDIRECT(ADDRESS(($AO684-1)*36+($AP684-1)*12+6,COLUMN())):INDIRECT(ADDRESS(($AO684-1)*36+($AP684-1)*12+$AQ684+4,COLUMN())),INDIRECT(ADDRESS(($AO684-1)*3+$AP684+5,$AQ684+7)))&gt;=1,0,INDIRECT(ADDRESS(($AO684-1)*3+$AP684+5,$AQ684+7)))))</f>
        <v>0</v>
      </c>
      <c r="AS684" s="511">
        <f ca="1">COUNTIF(INDIRECT("H"&amp;(ROW()+12*(($AO684-1)*3+$AP684)-ROW())/12+5):INDIRECT("S"&amp;(ROW()+12*(($AO684-1)*3+$AP684)-ROW())/12+5),AR684)</f>
        <v>0</v>
      </c>
      <c r="AT684" s="515"/>
      <c r="AV684" s="511">
        <f ca="1">IF(AND(AR684&gt;0,AS684&gt;0),COUNTIF(AV$6:AV683,"&gt;0")+1,0)</f>
        <v>0</v>
      </c>
    </row>
    <row r="685" spans="41:48">
      <c r="AO685" s="511">
        <v>19</v>
      </c>
      <c r="AP685" s="511">
        <v>3</v>
      </c>
      <c r="AQ685" s="511">
        <v>8</v>
      </c>
      <c r="AR685" s="515">
        <f ca="1">IF($AQ685=1,IF(INDIRECT(ADDRESS(($AO685-1)*3+$AP685+5,$AQ685+7))="",0,INDIRECT(ADDRESS(($AO685-1)*3+$AP685+5,$AQ685+7))),IF(INDIRECT(ADDRESS(($AO685-1)*3+$AP685+5,$AQ685+7))="",0,IF(COUNTIF(INDIRECT(ADDRESS(($AO685-1)*36+($AP685-1)*12+6,COLUMN())):INDIRECT(ADDRESS(($AO685-1)*36+($AP685-1)*12+$AQ685+4,COLUMN())),INDIRECT(ADDRESS(($AO685-1)*3+$AP685+5,$AQ685+7)))&gt;=1,0,INDIRECT(ADDRESS(($AO685-1)*3+$AP685+5,$AQ685+7)))))</f>
        <v>0</v>
      </c>
      <c r="AS685" s="511">
        <f ca="1">COUNTIF(INDIRECT("H"&amp;(ROW()+12*(($AO685-1)*3+$AP685)-ROW())/12+5):INDIRECT("S"&amp;(ROW()+12*(($AO685-1)*3+$AP685)-ROW())/12+5),AR685)</f>
        <v>0</v>
      </c>
      <c r="AT685" s="515"/>
      <c r="AV685" s="511">
        <f ca="1">IF(AND(AR685&gt;0,AS685&gt;0),COUNTIF(AV$6:AV684,"&gt;0")+1,0)</f>
        <v>0</v>
      </c>
    </row>
    <row r="686" spans="41:48">
      <c r="AO686" s="511">
        <v>19</v>
      </c>
      <c r="AP686" s="511">
        <v>3</v>
      </c>
      <c r="AQ686" s="511">
        <v>9</v>
      </c>
      <c r="AR686" s="515">
        <f ca="1">IF($AQ686=1,IF(INDIRECT(ADDRESS(($AO686-1)*3+$AP686+5,$AQ686+7))="",0,INDIRECT(ADDRESS(($AO686-1)*3+$AP686+5,$AQ686+7))),IF(INDIRECT(ADDRESS(($AO686-1)*3+$AP686+5,$AQ686+7))="",0,IF(COUNTIF(INDIRECT(ADDRESS(($AO686-1)*36+($AP686-1)*12+6,COLUMN())):INDIRECT(ADDRESS(($AO686-1)*36+($AP686-1)*12+$AQ686+4,COLUMN())),INDIRECT(ADDRESS(($AO686-1)*3+$AP686+5,$AQ686+7)))&gt;=1,0,INDIRECT(ADDRESS(($AO686-1)*3+$AP686+5,$AQ686+7)))))</f>
        <v>0</v>
      </c>
      <c r="AS686" s="511">
        <f ca="1">COUNTIF(INDIRECT("H"&amp;(ROW()+12*(($AO686-1)*3+$AP686)-ROW())/12+5):INDIRECT("S"&amp;(ROW()+12*(($AO686-1)*3+$AP686)-ROW())/12+5),AR686)</f>
        <v>0</v>
      </c>
      <c r="AT686" s="515"/>
      <c r="AV686" s="511">
        <f ca="1">IF(AND(AR686&gt;0,AS686&gt;0),COUNTIF(AV$6:AV685,"&gt;0")+1,0)</f>
        <v>0</v>
      </c>
    </row>
    <row r="687" spans="41:48">
      <c r="AO687" s="511">
        <v>19</v>
      </c>
      <c r="AP687" s="511">
        <v>3</v>
      </c>
      <c r="AQ687" s="511">
        <v>10</v>
      </c>
      <c r="AR687" s="515">
        <f ca="1">IF($AQ687=1,IF(INDIRECT(ADDRESS(($AO687-1)*3+$AP687+5,$AQ687+7))="",0,INDIRECT(ADDRESS(($AO687-1)*3+$AP687+5,$AQ687+7))),IF(INDIRECT(ADDRESS(($AO687-1)*3+$AP687+5,$AQ687+7))="",0,IF(COUNTIF(INDIRECT(ADDRESS(($AO687-1)*36+($AP687-1)*12+6,COLUMN())):INDIRECT(ADDRESS(($AO687-1)*36+($AP687-1)*12+$AQ687+4,COLUMN())),INDIRECT(ADDRESS(($AO687-1)*3+$AP687+5,$AQ687+7)))&gt;=1,0,INDIRECT(ADDRESS(($AO687-1)*3+$AP687+5,$AQ687+7)))))</f>
        <v>0</v>
      </c>
      <c r="AS687" s="511">
        <f ca="1">COUNTIF(INDIRECT("H"&amp;(ROW()+12*(($AO687-1)*3+$AP687)-ROW())/12+5):INDIRECT("S"&amp;(ROW()+12*(($AO687-1)*3+$AP687)-ROW())/12+5),AR687)</f>
        <v>0</v>
      </c>
      <c r="AT687" s="515"/>
      <c r="AV687" s="511">
        <f ca="1">IF(AND(AR687&gt;0,AS687&gt;0),COUNTIF(AV$6:AV686,"&gt;0")+1,0)</f>
        <v>0</v>
      </c>
    </row>
    <row r="688" spans="41:48">
      <c r="AO688" s="511">
        <v>19</v>
      </c>
      <c r="AP688" s="511">
        <v>3</v>
      </c>
      <c r="AQ688" s="511">
        <v>11</v>
      </c>
      <c r="AR688" s="515">
        <f ca="1">IF($AQ688=1,IF(INDIRECT(ADDRESS(($AO688-1)*3+$AP688+5,$AQ688+7))="",0,INDIRECT(ADDRESS(($AO688-1)*3+$AP688+5,$AQ688+7))),IF(INDIRECT(ADDRESS(($AO688-1)*3+$AP688+5,$AQ688+7))="",0,IF(COUNTIF(INDIRECT(ADDRESS(($AO688-1)*36+($AP688-1)*12+6,COLUMN())):INDIRECT(ADDRESS(($AO688-1)*36+($AP688-1)*12+$AQ688+4,COLUMN())),INDIRECT(ADDRESS(($AO688-1)*3+$AP688+5,$AQ688+7)))&gt;=1,0,INDIRECT(ADDRESS(($AO688-1)*3+$AP688+5,$AQ688+7)))))</f>
        <v>0</v>
      </c>
      <c r="AS688" s="511">
        <f ca="1">COUNTIF(INDIRECT("H"&amp;(ROW()+12*(($AO688-1)*3+$AP688)-ROW())/12+5):INDIRECT("S"&amp;(ROW()+12*(($AO688-1)*3+$AP688)-ROW())/12+5),AR688)</f>
        <v>0</v>
      </c>
      <c r="AT688" s="515"/>
      <c r="AV688" s="511">
        <f ca="1">IF(AND(AR688&gt;0,AS688&gt;0),COUNTIF(AV$6:AV687,"&gt;0")+1,0)</f>
        <v>0</v>
      </c>
    </row>
    <row r="689" spans="41:48">
      <c r="AO689" s="511">
        <v>19</v>
      </c>
      <c r="AP689" s="511">
        <v>3</v>
      </c>
      <c r="AQ689" s="511">
        <v>12</v>
      </c>
      <c r="AR689" s="515">
        <f ca="1">IF($AQ689=1,IF(INDIRECT(ADDRESS(($AO689-1)*3+$AP689+5,$AQ689+7))="",0,INDIRECT(ADDRESS(($AO689-1)*3+$AP689+5,$AQ689+7))),IF(INDIRECT(ADDRESS(($AO689-1)*3+$AP689+5,$AQ689+7))="",0,IF(COUNTIF(INDIRECT(ADDRESS(($AO689-1)*36+($AP689-1)*12+6,COLUMN())):INDIRECT(ADDRESS(($AO689-1)*36+($AP689-1)*12+$AQ689+4,COLUMN())),INDIRECT(ADDRESS(($AO689-1)*3+$AP689+5,$AQ689+7)))&gt;=1,0,INDIRECT(ADDRESS(($AO689-1)*3+$AP689+5,$AQ689+7)))))</f>
        <v>0</v>
      </c>
      <c r="AS689" s="511">
        <f ca="1">COUNTIF(INDIRECT("H"&amp;(ROW()+12*(($AO689-1)*3+$AP689)-ROW())/12+5):INDIRECT("S"&amp;(ROW()+12*(($AO689-1)*3+$AP689)-ROW())/12+5),AR689)</f>
        <v>0</v>
      </c>
      <c r="AT689" s="515"/>
      <c r="AV689" s="511">
        <f ca="1">IF(AND(AR689&gt;0,AS689&gt;0),COUNTIF(AV$6:AV688,"&gt;0")+1,0)</f>
        <v>0</v>
      </c>
    </row>
    <row r="690" spans="41:48">
      <c r="AO690" s="511">
        <v>20</v>
      </c>
      <c r="AP690" s="511">
        <v>1</v>
      </c>
      <c r="AQ690" s="511">
        <v>1</v>
      </c>
      <c r="AR690" s="515">
        <f ca="1">IF($AQ690=1,IF(INDIRECT(ADDRESS(($AO690-1)*3+$AP690+5,$AQ690+7))="",0,INDIRECT(ADDRESS(($AO690-1)*3+$AP690+5,$AQ690+7))),IF(INDIRECT(ADDRESS(($AO690-1)*3+$AP690+5,$AQ690+7))="",0,IF(COUNTIF(INDIRECT(ADDRESS(($AO690-1)*36+($AP690-1)*12+6,COLUMN())):INDIRECT(ADDRESS(($AO690-1)*36+($AP690-1)*12+$AQ690+4,COLUMN())),INDIRECT(ADDRESS(($AO690-1)*3+$AP690+5,$AQ690+7)))&gt;=1,0,INDIRECT(ADDRESS(($AO690-1)*3+$AP690+5,$AQ690+7)))))</f>
        <v>0</v>
      </c>
      <c r="AS690" s="511">
        <f ca="1">COUNTIF(INDIRECT("H"&amp;(ROW()+12*(($AO690-1)*3+$AP690)-ROW())/12+5):INDIRECT("S"&amp;(ROW()+12*(($AO690-1)*3+$AP690)-ROW())/12+5),AR690)</f>
        <v>0</v>
      </c>
      <c r="AT690" s="515"/>
      <c r="AV690" s="511">
        <f ca="1">IF(AND(AR690&gt;0,AS690&gt;0),COUNTIF(AV$6:AV689,"&gt;0")+1,0)</f>
        <v>0</v>
      </c>
    </row>
    <row r="691" spans="41:48">
      <c r="AO691" s="511">
        <v>20</v>
      </c>
      <c r="AP691" s="511">
        <v>1</v>
      </c>
      <c r="AQ691" s="511">
        <v>2</v>
      </c>
      <c r="AR691" s="515">
        <f ca="1">IF($AQ691=1,IF(INDIRECT(ADDRESS(($AO691-1)*3+$AP691+5,$AQ691+7))="",0,INDIRECT(ADDRESS(($AO691-1)*3+$AP691+5,$AQ691+7))),IF(INDIRECT(ADDRESS(($AO691-1)*3+$AP691+5,$AQ691+7))="",0,IF(COUNTIF(INDIRECT(ADDRESS(($AO691-1)*36+($AP691-1)*12+6,COLUMN())):INDIRECT(ADDRESS(($AO691-1)*36+($AP691-1)*12+$AQ691+4,COLUMN())),INDIRECT(ADDRESS(($AO691-1)*3+$AP691+5,$AQ691+7)))&gt;=1,0,INDIRECT(ADDRESS(($AO691-1)*3+$AP691+5,$AQ691+7)))))</f>
        <v>0</v>
      </c>
      <c r="AS691" s="511">
        <f ca="1">COUNTIF(INDIRECT("H"&amp;(ROW()+12*(($AO691-1)*3+$AP691)-ROW())/12+5):INDIRECT("S"&amp;(ROW()+12*(($AO691-1)*3+$AP691)-ROW())/12+5),AR691)</f>
        <v>0</v>
      </c>
      <c r="AT691" s="515"/>
      <c r="AV691" s="511">
        <f ca="1">IF(AND(AR691&gt;0,AS691&gt;0),COUNTIF(AV$6:AV690,"&gt;0")+1,0)</f>
        <v>0</v>
      </c>
    </row>
    <row r="692" spans="41:48">
      <c r="AO692" s="511">
        <v>20</v>
      </c>
      <c r="AP692" s="511">
        <v>1</v>
      </c>
      <c r="AQ692" s="511">
        <v>3</v>
      </c>
      <c r="AR692" s="515">
        <f ca="1">IF($AQ692=1,IF(INDIRECT(ADDRESS(($AO692-1)*3+$AP692+5,$AQ692+7))="",0,INDIRECT(ADDRESS(($AO692-1)*3+$AP692+5,$AQ692+7))),IF(INDIRECT(ADDRESS(($AO692-1)*3+$AP692+5,$AQ692+7))="",0,IF(COUNTIF(INDIRECT(ADDRESS(($AO692-1)*36+($AP692-1)*12+6,COLUMN())):INDIRECT(ADDRESS(($AO692-1)*36+($AP692-1)*12+$AQ692+4,COLUMN())),INDIRECT(ADDRESS(($AO692-1)*3+$AP692+5,$AQ692+7)))&gt;=1,0,INDIRECT(ADDRESS(($AO692-1)*3+$AP692+5,$AQ692+7)))))</f>
        <v>0</v>
      </c>
      <c r="AS692" s="511">
        <f ca="1">COUNTIF(INDIRECT("H"&amp;(ROW()+12*(($AO692-1)*3+$AP692)-ROW())/12+5):INDIRECT("S"&amp;(ROW()+12*(($AO692-1)*3+$AP692)-ROW())/12+5),AR692)</f>
        <v>0</v>
      </c>
      <c r="AT692" s="515"/>
      <c r="AV692" s="511">
        <f ca="1">IF(AND(AR692&gt;0,AS692&gt;0),COUNTIF(AV$6:AV691,"&gt;0")+1,0)</f>
        <v>0</v>
      </c>
    </row>
    <row r="693" spans="41:48">
      <c r="AO693" s="511">
        <v>20</v>
      </c>
      <c r="AP693" s="511">
        <v>1</v>
      </c>
      <c r="AQ693" s="511">
        <v>4</v>
      </c>
      <c r="AR693" s="515">
        <f ca="1">IF($AQ693=1,IF(INDIRECT(ADDRESS(($AO693-1)*3+$AP693+5,$AQ693+7))="",0,INDIRECT(ADDRESS(($AO693-1)*3+$AP693+5,$AQ693+7))),IF(INDIRECT(ADDRESS(($AO693-1)*3+$AP693+5,$AQ693+7))="",0,IF(COUNTIF(INDIRECT(ADDRESS(($AO693-1)*36+($AP693-1)*12+6,COLUMN())):INDIRECT(ADDRESS(($AO693-1)*36+($AP693-1)*12+$AQ693+4,COLUMN())),INDIRECT(ADDRESS(($AO693-1)*3+$AP693+5,$AQ693+7)))&gt;=1,0,INDIRECT(ADDRESS(($AO693-1)*3+$AP693+5,$AQ693+7)))))</f>
        <v>0</v>
      </c>
      <c r="AS693" s="511">
        <f ca="1">COUNTIF(INDIRECT("H"&amp;(ROW()+12*(($AO693-1)*3+$AP693)-ROW())/12+5):INDIRECT("S"&amp;(ROW()+12*(($AO693-1)*3+$AP693)-ROW())/12+5),AR693)</f>
        <v>0</v>
      </c>
      <c r="AT693" s="515"/>
      <c r="AV693" s="511">
        <f ca="1">IF(AND(AR693&gt;0,AS693&gt;0),COUNTIF(AV$6:AV692,"&gt;0")+1,0)</f>
        <v>0</v>
      </c>
    </row>
    <row r="694" spans="41:48">
      <c r="AO694" s="511">
        <v>20</v>
      </c>
      <c r="AP694" s="511">
        <v>1</v>
      </c>
      <c r="AQ694" s="511">
        <v>5</v>
      </c>
      <c r="AR694" s="515">
        <f ca="1">IF($AQ694=1,IF(INDIRECT(ADDRESS(($AO694-1)*3+$AP694+5,$AQ694+7))="",0,INDIRECT(ADDRESS(($AO694-1)*3+$AP694+5,$AQ694+7))),IF(INDIRECT(ADDRESS(($AO694-1)*3+$AP694+5,$AQ694+7))="",0,IF(COUNTIF(INDIRECT(ADDRESS(($AO694-1)*36+($AP694-1)*12+6,COLUMN())):INDIRECT(ADDRESS(($AO694-1)*36+($AP694-1)*12+$AQ694+4,COLUMN())),INDIRECT(ADDRESS(($AO694-1)*3+$AP694+5,$AQ694+7)))&gt;=1,0,INDIRECT(ADDRESS(($AO694-1)*3+$AP694+5,$AQ694+7)))))</f>
        <v>0</v>
      </c>
      <c r="AS694" s="511">
        <f ca="1">COUNTIF(INDIRECT("H"&amp;(ROW()+12*(($AO694-1)*3+$AP694)-ROW())/12+5):INDIRECT("S"&amp;(ROW()+12*(($AO694-1)*3+$AP694)-ROW())/12+5),AR694)</f>
        <v>0</v>
      </c>
      <c r="AT694" s="515"/>
      <c r="AV694" s="511">
        <f ca="1">IF(AND(AR694&gt;0,AS694&gt;0),COUNTIF(AV$6:AV693,"&gt;0")+1,0)</f>
        <v>0</v>
      </c>
    </row>
    <row r="695" spans="41:48">
      <c r="AO695" s="511">
        <v>20</v>
      </c>
      <c r="AP695" s="511">
        <v>1</v>
      </c>
      <c r="AQ695" s="511">
        <v>6</v>
      </c>
      <c r="AR695" s="515">
        <f ca="1">IF($AQ695=1,IF(INDIRECT(ADDRESS(($AO695-1)*3+$AP695+5,$AQ695+7))="",0,INDIRECT(ADDRESS(($AO695-1)*3+$AP695+5,$AQ695+7))),IF(INDIRECT(ADDRESS(($AO695-1)*3+$AP695+5,$AQ695+7))="",0,IF(COUNTIF(INDIRECT(ADDRESS(($AO695-1)*36+($AP695-1)*12+6,COLUMN())):INDIRECT(ADDRESS(($AO695-1)*36+($AP695-1)*12+$AQ695+4,COLUMN())),INDIRECT(ADDRESS(($AO695-1)*3+$AP695+5,$AQ695+7)))&gt;=1,0,INDIRECT(ADDRESS(($AO695-1)*3+$AP695+5,$AQ695+7)))))</f>
        <v>0</v>
      </c>
      <c r="AS695" s="511">
        <f ca="1">COUNTIF(INDIRECT("H"&amp;(ROW()+12*(($AO695-1)*3+$AP695)-ROW())/12+5):INDIRECT("S"&amp;(ROW()+12*(($AO695-1)*3+$AP695)-ROW())/12+5),AR695)</f>
        <v>0</v>
      </c>
      <c r="AT695" s="515"/>
      <c r="AV695" s="511">
        <f ca="1">IF(AND(AR695&gt;0,AS695&gt;0),COUNTIF(AV$6:AV694,"&gt;0")+1,0)</f>
        <v>0</v>
      </c>
    </row>
    <row r="696" spans="41:48">
      <c r="AO696" s="511">
        <v>20</v>
      </c>
      <c r="AP696" s="511">
        <v>1</v>
      </c>
      <c r="AQ696" s="511">
        <v>7</v>
      </c>
      <c r="AR696" s="515">
        <f ca="1">IF($AQ696=1,IF(INDIRECT(ADDRESS(($AO696-1)*3+$AP696+5,$AQ696+7))="",0,INDIRECT(ADDRESS(($AO696-1)*3+$AP696+5,$AQ696+7))),IF(INDIRECT(ADDRESS(($AO696-1)*3+$AP696+5,$AQ696+7))="",0,IF(COUNTIF(INDIRECT(ADDRESS(($AO696-1)*36+($AP696-1)*12+6,COLUMN())):INDIRECT(ADDRESS(($AO696-1)*36+($AP696-1)*12+$AQ696+4,COLUMN())),INDIRECT(ADDRESS(($AO696-1)*3+$AP696+5,$AQ696+7)))&gt;=1,0,INDIRECT(ADDRESS(($AO696-1)*3+$AP696+5,$AQ696+7)))))</f>
        <v>0</v>
      </c>
      <c r="AS696" s="511">
        <f ca="1">COUNTIF(INDIRECT("H"&amp;(ROW()+12*(($AO696-1)*3+$AP696)-ROW())/12+5):INDIRECT("S"&amp;(ROW()+12*(($AO696-1)*3+$AP696)-ROW())/12+5),AR696)</f>
        <v>0</v>
      </c>
      <c r="AT696" s="515"/>
      <c r="AV696" s="511">
        <f ca="1">IF(AND(AR696&gt;0,AS696&gt;0),COUNTIF(AV$6:AV695,"&gt;0")+1,0)</f>
        <v>0</v>
      </c>
    </row>
    <row r="697" spans="41:48">
      <c r="AO697" s="511">
        <v>20</v>
      </c>
      <c r="AP697" s="511">
        <v>1</v>
      </c>
      <c r="AQ697" s="511">
        <v>8</v>
      </c>
      <c r="AR697" s="515">
        <f ca="1">IF($AQ697=1,IF(INDIRECT(ADDRESS(($AO697-1)*3+$AP697+5,$AQ697+7))="",0,INDIRECT(ADDRESS(($AO697-1)*3+$AP697+5,$AQ697+7))),IF(INDIRECT(ADDRESS(($AO697-1)*3+$AP697+5,$AQ697+7))="",0,IF(COUNTIF(INDIRECT(ADDRESS(($AO697-1)*36+($AP697-1)*12+6,COLUMN())):INDIRECT(ADDRESS(($AO697-1)*36+($AP697-1)*12+$AQ697+4,COLUMN())),INDIRECT(ADDRESS(($AO697-1)*3+$AP697+5,$AQ697+7)))&gt;=1,0,INDIRECT(ADDRESS(($AO697-1)*3+$AP697+5,$AQ697+7)))))</f>
        <v>0</v>
      </c>
      <c r="AS697" s="511">
        <f ca="1">COUNTIF(INDIRECT("H"&amp;(ROW()+12*(($AO697-1)*3+$AP697)-ROW())/12+5):INDIRECT("S"&amp;(ROW()+12*(($AO697-1)*3+$AP697)-ROW())/12+5),AR697)</f>
        <v>0</v>
      </c>
      <c r="AT697" s="515"/>
      <c r="AV697" s="511">
        <f ca="1">IF(AND(AR697&gt;0,AS697&gt;0),COUNTIF(AV$6:AV696,"&gt;0")+1,0)</f>
        <v>0</v>
      </c>
    </row>
    <row r="698" spans="41:48">
      <c r="AO698" s="511">
        <v>20</v>
      </c>
      <c r="AP698" s="511">
        <v>1</v>
      </c>
      <c r="AQ698" s="511">
        <v>9</v>
      </c>
      <c r="AR698" s="515">
        <f ca="1">IF($AQ698=1,IF(INDIRECT(ADDRESS(($AO698-1)*3+$AP698+5,$AQ698+7))="",0,INDIRECT(ADDRESS(($AO698-1)*3+$AP698+5,$AQ698+7))),IF(INDIRECT(ADDRESS(($AO698-1)*3+$AP698+5,$AQ698+7))="",0,IF(COUNTIF(INDIRECT(ADDRESS(($AO698-1)*36+($AP698-1)*12+6,COLUMN())):INDIRECT(ADDRESS(($AO698-1)*36+($AP698-1)*12+$AQ698+4,COLUMN())),INDIRECT(ADDRESS(($AO698-1)*3+$AP698+5,$AQ698+7)))&gt;=1,0,INDIRECT(ADDRESS(($AO698-1)*3+$AP698+5,$AQ698+7)))))</f>
        <v>0</v>
      </c>
      <c r="AS698" s="511">
        <f ca="1">COUNTIF(INDIRECT("H"&amp;(ROW()+12*(($AO698-1)*3+$AP698)-ROW())/12+5):INDIRECT("S"&amp;(ROW()+12*(($AO698-1)*3+$AP698)-ROW())/12+5),AR698)</f>
        <v>0</v>
      </c>
      <c r="AT698" s="515"/>
      <c r="AV698" s="511">
        <f ca="1">IF(AND(AR698&gt;0,AS698&gt;0),COUNTIF(AV$6:AV697,"&gt;0")+1,0)</f>
        <v>0</v>
      </c>
    </row>
    <row r="699" spans="41:48">
      <c r="AO699" s="511">
        <v>20</v>
      </c>
      <c r="AP699" s="511">
        <v>1</v>
      </c>
      <c r="AQ699" s="511">
        <v>10</v>
      </c>
      <c r="AR699" s="515">
        <f ca="1">IF($AQ699=1,IF(INDIRECT(ADDRESS(($AO699-1)*3+$AP699+5,$AQ699+7))="",0,INDIRECT(ADDRESS(($AO699-1)*3+$AP699+5,$AQ699+7))),IF(INDIRECT(ADDRESS(($AO699-1)*3+$AP699+5,$AQ699+7))="",0,IF(COUNTIF(INDIRECT(ADDRESS(($AO699-1)*36+($AP699-1)*12+6,COLUMN())):INDIRECT(ADDRESS(($AO699-1)*36+($AP699-1)*12+$AQ699+4,COLUMN())),INDIRECT(ADDRESS(($AO699-1)*3+$AP699+5,$AQ699+7)))&gt;=1,0,INDIRECT(ADDRESS(($AO699-1)*3+$AP699+5,$AQ699+7)))))</f>
        <v>0</v>
      </c>
      <c r="AS699" s="511">
        <f ca="1">COUNTIF(INDIRECT("H"&amp;(ROW()+12*(($AO699-1)*3+$AP699)-ROW())/12+5):INDIRECT("S"&amp;(ROW()+12*(($AO699-1)*3+$AP699)-ROW())/12+5),AR699)</f>
        <v>0</v>
      </c>
      <c r="AT699" s="515"/>
      <c r="AV699" s="511">
        <f ca="1">IF(AND(AR699&gt;0,AS699&gt;0),COUNTIF(AV$6:AV698,"&gt;0")+1,0)</f>
        <v>0</v>
      </c>
    </row>
    <row r="700" spans="41:48">
      <c r="AO700" s="511">
        <v>20</v>
      </c>
      <c r="AP700" s="511">
        <v>1</v>
      </c>
      <c r="AQ700" s="511">
        <v>11</v>
      </c>
      <c r="AR700" s="515">
        <f ca="1">IF($AQ700=1,IF(INDIRECT(ADDRESS(($AO700-1)*3+$AP700+5,$AQ700+7))="",0,INDIRECT(ADDRESS(($AO700-1)*3+$AP700+5,$AQ700+7))),IF(INDIRECT(ADDRESS(($AO700-1)*3+$AP700+5,$AQ700+7))="",0,IF(COUNTIF(INDIRECT(ADDRESS(($AO700-1)*36+($AP700-1)*12+6,COLUMN())):INDIRECT(ADDRESS(($AO700-1)*36+($AP700-1)*12+$AQ700+4,COLUMN())),INDIRECT(ADDRESS(($AO700-1)*3+$AP700+5,$AQ700+7)))&gt;=1,0,INDIRECT(ADDRESS(($AO700-1)*3+$AP700+5,$AQ700+7)))))</f>
        <v>0</v>
      </c>
      <c r="AS700" s="511">
        <f ca="1">COUNTIF(INDIRECT("H"&amp;(ROW()+12*(($AO700-1)*3+$AP700)-ROW())/12+5):INDIRECT("S"&amp;(ROW()+12*(($AO700-1)*3+$AP700)-ROW())/12+5),AR700)</f>
        <v>0</v>
      </c>
      <c r="AT700" s="515"/>
      <c r="AV700" s="511">
        <f ca="1">IF(AND(AR700&gt;0,AS700&gt;0),COUNTIF(AV$6:AV699,"&gt;0")+1,0)</f>
        <v>0</v>
      </c>
    </row>
    <row r="701" spans="41:48">
      <c r="AO701" s="511">
        <v>20</v>
      </c>
      <c r="AP701" s="511">
        <v>1</v>
      </c>
      <c r="AQ701" s="511">
        <v>12</v>
      </c>
      <c r="AR701" s="515">
        <f ca="1">IF($AQ701=1,IF(INDIRECT(ADDRESS(($AO701-1)*3+$AP701+5,$AQ701+7))="",0,INDIRECT(ADDRESS(($AO701-1)*3+$AP701+5,$AQ701+7))),IF(INDIRECT(ADDRESS(($AO701-1)*3+$AP701+5,$AQ701+7))="",0,IF(COUNTIF(INDIRECT(ADDRESS(($AO701-1)*36+($AP701-1)*12+6,COLUMN())):INDIRECT(ADDRESS(($AO701-1)*36+($AP701-1)*12+$AQ701+4,COLUMN())),INDIRECT(ADDRESS(($AO701-1)*3+$AP701+5,$AQ701+7)))&gt;=1,0,INDIRECT(ADDRESS(($AO701-1)*3+$AP701+5,$AQ701+7)))))</f>
        <v>0</v>
      </c>
      <c r="AS701" s="511">
        <f ca="1">COUNTIF(INDIRECT("H"&amp;(ROW()+12*(($AO701-1)*3+$AP701)-ROW())/12+5):INDIRECT("S"&amp;(ROW()+12*(($AO701-1)*3+$AP701)-ROW())/12+5),AR701)</f>
        <v>0</v>
      </c>
      <c r="AT701" s="515"/>
      <c r="AV701" s="511">
        <f ca="1">IF(AND(AR701&gt;0,AS701&gt;0),COUNTIF(AV$6:AV700,"&gt;0")+1,0)</f>
        <v>0</v>
      </c>
    </row>
    <row r="702" spans="41:48">
      <c r="AO702" s="511">
        <v>20</v>
      </c>
      <c r="AP702" s="511">
        <v>2</v>
      </c>
      <c r="AQ702" s="511">
        <v>1</v>
      </c>
      <c r="AR702" s="515">
        <f ca="1">IF($AQ702=1,IF(INDIRECT(ADDRESS(($AO702-1)*3+$AP702+5,$AQ702+7))="",0,INDIRECT(ADDRESS(($AO702-1)*3+$AP702+5,$AQ702+7))),IF(INDIRECT(ADDRESS(($AO702-1)*3+$AP702+5,$AQ702+7))="",0,IF(COUNTIF(INDIRECT(ADDRESS(($AO702-1)*36+($AP702-1)*12+6,COLUMN())):INDIRECT(ADDRESS(($AO702-1)*36+($AP702-1)*12+$AQ702+4,COLUMN())),INDIRECT(ADDRESS(($AO702-1)*3+$AP702+5,$AQ702+7)))&gt;=1,0,INDIRECT(ADDRESS(($AO702-1)*3+$AP702+5,$AQ702+7)))))</f>
        <v>0</v>
      </c>
      <c r="AS702" s="511">
        <f ca="1">COUNTIF(INDIRECT("H"&amp;(ROW()+12*(($AO702-1)*3+$AP702)-ROW())/12+5):INDIRECT("S"&amp;(ROW()+12*(($AO702-1)*3+$AP702)-ROW())/12+5),AR702)</f>
        <v>0</v>
      </c>
      <c r="AT702" s="515"/>
      <c r="AV702" s="511">
        <f ca="1">IF(AND(AR702&gt;0,AS702&gt;0),COUNTIF(AV$6:AV701,"&gt;0")+1,0)</f>
        <v>0</v>
      </c>
    </row>
    <row r="703" spans="41:48">
      <c r="AO703" s="511">
        <v>20</v>
      </c>
      <c r="AP703" s="511">
        <v>2</v>
      </c>
      <c r="AQ703" s="511">
        <v>2</v>
      </c>
      <c r="AR703" s="515">
        <f ca="1">IF($AQ703=1,IF(INDIRECT(ADDRESS(($AO703-1)*3+$AP703+5,$AQ703+7))="",0,INDIRECT(ADDRESS(($AO703-1)*3+$AP703+5,$AQ703+7))),IF(INDIRECT(ADDRESS(($AO703-1)*3+$AP703+5,$AQ703+7))="",0,IF(COUNTIF(INDIRECT(ADDRESS(($AO703-1)*36+($AP703-1)*12+6,COLUMN())):INDIRECT(ADDRESS(($AO703-1)*36+($AP703-1)*12+$AQ703+4,COLUMN())),INDIRECT(ADDRESS(($AO703-1)*3+$AP703+5,$AQ703+7)))&gt;=1,0,INDIRECT(ADDRESS(($AO703-1)*3+$AP703+5,$AQ703+7)))))</f>
        <v>0</v>
      </c>
      <c r="AS703" s="511">
        <f ca="1">COUNTIF(INDIRECT("H"&amp;(ROW()+12*(($AO703-1)*3+$AP703)-ROW())/12+5):INDIRECT("S"&amp;(ROW()+12*(($AO703-1)*3+$AP703)-ROW())/12+5),AR703)</f>
        <v>0</v>
      </c>
      <c r="AT703" s="515"/>
      <c r="AV703" s="511">
        <f ca="1">IF(AND(AR703&gt;0,AS703&gt;0),COUNTIF(AV$6:AV702,"&gt;0")+1,0)</f>
        <v>0</v>
      </c>
    </row>
    <row r="704" spans="41:48">
      <c r="AO704" s="511">
        <v>20</v>
      </c>
      <c r="AP704" s="511">
        <v>2</v>
      </c>
      <c r="AQ704" s="511">
        <v>3</v>
      </c>
      <c r="AR704" s="515">
        <f ca="1">IF($AQ704=1,IF(INDIRECT(ADDRESS(($AO704-1)*3+$AP704+5,$AQ704+7))="",0,INDIRECT(ADDRESS(($AO704-1)*3+$AP704+5,$AQ704+7))),IF(INDIRECT(ADDRESS(($AO704-1)*3+$AP704+5,$AQ704+7))="",0,IF(COUNTIF(INDIRECT(ADDRESS(($AO704-1)*36+($AP704-1)*12+6,COLUMN())):INDIRECT(ADDRESS(($AO704-1)*36+($AP704-1)*12+$AQ704+4,COLUMN())),INDIRECT(ADDRESS(($AO704-1)*3+$AP704+5,$AQ704+7)))&gt;=1,0,INDIRECT(ADDRESS(($AO704-1)*3+$AP704+5,$AQ704+7)))))</f>
        <v>0</v>
      </c>
      <c r="AS704" s="511">
        <f ca="1">COUNTIF(INDIRECT("H"&amp;(ROW()+12*(($AO704-1)*3+$AP704)-ROW())/12+5):INDIRECT("S"&amp;(ROW()+12*(($AO704-1)*3+$AP704)-ROW())/12+5),AR704)</f>
        <v>0</v>
      </c>
      <c r="AT704" s="515"/>
      <c r="AV704" s="511">
        <f ca="1">IF(AND(AR704&gt;0,AS704&gt;0),COUNTIF(AV$6:AV703,"&gt;0")+1,0)</f>
        <v>0</v>
      </c>
    </row>
    <row r="705" spans="41:48">
      <c r="AO705" s="511">
        <v>20</v>
      </c>
      <c r="AP705" s="511">
        <v>2</v>
      </c>
      <c r="AQ705" s="511">
        <v>4</v>
      </c>
      <c r="AR705" s="515">
        <f ca="1">IF($AQ705=1,IF(INDIRECT(ADDRESS(($AO705-1)*3+$AP705+5,$AQ705+7))="",0,INDIRECT(ADDRESS(($AO705-1)*3+$AP705+5,$AQ705+7))),IF(INDIRECT(ADDRESS(($AO705-1)*3+$AP705+5,$AQ705+7))="",0,IF(COUNTIF(INDIRECT(ADDRESS(($AO705-1)*36+($AP705-1)*12+6,COLUMN())):INDIRECT(ADDRESS(($AO705-1)*36+($AP705-1)*12+$AQ705+4,COLUMN())),INDIRECT(ADDRESS(($AO705-1)*3+$AP705+5,$AQ705+7)))&gt;=1,0,INDIRECT(ADDRESS(($AO705-1)*3+$AP705+5,$AQ705+7)))))</f>
        <v>0</v>
      </c>
      <c r="AS705" s="511">
        <f ca="1">COUNTIF(INDIRECT("H"&amp;(ROW()+12*(($AO705-1)*3+$AP705)-ROW())/12+5):INDIRECT("S"&amp;(ROW()+12*(($AO705-1)*3+$AP705)-ROW())/12+5),AR705)</f>
        <v>0</v>
      </c>
      <c r="AT705" s="515"/>
      <c r="AV705" s="511">
        <f ca="1">IF(AND(AR705&gt;0,AS705&gt;0),COUNTIF(AV$6:AV704,"&gt;0")+1,0)</f>
        <v>0</v>
      </c>
    </row>
    <row r="706" spans="41:48">
      <c r="AO706" s="511">
        <v>20</v>
      </c>
      <c r="AP706" s="511">
        <v>2</v>
      </c>
      <c r="AQ706" s="511">
        <v>5</v>
      </c>
      <c r="AR706" s="515">
        <f ca="1">IF($AQ706=1,IF(INDIRECT(ADDRESS(($AO706-1)*3+$AP706+5,$AQ706+7))="",0,INDIRECT(ADDRESS(($AO706-1)*3+$AP706+5,$AQ706+7))),IF(INDIRECT(ADDRESS(($AO706-1)*3+$AP706+5,$AQ706+7))="",0,IF(COUNTIF(INDIRECT(ADDRESS(($AO706-1)*36+($AP706-1)*12+6,COLUMN())):INDIRECT(ADDRESS(($AO706-1)*36+($AP706-1)*12+$AQ706+4,COLUMN())),INDIRECT(ADDRESS(($AO706-1)*3+$AP706+5,$AQ706+7)))&gt;=1,0,INDIRECT(ADDRESS(($AO706-1)*3+$AP706+5,$AQ706+7)))))</f>
        <v>0</v>
      </c>
      <c r="AS706" s="511">
        <f ca="1">COUNTIF(INDIRECT("H"&amp;(ROW()+12*(($AO706-1)*3+$AP706)-ROW())/12+5):INDIRECT("S"&amp;(ROW()+12*(($AO706-1)*3+$AP706)-ROW())/12+5),AR706)</f>
        <v>0</v>
      </c>
      <c r="AT706" s="515"/>
      <c r="AV706" s="511">
        <f ca="1">IF(AND(AR706&gt;0,AS706&gt;0),COUNTIF(AV$6:AV705,"&gt;0")+1,0)</f>
        <v>0</v>
      </c>
    </row>
    <row r="707" spans="41:48">
      <c r="AO707" s="511">
        <v>20</v>
      </c>
      <c r="AP707" s="511">
        <v>2</v>
      </c>
      <c r="AQ707" s="511">
        <v>6</v>
      </c>
      <c r="AR707" s="515">
        <f ca="1">IF($AQ707=1,IF(INDIRECT(ADDRESS(($AO707-1)*3+$AP707+5,$AQ707+7))="",0,INDIRECT(ADDRESS(($AO707-1)*3+$AP707+5,$AQ707+7))),IF(INDIRECT(ADDRESS(($AO707-1)*3+$AP707+5,$AQ707+7))="",0,IF(COUNTIF(INDIRECT(ADDRESS(($AO707-1)*36+($AP707-1)*12+6,COLUMN())):INDIRECT(ADDRESS(($AO707-1)*36+($AP707-1)*12+$AQ707+4,COLUMN())),INDIRECT(ADDRESS(($AO707-1)*3+$AP707+5,$AQ707+7)))&gt;=1,0,INDIRECT(ADDRESS(($AO707-1)*3+$AP707+5,$AQ707+7)))))</f>
        <v>0</v>
      </c>
      <c r="AS707" s="511">
        <f ca="1">COUNTIF(INDIRECT("H"&amp;(ROW()+12*(($AO707-1)*3+$AP707)-ROW())/12+5):INDIRECT("S"&amp;(ROW()+12*(($AO707-1)*3+$AP707)-ROW())/12+5),AR707)</f>
        <v>0</v>
      </c>
      <c r="AT707" s="515"/>
      <c r="AV707" s="511">
        <f ca="1">IF(AND(AR707&gt;0,AS707&gt;0),COUNTIF(AV$6:AV706,"&gt;0")+1,0)</f>
        <v>0</v>
      </c>
    </row>
    <row r="708" spans="41:48">
      <c r="AO708" s="511">
        <v>20</v>
      </c>
      <c r="AP708" s="511">
        <v>2</v>
      </c>
      <c r="AQ708" s="511">
        <v>7</v>
      </c>
      <c r="AR708" s="515">
        <f ca="1">IF($AQ708=1,IF(INDIRECT(ADDRESS(($AO708-1)*3+$AP708+5,$AQ708+7))="",0,INDIRECT(ADDRESS(($AO708-1)*3+$AP708+5,$AQ708+7))),IF(INDIRECT(ADDRESS(($AO708-1)*3+$AP708+5,$AQ708+7))="",0,IF(COUNTIF(INDIRECT(ADDRESS(($AO708-1)*36+($AP708-1)*12+6,COLUMN())):INDIRECT(ADDRESS(($AO708-1)*36+($AP708-1)*12+$AQ708+4,COLUMN())),INDIRECT(ADDRESS(($AO708-1)*3+$AP708+5,$AQ708+7)))&gt;=1,0,INDIRECT(ADDRESS(($AO708-1)*3+$AP708+5,$AQ708+7)))))</f>
        <v>0</v>
      </c>
      <c r="AS708" s="511">
        <f ca="1">COUNTIF(INDIRECT("H"&amp;(ROW()+12*(($AO708-1)*3+$AP708)-ROW())/12+5):INDIRECT("S"&amp;(ROW()+12*(($AO708-1)*3+$AP708)-ROW())/12+5),AR708)</f>
        <v>0</v>
      </c>
      <c r="AT708" s="515"/>
      <c r="AV708" s="511">
        <f ca="1">IF(AND(AR708&gt;0,AS708&gt;0),COUNTIF(AV$6:AV707,"&gt;0")+1,0)</f>
        <v>0</v>
      </c>
    </row>
    <row r="709" spans="41:48">
      <c r="AO709" s="511">
        <v>20</v>
      </c>
      <c r="AP709" s="511">
        <v>2</v>
      </c>
      <c r="AQ709" s="511">
        <v>8</v>
      </c>
      <c r="AR709" s="515">
        <f ca="1">IF($AQ709=1,IF(INDIRECT(ADDRESS(($AO709-1)*3+$AP709+5,$AQ709+7))="",0,INDIRECT(ADDRESS(($AO709-1)*3+$AP709+5,$AQ709+7))),IF(INDIRECT(ADDRESS(($AO709-1)*3+$AP709+5,$AQ709+7))="",0,IF(COUNTIF(INDIRECT(ADDRESS(($AO709-1)*36+($AP709-1)*12+6,COLUMN())):INDIRECT(ADDRESS(($AO709-1)*36+($AP709-1)*12+$AQ709+4,COLUMN())),INDIRECT(ADDRESS(($AO709-1)*3+$AP709+5,$AQ709+7)))&gt;=1,0,INDIRECT(ADDRESS(($AO709-1)*3+$AP709+5,$AQ709+7)))))</f>
        <v>0</v>
      </c>
      <c r="AS709" s="511">
        <f ca="1">COUNTIF(INDIRECT("H"&amp;(ROW()+12*(($AO709-1)*3+$AP709)-ROW())/12+5):INDIRECT("S"&amp;(ROW()+12*(($AO709-1)*3+$AP709)-ROW())/12+5),AR709)</f>
        <v>0</v>
      </c>
      <c r="AT709" s="515"/>
      <c r="AV709" s="511">
        <f ca="1">IF(AND(AR709&gt;0,AS709&gt;0),COUNTIF(AV$6:AV708,"&gt;0")+1,0)</f>
        <v>0</v>
      </c>
    </row>
    <row r="710" spans="41:48">
      <c r="AO710" s="511">
        <v>20</v>
      </c>
      <c r="AP710" s="511">
        <v>2</v>
      </c>
      <c r="AQ710" s="511">
        <v>9</v>
      </c>
      <c r="AR710" s="515">
        <f ca="1">IF($AQ710=1,IF(INDIRECT(ADDRESS(($AO710-1)*3+$AP710+5,$AQ710+7))="",0,INDIRECT(ADDRESS(($AO710-1)*3+$AP710+5,$AQ710+7))),IF(INDIRECT(ADDRESS(($AO710-1)*3+$AP710+5,$AQ710+7))="",0,IF(COUNTIF(INDIRECT(ADDRESS(($AO710-1)*36+($AP710-1)*12+6,COLUMN())):INDIRECT(ADDRESS(($AO710-1)*36+($AP710-1)*12+$AQ710+4,COLUMN())),INDIRECT(ADDRESS(($AO710-1)*3+$AP710+5,$AQ710+7)))&gt;=1,0,INDIRECT(ADDRESS(($AO710-1)*3+$AP710+5,$AQ710+7)))))</f>
        <v>0</v>
      </c>
      <c r="AS710" s="511">
        <f ca="1">COUNTIF(INDIRECT("H"&amp;(ROW()+12*(($AO710-1)*3+$AP710)-ROW())/12+5):INDIRECT("S"&amp;(ROW()+12*(($AO710-1)*3+$AP710)-ROW())/12+5),AR710)</f>
        <v>0</v>
      </c>
      <c r="AT710" s="515"/>
      <c r="AV710" s="511">
        <f ca="1">IF(AND(AR710&gt;0,AS710&gt;0),COUNTIF(AV$6:AV709,"&gt;0")+1,0)</f>
        <v>0</v>
      </c>
    </row>
    <row r="711" spans="41:48">
      <c r="AO711" s="511">
        <v>20</v>
      </c>
      <c r="AP711" s="511">
        <v>2</v>
      </c>
      <c r="AQ711" s="511">
        <v>10</v>
      </c>
      <c r="AR711" s="515">
        <f ca="1">IF($AQ711=1,IF(INDIRECT(ADDRESS(($AO711-1)*3+$AP711+5,$AQ711+7))="",0,INDIRECT(ADDRESS(($AO711-1)*3+$AP711+5,$AQ711+7))),IF(INDIRECT(ADDRESS(($AO711-1)*3+$AP711+5,$AQ711+7))="",0,IF(COUNTIF(INDIRECT(ADDRESS(($AO711-1)*36+($AP711-1)*12+6,COLUMN())):INDIRECT(ADDRESS(($AO711-1)*36+($AP711-1)*12+$AQ711+4,COLUMN())),INDIRECT(ADDRESS(($AO711-1)*3+$AP711+5,$AQ711+7)))&gt;=1,0,INDIRECT(ADDRESS(($AO711-1)*3+$AP711+5,$AQ711+7)))))</f>
        <v>0</v>
      </c>
      <c r="AS711" s="511">
        <f ca="1">COUNTIF(INDIRECT("H"&amp;(ROW()+12*(($AO711-1)*3+$AP711)-ROW())/12+5):INDIRECT("S"&amp;(ROW()+12*(($AO711-1)*3+$AP711)-ROW())/12+5),AR711)</f>
        <v>0</v>
      </c>
      <c r="AT711" s="515"/>
      <c r="AV711" s="511">
        <f ca="1">IF(AND(AR711&gt;0,AS711&gt;0),COUNTIF(AV$6:AV710,"&gt;0")+1,0)</f>
        <v>0</v>
      </c>
    </row>
    <row r="712" spans="41:48">
      <c r="AO712" s="511">
        <v>20</v>
      </c>
      <c r="AP712" s="511">
        <v>2</v>
      </c>
      <c r="AQ712" s="511">
        <v>11</v>
      </c>
      <c r="AR712" s="515">
        <f ca="1">IF($AQ712=1,IF(INDIRECT(ADDRESS(($AO712-1)*3+$AP712+5,$AQ712+7))="",0,INDIRECT(ADDRESS(($AO712-1)*3+$AP712+5,$AQ712+7))),IF(INDIRECT(ADDRESS(($AO712-1)*3+$AP712+5,$AQ712+7))="",0,IF(COUNTIF(INDIRECT(ADDRESS(($AO712-1)*36+($AP712-1)*12+6,COLUMN())):INDIRECT(ADDRESS(($AO712-1)*36+($AP712-1)*12+$AQ712+4,COLUMN())),INDIRECT(ADDRESS(($AO712-1)*3+$AP712+5,$AQ712+7)))&gt;=1,0,INDIRECT(ADDRESS(($AO712-1)*3+$AP712+5,$AQ712+7)))))</f>
        <v>0</v>
      </c>
      <c r="AS712" s="511">
        <f ca="1">COUNTIF(INDIRECT("H"&amp;(ROW()+12*(($AO712-1)*3+$AP712)-ROW())/12+5):INDIRECT("S"&amp;(ROW()+12*(($AO712-1)*3+$AP712)-ROW())/12+5),AR712)</f>
        <v>0</v>
      </c>
      <c r="AT712" s="515"/>
      <c r="AV712" s="511">
        <f ca="1">IF(AND(AR712&gt;0,AS712&gt;0),COUNTIF(AV$6:AV711,"&gt;0")+1,0)</f>
        <v>0</v>
      </c>
    </row>
    <row r="713" spans="41:48">
      <c r="AO713" s="511">
        <v>20</v>
      </c>
      <c r="AP713" s="511">
        <v>2</v>
      </c>
      <c r="AQ713" s="511">
        <v>12</v>
      </c>
      <c r="AR713" s="515">
        <f ca="1">IF($AQ713=1,IF(INDIRECT(ADDRESS(($AO713-1)*3+$AP713+5,$AQ713+7))="",0,INDIRECT(ADDRESS(($AO713-1)*3+$AP713+5,$AQ713+7))),IF(INDIRECT(ADDRESS(($AO713-1)*3+$AP713+5,$AQ713+7))="",0,IF(COUNTIF(INDIRECT(ADDRESS(($AO713-1)*36+($AP713-1)*12+6,COLUMN())):INDIRECT(ADDRESS(($AO713-1)*36+($AP713-1)*12+$AQ713+4,COLUMN())),INDIRECT(ADDRESS(($AO713-1)*3+$AP713+5,$AQ713+7)))&gt;=1,0,INDIRECT(ADDRESS(($AO713-1)*3+$AP713+5,$AQ713+7)))))</f>
        <v>0</v>
      </c>
      <c r="AS713" s="511">
        <f ca="1">COUNTIF(INDIRECT("H"&amp;(ROW()+12*(($AO713-1)*3+$AP713)-ROW())/12+5):INDIRECT("S"&amp;(ROW()+12*(($AO713-1)*3+$AP713)-ROW())/12+5),AR713)</f>
        <v>0</v>
      </c>
      <c r="AT713" s="515"/>
      <c r="AV713" s="511">
        <f ca="1">IF(AND(AR713&gt;0,AS713&gt;0),COUNTIF(AV$6:AV712,"&gt;0")+1,0)</f>
        <v>0</v>
      </c>
    </row>
    <row r="714" spans="41:48">
      <c r="AO714" s="511">
        <v>20</v>
      </c>
      <c r="AP714" s="511">
        <v>3</v>
      </c>
      <c r="AQ714" s="511">
        <v>1</v>
      </c>
      <c r="AR714" s="515">
        <f ca="1">IF($AQ714=1,IF(INDIRECT(ADDRESS(($AO714-1)*3+$AP714+5,$AQ714+7))="",0,INDIRECT(ADDRESS(($AO714-1)*3+$AP714+5,$AQ714+7))),IF(INDIRECT(ADDRESS(($AO714-1)*3+$AP714+5,$AQ714+7))="",0,IF(COUNTIF(INDIRECT(ADDRESS(($AO714-1)*36+($AP714-1)*12+6,COLUMN())):INDIRECT(ADDRESS(($AO714-1)*36+($AP714-1)*12+$AQ714+4,COLUMN())),INDIRECT(ADDRESS(($AO714-1)*3+$AP714+5,$AQ714+7)))&gt;=1,0,INDIRECT(ADDRESS(($AO714-1)*3+$AP714+5,$AQ714+7)))))</f>
        <v>0</v>
      </c>
      <c r="AS714" s="511">
        <f ca="1">COUNTIF(INDIRECT("H"&amp;(ROW()+12*(($AO714-1)*3+$AP714)-ROW())/12+5):INDIRECT("S"&amp;(ROW()+12*(($AO714-1)*3+$AP714)-ROW())/12+5),AR714)</f>
        <v>0</v>
      </c>
      <c r="AT714" s="515"/>
      <c r="AV714" s="511">
        <f ca="1">IF(AND(AR714&gt;0,AS714&gt;0),COUNTIF(AV$6:AV713,"&gt;0")+1,0)</f>
        <v>0</v>
      </c>
    </row>
    <row r="715" spans="41:48">
      <c r="AO715" s="511">
        <v>20</v>
      </c>
      <c r="AP715" s="511">
        <v>3</v>
      </c>
      <c r="AQ715" s="511">
        <v>2</v>
      </c>
      <c r="AR715" s="515">
        <f ca="1">IF($AQ715=1,IF(INDIRECT(ADDRESS(($AO715-1)*3+$AP715+5,$AQ715+7))="",0,INDIRECT(ADDRESS(($AO715-1)*3+$AP715+5,$AQ715+7))),IF(INDIRECT(ADDRESS(($AO715-1)*3+$AP715+5,$AQ715+7))="",0,IF(COUNTIF(INDIRECT(ADDRESS(($AO715-1)*36+($AP715-1)*12+6,COLUMN())):INDIRECT(ADDRESS(($AO715-1)*36+($AP715-1)*12+$AQ715+4,COLUMN())),INDIRECT(ADDRESS(($AO715-1)*3+$AP715+5,$AQ715+7)))&gt;=1,0,INDIRECT(ADDRESS(($AO715-1)*3+$AP715+5,$AQ715+7)))))</f>
        <v>0</v>
      </c>
      <c r="AS715" s="511">
        <f ca="1">COUNTIF(INDIRECT("H"&amp;(ROW()+12*(($AO715-1)*3+$AP715)-ROW())/12+5):INDIRECT("S"&amp;(ROW()+12*(($AO715-1)*3+$AP715)-ROW())/12+5),AR715)</f>
        <v>0</v>
      </c>
      <c r="AT715" s="515"/>
      <c r="AV715" s="511">
        <f ca="1">IF(AND(AR715&gt;0,AS715&gt;0),COUNTIF(AV$6:AV714,"&gt;0")+1,0)</f>
        <v>0</v>
      </c>
    </row>
    <row r="716" spans="41:48">
      <c r="AO716" s="511">
        <v>20</v>
      </c>
      <c r="AP716" s="511">
        <v>3</v>
      </c>
      <c r="AQ716" s="511">
        <v>3</v>
      </c>
      <c r="AR716" s="515">
        <f ca="1">IF($AQ716=1,IF(INDIRECT(ADDRESS(($AO716-1)*3+$AP716+5,$AQ716+7))="",0,INDIRECT(ADDRESS(($AO716-1)*3+$AP716+5,$AQ716+7))),IF(INDIRECT(ADDRESS(($AO716-1)*3+$AP716+5,$AQ716+7))="",0,IF(COUNTIF(INDIRECT(ADDRESS(($AO716-1)*36+($AP716-1)*12+6,COLUMN())):INDIRECT(ADDRESS(($AO716-1)*36+($AP716-1)*12+$AQ716+4,COLUMN())),INDIRECT(ADDRESS(($AO716-1)*3+$AP716+5,$AQ716+7)))&gt;=1,0,INDIRECT(ADDRESS(($AO716-1)*3+$AP716+5,$AQ716+7)))))</f>
        <v>0</v>
      </c>
      <c r="AS716" s="511">
        <f ca="1">COUNTIF(INDIRECT("H"&amp;(ROW()+12*(($AO716-1)*3+$AP716)-ROW())/12+5):INDIRECT("S"&amp;(ROW()+12*(($AO716-1)*3+$AP716)-ROW())/12+5),AR716)</f>
        <v>0</v>
      </c>
      <c r="AT716" s="515"/>
      <c r="AV716" s="511">
        <f ca="1">IF(AND(AR716&gt;0,AS716&gt;0),COUNTIF(AV$6:AV715,"&gt;0")+1,0)</f>
        <v>0</v>
      </c>
    </row>
    <row r="717" spans="41:48">
      <c r="AO717" s="511">
        <v>20</v>
      </c>
      <c r="AP717" s="511">
        <v>3</v>
      </c>
      <c r="AQ717" s="511">
        <v>4</v>
      </c>
      <c r="AR717" s="515">
        <f ca="1">IF($AQ717=1,IF(INDIRECT(ADDRESS(($AO717-1)*3+$AP717+5,$AQ717+7))="",0,INDIRECT(ADDRESS(($AO717-1)*3+$AP717+5,$AQ717+7))),IF(INDIRECT(ADDRESS(($AO717-1)*3+$AP717+5,$AQ717+7))="",0,IF(COUNTIF(INDIRECT(ADDRESS(($AO717-1)*36+($AP717-1)*12+6,COLUMN())):INDIRECT(ADDRESS(($AO717-1)*36+($AP717-1)*12+$AQ717+4,COLUMN())),INDIRECT(ADDRESS(($AO717-1)*3+$AP717+5,$AQ717+7)))&gt;=1,0,INDIRECT(ADDRESS(($AO717-1)*3+$AP717+5,$AQ717+7)))))</f>
        <v>0</v>
      </c>
      <c r="AS717" s="511">
        <f ca="1">COUNTIF(INDIRECT("H"&amp;(ROW()+12*(($AO717-1)*3+$AP717)-ROW())/12+5):INDIRECT("S"&amp;(ROW()+12*(($AO717-1)*3+$AP717)-ROW())/12+5),AR717)</f>
        <v>0</v>
      </c>
      <c r="AT717" s="515"/>
      <c r="AV717" s="511">
        <f ca="1">IF(AND(AR717&gt;0,AS717&gt;0),COUNTIF(AV$6:AV716,"&gt;0")+1,0)</f>
        <v>0</v>
      </c>
    </row>
    <row r="718" spans="41:48">
      <c r="AO718" s="511">
        <v>20</v>
      </c>
      <c r="AP718" s="511">
        <v>3</v>
      </c>
      <c r="AQ718" s="511">
        <v>5</v>
      </c>
      <c r="AR718" s="515">
        <f ca="1">IF($AQ718=1,IF(INDIRECT(ADDRESS(($AO718-1)*3+$AP718+5,$AQ718+7))="",0,INDIRECT(ADDRESS(($AO718-1)*3+$AP718+5,$AQ718+7))),IF(INDIRECT(ADDRESS(($AO718-1)*3+$AP718+5,$AQ718+7))="",0,IF(COUNTIF(INDIRECT(ADDRESS(($AO718-1)*36+($AP718-1)*12+6,COLUMN())):INDIRECT(ADDRESS(($AO718-1)*36+($AP718-1)*12+$AQ718+4,COLUMN())),INDIRECT(ADDRESS(($AO718-1)*3+$AP718+5,$AQ718+7)))&gt;=1,0,INDIRECT(ADDRESS(($AO718-1)*3+$AP718+5,$AQ718+7)))))</f>
        <v>0</v>
      </c>
      <c r="AS718" s="511">
        <f ca="1">COUNTIF(INDIRECT("H"&amp;(ROW()+12*(($AO718-1)*3+$AP718)-ROW())/12+5):INDIRECT("S"&amp;(ROW()+12*(($AO718-1)*3+$AP718)-ROW())/12+5),AR718)</f>
        <v>0</v>
      </c>
      <c r="AT718" s="515"/>
      <c r="AV718" s="511">
        <f ca="1">IF(AND(AR718&gt;0,AS718&gt;0),COUNTIF(AV$6:AV717,"&gt;0")+1,0)</f>
        <v>0</v>
      </c>
    </row>
    <row r="719" spans="41:48">
      <c r="AO719" s="511">
        <v>20</v>
      </c>
      <c r="AP719" s="511">
        <v>3</v>
      </c>
      <c r="AQ719" s="511">
        <v>6</v>
      </c>
      <c r="AR719" s="515">
        <f ca="1">IF($AQ719=1,IF(INDIRECT(ADDRESS(($AO719-1)*3+$AP719+5,$AQ719+7))="",0,INDIRECT(ADDRESS(($AO719-1)*3+$AP719+5,$AQ719+7))),IF(INDIRECT(ADDRESS(($AO719-1)*3+$AP719+5,$AQ719+7))="",0,IF(COUNTIF(INDIRECT(ADDRESS(($AO719-1)*36+($AP719-1)*12+6,COLUMN())):INDIRECT(ADDRESS(($AO719-1)*36+($AP719-1)*12+$AQ719+4,COLUMN())),INDIRECT(ADDRESS(($AO719-1)*3+$AP719+5,$AQ719+7)))&gt;=1,0,INDIRECT(ADDRESS(($AO719-1)*3+$AP719+5,$AQ719+7)))))</f>
        <v>0</v>
      </c>
      <c r="AS719" s="511">
        <f ca="1">COUNTIF(INDIRECT("H"&amp;(ROW()+12*(($AO719-1)*3+$AP719)-ROW())/12+5):INDIRECT("S"&amp;(ROW()+12*(($AO719-1)*3+$AP719)-ROW())/12+5),AR719)</f>
        <v>0</v>
      </c>
      <c r="AT719" s="515"/>
      <c r="AV719" s="511">
        <f ca="1">IF(AND(AR719&gt;0,AS719&gt;0),COUNTIF(AV$6:AV718,"&gt;0")+1,0)</f>
        <v>0</v>
      </c>
    </row>
    <row r="720" spans="41:48">
      <c r="AO720" s="511">
        <v>20</v>
      </c>
      <c r="AP720" s="511">
        <v>3</v>
      </c>
      <c r="AQ720" s="511">
        <v>7</v>
      </c>
      <c r="AR720" s="515">
        <f ca="1">IF($AQ720=1,IF(INDIRECT(ADDRESS(($AO720-1)*3+$AP720+5,$AQ720+7))="",0,INDIRECT(ADDRESS(($AO720-1)*3+$AP720+5,$AQ720+7))),IF(INDIRECT(ADDRESS(($AO720-1)*3+$AP720+5,$AQ720+7))="",0,IF(COUNTIF(INDIRECT(ADDRESS(($AO720-1)*36+($AP720-1)*12+6,COLUMN())):INDIRECT(ADDRESS(($AO720-1)*36+($AP720-1)*12+$AQ720+4,COLUMN())),INDIRECT(ADDRESS(($AO720-1)*3+$AP720+5,$AQ720+7)))&gt;=1,0,INDIRECT(ADDRESS(($AO720-1)*3+$AP720+5,$AQ720+7)))))</f>
        <v>0</v>
      </c>
      <c r="AS720" s="511">
        <f ca="1">COUNTIF(INDIRECT("H"&amp;(ROW()+12*(($AO720-1)*3+$AP720)-ROW())/12+5):INDIRECT("S"&amp;(ROW()+12*(($AO720-1)*3+$AP720)-ROW())/12+5),AR720)</f>
        <v>0</v>
      </c>
      <c r="AT720" s="515"/>
      <c r="AV720" s="511">
        <f ca="1">IF(AND(AR720&gt;0,AS720&gt;0),COUNTIF(AV$6:AV719,"&gt;0")+1,0)</f>
        <v>0</v>
      </c>
    </row>
    <row r="721" spans="41:48">
      <c r="AO721" s="511">
        <v>20</v>
      </c>
      <c r="AP721" s="511">
        <v>3</v>
      </c>
      <c r="AQ721" s="511">
        <v>8</v>
      </c>
      <c r="AR721" s="515">
        <f ca="1">IF($AQ721=1,IF(INDIRECT(ADDRESS(($AO721-1)*3+$AP721+5,$AQ721+7))="",0,INDIRECT(ADDRESS(($AO721-1)*3+$AP721+5,$AQ721+7))),IF(INDIRECT(ADDRESS(($AO721-1)*3+$AP721+5,$AQ721+7))="",0,IF(COUNTIF(INDIRECT(ADDRESS(($AO721-1)*36+($AP721-1)*12+6,COLUMN())):INDIRECT(ADDRESS(($AO721-1)*36+($AP721-1)*12+$AQ721+4,COLUMN())),INDIRECT(ADDRESS(($AO721-1)*3+$AP721+5,$AQ721+7)))&gt;=1,0,INDIRECT(ADDRESS(($AO721-1)*3+$AP721+5,$AQ721+7)))))</f>
        <v>0</v>
      </c>
      <c r="AS721" s="511">
        <f ca="1">COUNTIF(INDIRECT("H"&amp;(ROW()+12*(($AO721-1)*3+$AP721)-ROW())/12+5):INDIRECT("S"&amp;(ROW()+12*(($AO721-1)*3+$AP721)-ROW())/12+5),AR721)</f>
        <v>0</v>
      </c>
      <c r="AT721" s="515"/>
      <c r="AV721" s="511">
        <f ca="1">IF(AND(AR721&gt;0,AS721&gt;0),COUNTIF(AV$6:AV720,"&gt;0")+1,0)</f>
        <v>0</v>
      </c>
    </row>
    <row r="722" spans="41:48">
      <c r="AO722" s="511">
        <v>20</v>
      </c>
      <c r="AP722" s="511">
        <v>3</v>
      </c>
      <c r="AQ722" s="511">
        <v>9</v>
      </c>
      <c r="AR722" s="515">
        <f ca="1">IF($AQ722=1,IF(INDIRECT(ADDRESS(($AO722-1)*3+$AP722+5,$AQ722+7))="",0,INDIRECT(ADDRESS(($AO722-1)*3+$AP722+5,$AQ722+7))),IF(INDIRECT(ADDRESS(($AO722-1)*3+$AP722+5,$AQ722+7))="",0,IF(COUNTIF(INDIRECT(ADDRESS(($AO722-1)*36+($AP722-1)*12+6,COLUMN())):INDIRECT(ADDRESS(($AO722-1)*36+($AP722-1)*12+$AQ722+4,COLUMN())),INDIRECT(ADDRESS(($AO722-1)*3+$AP722+5,$AQ722+7)))&gt;=1,0,INDIRECT(ADDRESS(($AO722-1)*3+$AP722+5,$AQ722+7)))))</f>
        <v>0</v>
      </c>
      <c r="AS722" s="511">
        <f ca="1">COUNTIF(INDIRECT("H"&amp;(ROW()+12*(($AO722-1)*3+$AP722)-ROW())/12+5):INDIRECT("S"&amp;(ROW()+12*(($AO722-1)*3+$AP722)-ROW())/12+5),AR722)</f>
        <v>0</v>
      </c>
      <c r="AT722" s="515"/>
      <c r="AV722" s="511">
        <f ca="1">IF(AND(AR722&gt;0,AS722&gt;0),COUNTIF(AV$6:AV721,"&gt;0")+1,0)</f>
        <v>0</v>
      </c>
    </row>
    <row r="723" spans="41:48">
      <c r="AO723" s="511">
        <v>20</v>
      </c>
      <c r="AP723" s="511">
        <v>3</v>
      </c>
      <c r="AQ723" s="511">
        <v>10</v>
      </c>
      <c r="AR723" s="515">
        <f ca="1">IF($AQ723=1,IF(INDIRECT(ADDRESS(($AO723-1)*3+$AP723+5,$AQ723+7))="",0,INDIRECT(ADDRESS(($AO723-1)*3+$AP723+5,$AQ723+7))),IF(INDIRECT(ADDRESS(($AO723-1)*3+$AP723+5,$AQ723+7))="",0,IF(COUNTIF(INDIRECT(ADDRESS(($AO723-1)*36+($AP723-1)*12+6,COLUMN())):INDIRECT(ADDRESS(($AO723-1)*36+($AP723-1)*12+$AQ723+4,COLUMN())),INDIRECT(ADDRESS(($AO723-1)*3+$AP723+5,$AQ723+7)))&gt;=1,0,INDIRECT(ADDRESS(($AO723-1)*3+$AP723+5,$AQ723+7)))))</f>
        <v>0</v>
      </c>
      <c r="AS723" s="511">
        <f ca="1">COUNTIF(INDIRECT("H"&amp;(ROW()+12*(($AO723-1)*3+$AP723)-ROW())/12+5):INDIRECT("S"&amp;(ROW()+12*(($AO723-1)*3+$AP723)-ROW())/12+5),AR723)</f>
        <v>0</v>
      </c>
      <c r="AT723" s="515"/>
      <c r="AV723" s="511">
        <f ca="1">IF(AND(AR723&gt;0,AS723&gt;0),COUNTIF(AV$6:AV722,"&gt;0")+1,0)</f>
        <v>0</v>
      </c>
    </row>
    <row r="724" spans="41:48">
      <c r="AO724" s="511">
        <v>20</v>
      </c>
      <c r="AP724" s="511">
        <v>3</v>
      </c>
      <c r="AQ724" s="511">
        <v>11</v>
      </c>
      <c r="AR724" s="515">
        <f ca="1">IF($AQ724=1,IF(INDIRECT(ADDRESS(($AO724-1)*3+$AP724+5,$AQ724+7))="",0,INDIRECT(ADDRESS(($AO724-1)*3+$AP724+5,$AQ724+7))),IF(INDIRECT(ADDRESS(($AO724-1)*3+$AP724+5,$AQ724+7))="",0,IF(COUNTIF(INDIRECT(ADDRESS(($AO724-1)*36+($AP724-1)*12+6,COLUMN())):INDIRECT(ADDRESS(($AO724-1)*36+($AP724-1)*12+$AQ724+4,COLUMN())),INDIRECT(ADDRESS(($AO724-1)*3+$AP724+5,$AQ724+7)))&gt;=1,0,INDIRECT(ADDRESS(($AO724-1)*3+$AP724+5,$AQ724+7)))))</f>
        <v>0</v>
      </c>
      <c r="AS724" s="511">
        <f ca="1">COUNTIF(INDIRECT("H"&amp;(ROW()+12*(($AO724-1)*3+$AP724)-ROW())/12+5):INDIRECT("S"&amp;(ROW()+12*(($AO724-1)*3+$AP724)-ROW())/12+5),AR724)</f>
        <v>0</v>
      </c>
      <c r="AT724" s="515"/>
      <c r="AV724" s="511">
        <f ca="1">IF(AND(AR724&gt;0,AS724&gt;0),COUNTIF(AV$6:AV723,"&gt;0")+1,0)</f>
        <v>0</v>
      </c>
    </row>
    <row r="725" spans="41:48">
      <c r="AO725" s="511">
        <v>20</v>
      </c>
      <c r="AP725" s="511">
        <v>3</v>
      </c>
      <c r="AQ725" s="511">
        <v>12</v>
      </c>
      <c r="AR725" s="515">
        <f ca="1">IF($AQ725=1,IF(INDIRECT(ADDRESS(($AO725-1)*3+$AP725+5,$AQ725+7))="",0,INDIRECT(ADDRESS(($AO725-1)*3+$AP725+5,$AQ725+7))),IF(INDIRECT(ADDRESS(($AO725-1)*3+$AP725+5,$AQ725+7))="",0,IF(COUNTIF(INDIRECT(ADDRESS(($AO725-1)*36+($AP725-1)*12+6,COLUMN())):INDIRECT(ADDRESS(($AO725-1)*36+($AP725-1)*12+$AQ725+4,COLUMN())),INDIRECT(ADDRESS(($AO725-1)*3+$AP725+5,$AQ725+7)))&gt;=1,0,INDIRECT(ADDRESS(($AO725-1)*3+$AP725+5,$AQ725+7)))))</f>
        <v>0</v>
      </c>
      <c r="AS725" s="511">
        <f ca="1">COUNTIF(INDIRECT("H"&amp;(ROW()+12*(($AO725-1)*3+$AP725)-ROW())/12+5):INDIRECT("S"&amp;(ROW()+12*(($AO725-1)*3+$AP725)-ROW())/12+5),AR725)</f>
        <v>0</v>
      </c>
      <c r="AT725" s="515"/>
      <c r="AV725" s="511">
        <f ca="1">IF(AND(AR725&gt;0,AS725&gt;0),COUNTIF(AV$6:AV724,"&gt;0")+1,0)</f>
        <v>0</v>
      </c>
    </row>
    <row r="726" spans="41:48">
      <c r="AO726" s="511">
        <v>21</v>
      </c>
      <c r="AP726" s="511">
        <v>1</v>
      </c>
      <c r="AQ726" s="511">
        <v>1</v>
      </c>
      <c r="AR726" s="511">
        <f ca="1">IF($AQ726=1,IF(INDIRECT(ADDRESS(($AO726-1)*3+$AP726+5,$AQ726+7))="",0,INDIRECT(ADDRESS(($AO726-1)*3+$AP726+5,$AQ726+7))),IF(INDIRECT(ADDRESS(($AO726-1)*3+$AP726+5,$AQ726+7))="",0,IF(COUNTIF(INDIRECT(ADDRESS(($AO726-1)*36+($AP726-1)*12+6,COLUMN())):INDIRECT(ADDRESS(($AO726-1)*36+($AP726-1)*12+$AQ726+4,COLUMN())),INDIRECT(ADDRESS(($AO726-1)*3+$AP726+5,$AQ726+7)))&gt;=1,0,INDIRECT(ADDRESS(($AO726-1)*3+$AP726+5,$AQ726+7)))))</f>
        <v>0</v>
      </c>
      <c r="AS726" s="511">
        <f ca="1">COUNTIF(INDIRECT("H"&amp;(ROW()+12*(($AO726-1)*3+$AP726)-ROW())/12+5):INDIRECT("S"&amp;(ROW()+12*(($AO726-1)*3+$AP726)-ROW())/12+5),AR726)</f>
        <v>0</v>
      </c>
      <c r="AV726" s="511">
        <f ca="1">IF(AND(AR726&gt;0,AS726&gt;0),COUNTIF(AV$6:AV725,"&gt;0")+1,0)</f>
        <v>0</v>
      </c>
    </row>
    <row r="727" spans="41:48">
      <c r="AO727" s="511">
        <v>21</v>
      </c>
      <c r="AP727" s="511">
        <v>1</v>
      </c>
      <c r="AQ727" s="511">
        <v>2</v>
      </c>
      <c r="AR727" s="511">
        <f ca="1">IF($AQ727=1,IF(INDIRECT(ADDRESS(($AO727-1)*3+$AP727+5,$AQ727+7))="",0,INDIRECT(ADDRESS(($AO727-1)*3+$AP727+5,$AQ727+7))),IF(INDIRECT(ADDRESS(($AO727-1)*3+$AP727+5,$AQ727+7))="",0,IF(COUNTIF(INDIRECT(ADDRESS(($AO727-1)*36+($AP727-1)*12+6,COLUMN())):INDIRECT(ADDRESS(($AO727-1)*36+($AP727-1)*12+$AQ727+4,COLUMN())),INDIRECT(ADDRESS(($AO727-1)*3+$AP727+5,$AQ727+7)))&gt;=1,0,INDIRECT(ADDRESS(($AO727-1)*3+$AP727+5,$AQ727+7)))))</f>
        <v>0</v>
      </c>
      <c r="AS727" s="511">
        <f ca="1">COUNTIF(INDIRECT("H"&amp;(ROW()+12*(($AO727-1)*3+$AP727)-ROW())/12+5):INDIRECT("S"&amp;(ROW()+12*(($AO727-1)*3+$AP727)-ROW())/12+5),AR727)</f>
        <v>0</v>
      </c>
      <c r="AV727" s="511">
        <f ca="1">IF(AND(AR727&gt;0,AS727&gt;0),COUNTIF(AV$6:AV726,"&gt;0")+1,0)</f>
        <v>0</v>
      </c>
    </row>
    <row r="728" spans="41:48">
      <c r="AO728" s="511">
        <v>21</v>
      </c>
      <c r="AP728" s="511">
        <v>1</v>
      </c>
      <c r="AQ728" s="511">
        <v>3</v>
      </c>
      <c r="AR728" s="511">
        <f ca="1">IF($AQ728=1,IF(INDIRECT(ADDRESS(($AO728-1)*3+$AP728+5,$AQ728+7))="",0,INDIRECT(ADDRESS(($AO728-1)*3+$AP728+5,$AQ728+7))),IF(INDIRECT(ADDRESS(($AO728-1)*3+$AP728+5,$AQ728+7))="",0,IF(COUNTIF(INDIRECT(ADDRESS(($AO728-1)*36+($AP728-1)*12+6,COLUMN())):INDIRECT(ADDRESS(($AO728-1)*36+($AP728-1)*12+$AQ728+4,COLUMN())),INDIRECT(ADDRESS(($AO728-1)*3+$AP728+5,$AQ728+7)))&gt;=1,0,INDIRECT(ADDRESS(($AO728-1)*3+$AP728+5,$AQ728+7)))))</f>
        <v>0</v>
      </c>
      <c r="AS728" s="511">
        <f ca="1">COUNTIF(INDIRECT("H"&amp;(ROW()+12*(($AO728-1)*3+$AP728)-ROW())/12+5):INDIRECT("S"&amp;(ROW()+12*(($AO728-1)*3+$AP728)-ROW())/12+5),AR728)</f>
        <v>0</v>
      </c>
      <c r="AV728" s="511">
        <f ca="1">IF(AND(AR728&gt;0,AS728&gt;0),COUNTIF(AV$6:AV727,"&gt;0")+1,0)</f>
        <v>0</v>
      </c>
    </row>
    <row r="729" spans="41:48">
      <c r="AO729" s="511">
        <v>21</v>
      </c>
      <c r="AP729" s="511">
        <v>1</v>
      </c>
      <c r="AQ729" s="511">
        <v>4</v>
      </c>
      <c r="AR729" s="511">
        <f ca="1">IF($AQ729=1,IF(INDIRECT(ADDRESS(($AO729-1)*3+$AP729+5,$AQ729+7))="",0,INDIRECT(ADDRESS(($AO729-1)*3+$AP729+5,$AQ729+7))),IF(INDIRECT(ADDRESS(($AO729-1)*3+$AP729+5,$AQ729+7))="",0,IF(COUNTIF(INDIRECT(ADDRESS(($AO729-1)*36+($AP729-1)*12+6,COLUMN())):INDIRECT(ADDRESS(($AO729-1)*36+($AP729-1)*12+$AQ729+4,COLUMN())),INDIRECT(ADDRESS(($AO729-1)*3+$AP729+5,$AQ729+7)))&gt;=1,0,INDIRECT(ADDRESS(($AO729-1)*3+$AP729+5,$AQ729+7)))))</f>
        <v>0</v>
      </c>
      <c r="AS729" s="511">
        <f ca="1">COUNTIF(INDIRECT("H"&amp;(ROW()+12*(($AO729-1)*3+$AP729)-ROW())/12+5):INDIRECT("S"&amp;(ROW()+12*(($AO729-1)*3+$AP729)-ROW())/12+5),AR729)</f>
        <v>0</v>
      </c>
      <c r="AV729" s="511">
        <f ca="1">IF(AND(AR729&gt;0,AS729&gt;0),COUNTIF(AV$6:AV728,"&gt;0")+1,0)</f>
        <v>0</v>
      </c>
    </row>
    <row r="730" spans="41:48">
      <c r="AO730" s="511">
        <v>21</v>
      </c>
      <c r="AP730" s="511">
        <v>1</v>
      </c>
      <c r="AQ730" s="511">
        <v>5</v>
      </c>
      <c r="AR730" s="511">
        <f ca="1">IF($AQ730=1,IF(INDIRECT(ADDRESS(($AO730-1)*3+$AP730+5,$AQ730+7))="",0,INDIRECT(ADDRESS(($AO730-1)*3+$AP730+5,$AQ730+7))),IF(INDIRECT(ADDRESS(($AO730-1)*3+$AP730+5,$AQ730+7))="",0,IF(COUNTIF(INDIRECT(ADDRESS(($AO730-1)*36+($AP730-1)*12+6,COLUMN())):INDIRECT(ADDRESS(($AO730-1)*36+($AP730-1)*12+$AQ730+4,COLUMN())),INDIRECT(ADDRESS(($AO730-1)*3+$AP730+5,$AQ730+7)))&gt;=1,0,INDIRECT(ADDRESS(($AO730-1)*3+$AP730+5,$AQ730+7)))))</f>
        <v>0</v>
      </c>
      <c r="AS730" s="511">
        <f ca="1">COUNTIF(INDIRECT("H"&amp;(ROW()+12*(($AO730-1)*3+$AP730)-ROW())/12+5):INDIRECT("S"&amp;(ROW()+12*(($AO730-1)*3+$AP730)-ROW())/12+5),AR730)</f>
        <v>0</v>
      </c>
      <c r="AV730" s="511">
        <f ca="1">IF(AND(AR730&gt;0,AS730&gt;0),COUNTIF(AV$6:AV729,"&gt;0")+1,0)</f>
        <v>0</v>
      </c>
    </row>
    <row r="731" spans="41:48">
      <c r="AO731" s="511">
        <v>21</v>
      </c>
      <c r="AP731" s="511">
        <v>1</v>
      </c>
      <c r="AQ731" s="511">
        <v>6</v>
      </c>
      <c r="AR731" s="511">
        <f ca="1">IF($AQ731=1,IF(INDIRECT(ADDRESS(($AO731-1)*3+$AP731+5,$AQ731+7))="",0,INDIRECT(ADDRESS(($AO731-1)*3+$AP731+5,$AQ731+7))),IF(INDIRECT(ADDRESS(($AO731-1)*3+$AP731+5,$AQ731+7))="",0,IF(COUNTIF(INDIRECT(ADDRESS(($AO731-1)*36+($AP731-1)*12+6,COLUMN())):INDIRECT(ADDRESS(($AO731-1)*36+($AP731-1)*12+$AQ731+4,COLUMN())),INDIRECT(ADDRESS(($AO731-1)*3+$AP731+5,$AQ731+7)))&gt;=1,0,INDIRECT(ADDRESS(($AO731-1)*3+$AP731+5,$AQ731+7)))))</f>
        <v>0</v>
      </c>
      <c r="AS731" s="511">
        <f ca="1">COUNTIF(INDIRECT("H"&amp;(ROW()+12*(($AO731-1)*3+$AP731)-ROW())/12+5):INDIRECT("S"&amp;(ROW()+12*(($AO731-1)*3+$AP731)-ROW())/12+5),AR731)</f>
        <v>0</v>
      </c>
      <c r="AV731" s="511">
        <f ca="1">IF(AND(AR731&gt;0,AS731&gt;0),COUNTIF(AV$6:AV730,"&gt;0")+1,0)</f>
        <v>0</v>
      </c>
    </row>
    <row r="732" spans="41:48">
      <c r="AO732" s="511">
        <v>21</v>
      </c>
      <c r="AP732" s="511">
        <v>1</v>
      </c>
      <c r="AQ732" s="511">
        <v>7</v>
      </c>
      <c r="AR732" s="511">
        <f ca="1">IF($AQ732=1,IF(INDIRECT(ADDRESS(($AO732-1)*3+$AP732+5,$AQ732+7))="",0,INDIRECT(ADDRESS(($AO732-1)*3+$AP732+5,$AQ732+7))),IF(INDIRECT(ADDRESS(($AO732-1)*3+$AP732+5,$AQ732+7))="",0,IF(COUNTIF(INDIRECT(ADDRESS(($AO732-1)*36+($AP732-1)*12+6,COLUMN())):INDIRECT(ADDRESS(($AO732-1)*36+($AP732-1)*12+$AQ732+4,COLUMN())),INDIRECT(ADDRESS(($AO732-1)*3+$AP732+5,$AQ732+7)))&gt;=1,0,INDIRECT(ADDRESS(($AO732-1)*3+$AP732+5,$AQ732+7)))))</f>
        <v>0</v>
      </c>
      <c r="AS732" s="511">
        <f ca="1">COUNTIF(INDIRECT("H"&amp;(ROW()+12*(($AO732-1)*3+$AP732)-ROW())/12+5):INDIRECT("S"&amp;(ROW()+12*(($AO732-1)*3+$AP732)-ROW())/12+5),AR732)</f>
        <v>0</v>
      </c>
      <c r="AV732" s="511">
        <f ca="1">IF(AND(AR732&gt;0,AS732&gt;0),COUNTIF(AV$6:AV731,"&gt;0")+1,0)</f>
        <v>0</v>
      </c>
    </row>
    <row r="733" spans="41:48">
      <c r="AO733" s="511">
        <v>21</v>
      </c>
      <c r="AP733" s="511">
        <v>1</v>
      </c>
      <c r="AQ733" s="511">
        <v>8</v>
      </c>
      <c r="AR733" s="511">
        <f ca="1">IF($AQ733=1,IF(INDIRECT(ADDRESS(($AO733-1)*3+$AP733+5,$AQ733+7))="",0,INDIRECT(ADDRESS(($AO733-1)*3+$AP733+5,$AQ733+7))),IF(INDIRECT(ADDRESS(($AO733-1)*3+$AP733+5,$AQ733+7))="",0,IF(COUNTIF(INDIRECT(ADDRESS(($AO733-1)*36+($AP733-1)*12+6,COLUMN())):INDIRECT(ADDRESS(($AO733-1)*36+($AP733-1)*12+$AQ733+4,COLUMN())),INDIRECT(ADDRESS(($AO733-1)*3+$AP733+5,$AQ733+7)))&gt;=1,0,INDIRECT(ADDRESS(($AO733-1)*3+$AP733+5,$AQ733+7)))))</f>
        <v>0</v>
      </c>
      <c r="AS733" s="511">
        <f ca="1">COUNTIF(INDIRECT("H"&amp;(ROW()+12*(($AO733-1)*3+$AP733)-ROW())/12+5):INDIRECT("S"&amp;(ROW()+12*(($AO733-1)*3+$AP733)-ROW())/12+5),AR733)</f>
        <v>0</v>
      </c>
      <c r="AV733" s="511">
        <f ca="1">IF(AND(AR733&gt;0,AS733&gt;0),COUNTIF(AV$6:AV732,"&gt;0")+1,0)</f>
        <v>0</v>
      </c>
    </row>
    <row r="734" spans="41:48">
      <c r="AO734" s="511">
        <v>21</v>
      </c>
      <c r="AP734" s="511">
        <v>1</v>
      </c>
      <c r="AQ734" s="511">
        <v>9</v>
      </c>
      <c r="AR734" s="511">
        <f ca="1">IF($AQ734=1,IF(INDIRECT(ADDRESS(($AO734-1)*3+$AP734+5,$AQ734+7))="",0,INDIRECT(ADDRESS(($AO734-1)*3+$AP734+5,$AQ734+7))),IF(INDIRECT(ADDRESS(($AO734-1)*3+$AP734+5,$AQ734+7))="",0,IF(COUNTIF(INDIRECT(ADDRESS(($AO734-1)*36+($AP734-1)*12+6,COLUMN())):INDIRECT(ADDRESS(($AO734-1)*36+($AP734-1)*12+$AQ734+4,COLUMN())),INDIRECT(ADDRESS(($AO734-1)*3+$AP734+5,$AQ734+7)))&gt;=1,0,INDIRECT(ADDRESS(($AO734-1)*3+$AP734+5,$AQ734+7)))))</f>
        <v>0</v>
      </c>
      <c r="AS734" s="511">
        <f ca="1">COUNTIF(INDIRECT("H"&amp;(ROW()+12*(($AO734-1)*3+$AP734)-ROW())/12+5):INDIRECT("S"&amp;(ROW()+12*(($AO734-1)*3+$AP734)-ROW())/12+5),AR734)</f>
        <v>0</v>
      </c>
      <c r="AV734" s="511">
        <f ca="1">IF(AND(AR734&gt;0,AS734&gt;0),COUNTIF(AV$6:AV733,"&gt;0")+1,0)</f>
        <v>0</v>
      </c>
    </row>
    <row r="735" spans="41:48">
      <c r="AO735" s="511">
        <v>21</v>
      </c>
      <c r="AP735" s="511">
        <v>1</v>
      </c>
      <c r="AQ735" s="511">
        <v>10</v>
      </c>
      <c r="AR735" s="511">
        <f ca="1">IF($AQ735=1,IF(INDIRECT(ADDRESS(($AO735-1)*3+$AP735+5,$AQ735+7))="",0,INDIRECT(ADDRESS(($AO735-1)*3+$AP735+5,$AQ735+7))),IF(INDIRECT(ADDRESS(($AO735-1)*3+$AP735+5,$AQ735+7))="",0,IF(COUNTIF(INDIRECT(ADDRESS(($AO735-1)*36+($AP735-1)*12+6,COLUMN())):INDIRECT(ADDRESS(($AO735-1)*36+($AP735-1)*12+$AQ735+4,COLUMN())),INDIRECT(ADDRESS(($AO735-1)*3+$AP735+5,$AQ735+7)))&gt;=1,0,INDIRECT(ADDRESS(($AO735-1)*3+$AP735+5,$AQ735+7)))))</f>
        <v>0</v>
      </c>
      <c r="AS735" s="511">
        <f ca="1">COUNTIF(INDIRECT("H"&amp;(ROW()+12*(($AO735-1)*3+$AP735)-ROW())/12+5):INDIRECT("S"&amp;(ROW()+12*(($AO735-1)*3+$AP735)-ROW())/12+5),AR735)</f>
        <v>0</v>
      </c>
      <c r="AV735" s="511">
        <f ca="1">IF(AND(AR735&gt;0,AS735&gt;0),COUNTIF(AV$6:AV734,"&gt;0")+1,0)</f>
        <v>0</v>
      </c>
    </row>
    <row r="736" spans="41:48">
      <c r="AO736" s="511">
        <v>21</v>
      </c>
      <c r="AP736" s="511">
        <v>1</v>
      </c>
      <c r="AQ736" s="511">
        <v>11</v>
      </c>
      <c r="AR736" s="511">
        <f ca="1">IF($AQ736=1,IF(INDIRECT(ADDRESS(($AO736-1)*3+$AP736+5,$AQ736+7))="",0,INDIRECT(ADDRESS(($AO736-1)*3+$AP736+5,$AQ736+7))),IF(INDIRECT(ADDRESS(($AO736-1)*3+$AP736+5,$AQ736+7))="",0,IF(COUNTIF(INDIRECT(ADDRESS(($AO736-1)*36+($AP736-1)*12+6,COLUMN())):INDIRECT(ADDRESS(($AO736-1)*36+($AP736-1)*12+$AQ736+4,COLUMN())),INDIRECT(ADDRESS(($AO736-1)*3+$AP736+5,$AQ736+7)))&gt;=1,0,INDIRECT(ADDRESS(($AO736-1)*3+$AP736+5,$AQ736+7)))))</f>
        <v>0</v>
      </c>
      <c r="AS736" s="511">
        <f ca="1">COUNTIF(INDIRECT("H"&amp;(ROW()+12*(($AO736-1)*3+$AP736)-ROW())/12+5):INDIRECT("S"&amp;(ROW()+12*(($AO736-1)*3+$AP736)-ROW())/12+5),AR736)</f>
        <v>0</v>
      </c>
      <c r="AV736" s="511">
        <f ca="1">IF(AND(AR736&gt;0,AS736&gt;0),COUNTIF(AV$6:AV735,"&gt;0")+1,0)</f>
        <v>0</v>
      </c>
    </row>
    <row r="737" spans="41:48">
      <c r="AO737" s="511">
        <v>21</v>
      </c>
      <c r="AP737" s="511">
        <v>1</v>
      </c>
      <c r="AQ737" s="511">
        <v>12</v>
      </c>
      <c r="AR737" s="511">
        <f ca="1">IF($AQ737=1,IF(INDIRECT(ADDRESS(($AO737-1)*3+$AP737+5,$AQ737+7))="",0,INDIRECT(ADDRESS(($AO737-1)*3+$AP737+5,$AQ737+7))),IF(INDIRECT(ADDRESS(($AO737-1)*3+$AP737+5,$AQ737+7))="",0,IF(COUNTIF(INDIRECT(ADDRESS(($AO737-1)*36+($AP737-1)*12+6,COLUMN())):INDIRECT(ADDRESS(($AO737-1)*36+($AP737-1)*12+$AQ737+4,COLUMN())),INDIRECT(ADDRESS(($AO737-1)*3+$AP737+5,$AQ737+7)))&gt;=1,0,INDIRECT(ADDRESS(($AO737-1)*3+$AP737+5,$AQ737+7)))))</f>
        <v>0</v>
      </c>
      <c r="AS737" s="511">
        <f ca="1">COUNTIF(INDIRECT("H"&amp;(ROW()+12*(($AO737-1)*3+$AP737)-ROW())/12+5):INDIRECT("S"&amp;(ROW()+12*(($AO737-1)*3+$AP737)-ROW())/12+5),AR737)</f>
        <v>0</v>
      </c>
      <c r="AV737" s="511">
        <f ca="1">IF(AND(AR737&gt;0,AS737&gt;0),COUNTIF(AV$6:AV736,"&gt;0")+1,0)</f>
        <v>0</v>
      </c>
    </row>
    <row r="738" spans="41:48">
      <c r="AO738" s="511">
        <v>21</v>
      </c>
      <c r="AP738" s="511">
        <v>2</v>
      </c>
      <c r="AQ738" s="511">
        <v>1</v>
      </c>
      <c r="AR738" s="511">
        <f ca="1">IF($AQ738=1,IF(INDIRECT(ADDRESS(($AO738-1)*3+$AP738+5,$AQ738+7))="",0,INDIRECT(ADDRESS(($AO738-1)*3+$AP738+5,$AQ738+7))),IF(INDIRECT(ADDRESS(($AO738-1)*3+$AP738+5,$AQ738+7))="",0,IF(COUNTIF(INDIRECT(ADDRESS(($AO738-1)*36+($AP738-1)*12+6,COLUMN())):INDIRECT(ADDRESS(($AO738-1)*36+($AP738-1)*12+$AQ738+4,COLUMN())),INDIRECT(ADDRESS(($AO738-1)*3+$AP738+5,$AQ738+7)))&gt;=1,0,INDIRECT(ADDRESS(($AO738-1)*3+$AP738+5,$AQ738+7)))))</f>
        <v>0</v>
      </c>
      <c r="AS738" s="511">
        <f ca="1">COUNTIF(INDIRECT("H"&amp;(ROW()+12*(($AO738-1)*3+$AP738)-ROW())/12+5):INDIRECT("S"&amp;(ROW()+12*(($AO738-1)*3+$AP738)-ROW())/12+5),AR738)</f>
        <v>0</v>
      </c>
      <c r="AV738" s="511">
        <f ca="1">IF(AND(AR738&gt;0,AS738&gt;0),COUNTIF(AV$6:AV737,"&gt;0")+1,0)</f>
        <v>0</v>
      </c>
    </row>
    <row r="739" spans="41:48">
      <c r="AO739" s="511">
        <v>21</v>
      </c>
      <c r="AP739" s="511">
        <v>2</v>
      </c>
      <c r="AQ739" s="511">
        <v>2</v>
      </c>
      <c r="AR739" s="511">
        <f ca="1">IF($AQ739=1,IF(INDIRECT(ADDRESS(($AO739-1)*3+$AP739+5,$AQ739+7))="",0,INDIRECT(ADDRESS(($AO739-1)*3+$AP739+5,$AQ739+7))),IF(INDIRECT(ADDRESS(($AO739-1)*3+$AP739+5,$AQ739+7))="",0,IF(COUNTIF(INDIRECT(ADDRESS(($AO739-1)*36+($AP739-1)*12+6,COLUMN())):INDIRECT(ADDRESS(($AO739-1)*36+($AP739-1)*12+$AQ739+4,COLUMN())),INDIRECT(ADDRESS(($AO739-1)*3+$AP739+5,$AQ739+7)))&gt;=1,0,INDIRECT(ADDRESS(($AO739-1)*3+$AP739+5,$AQ739+7)))))</f>
        <v>0</v>
      </c>
      <c r="AS739" s="511">
        <f ca="1">COUNTIF(INDIRECT("H"&amp;(ROW()+12*(($AO739-1)*3+$AP739)-ROW())/12+5):INDIRECT("S"&amp;(ROW()+12*(($AO739-1)*3+$AP739)-ROW())/12+5),AR739)</f>
        <v>0</v>
      </c>
      <c r="AV739" s="511">
        <f ca="1">IF(AND(AR739&gt;0,AS739&gt;0),COUNTIF(AV$6:AV738,"&gt;0")+1,0)</f>
        <v>0</v>
      </c>
    </row>
    <row r="740" spans="41:48">
      <c r="AO740" s="511">
        <v>21</v>
      </c>
      <c r="AP740" s="511">
        <v>2</v>
      </c>
      <c r="AQ740" s="511">
        <v>3</v>
      </c>
      <c r="AR740" s="511">
        <f ca="1">IF($AQ740=1,IF(INDIRECT(ADDRESS(($AO740-1)*3+$AP740+5,$AQ740+7))="",0,INDIRECT(ADDRESS(($AO740-1)*3+$AP740+5,$AQ740+7))),IF(INDIRECT(ADDRESS(($AO740-1)*3+$AP740+5,$AQ740+7))="",0,IF(COUNTIF(INDIRECT(ADDRESS(($AO740-1)*36+($AP740-1)*12+6,COLUMN())):INDIRECT(ADDRESS(($AO740-1)*36+($AP740-1)*12+$AQ740+4,COLUMN())),INDIRECT(ADDRESS(($AO740-1)*3+$AP740+5,$AQ740+7)))&gt;=1,0,INDIRECT(ADDRESS(($AO740-1)*3+$AP740+5,$AQ740+7)))))</f>
        <v>0</v>
      </c>
      <c r="AS740" s="511">
        <f ca="1">COUNTIF(INDIRECT("H"&amp;(ROW()+12*(($AO740-1)*3+$AP740)-ROW())/12+5):INDIRECT("S"&amp;(ROW()+12*(($AO740-1)*3+$AP740)-ROW())/12+5),AR740)</f>
        <v>0</v>
      </c>
      <c r="AV740" s="511">
        <f ca="1">IF(AND(AR740&gt;0,AS740&gt;0),COUNTIF(AV$6:AV739,"&gt;0")+1,0)</f>
        <v>0</v>
      </c>
    </row>
    <row r="741" spans="41:48">
      <c r="AO741" s="511">
        <v>21</v>
      </c>
      <c r="AP741" s="511">
        <v>2</v>
      </c>
      <c r="AQ741" s="511">
        <v>4</v>
      </c>
      <c r="AR741" s="511">
        <f ca="1">IF($AQ741=1,IF(INDIRECT(ADDRESS(($AO741-1)*3+$AP741+5,$AQ741+7))="",0,INDIRECT(ADDRESS(($AO741-1)*3+$AP741+5,$AQ741+7))),IF(INDIRECT(ADDRESS(($AO741-1)*3+$AP741+5,$AQ741+7))="",0,IF(COUNTIF(INDIRECT(ADDRESS(($AO741-1)*36+($AP741-1)*12+6,COLUMN())):INDIRECT(ADDRESS(($AO741-1)*36+($AP741-1)*12+$AQ741+4,COLUMN())),INDIRECT(ADDRESS(($AO741-1)*3+$AP741+5,$AQ741+7)))&gt;=1,0,INDIRECT(ADDRESS(($AO741-1)*3+$AP741+5,$AQ741+7)))))</f>
        <v>0</v>
      </c>
      <c r="AS741" s="511">
        <f ca="1">COUNTIF(INDIRECT("H"&amp;(ROW()+12*(($AO741-1)*3+$AP741)-ROW())/12+5):INDIRECT("S"&amp;(ROW()+12*(($AO741-1)*3+$AP741)-ROW())/12+5),AR741)</f>
        <v>0</v>
      </c>
      <c r="AV741" s="511">
        <f ca="1">IF(AND(AR741&gt;0,AS741&gt;0),COUNTIF(AV$6:AV740,"&gt;0")+1,0)</f>
        <v>0</v>
      </c>
    </row>
    <row r="742" spans="41:48">
      <c r="AO742" s="511">
        <v>21</v>
      </c>
      <c r="AP742" s="511">
        <v>2</v>
      </c>
      <c r="AQ742" s="511">
        <v>5</v>
      </c>
      <c r="AR742" s="511">
        <f ca="1">IF($AQ742=1,IF(INDIRECT(ADDRESS(($AO742-1)*3+$AP742+5,$AQ742+7))="",0,INDIRECT(ADDRESS(($AO742-1)*3+$AP742+5,$AQ742+7))),IF(INDIRECT(ADDRESS(($AO742-1)*3+$AP742+5,$AQ742+7))="",0,IF(COUNTIF(INDIRECT(ADDRESS(($AO742-1)*36+($AP742-1)*12+6,COLUMN())):INDIRECT(ADDRESS(($AO742-1)*36+($AP742-1)*12+$AQ742+4,COLUMN())),INDIRECT(ADDRESS(($AO742-1)*3+$AP742+5,$AQ742+7)))&gt;=1,0,INDIRECT(ADDRESS(($AO742-1)*3+$AP742+5,$AQ742+7)))))</f>
        <v>0</v>
      </c>
      <c r="AS742" s="511">
        <f ca="1">COUNTIF(INDIRECT("H"&amp;(ROW()+12*(($AO742-1)*3+$AP742)-ROW())/12+5):INDIRECT("S"&amp;(ROW()+12*(($AO742-1)*3+$AP742)-ROW())/12+5),AR742)</f>
        <v>0</v>
      </c>
      <c r="AV742" s="511">
        <f ca="1">IF(AND(AR742&gt;0,AS742&gt;0),COUNTIF(AV$6:AV741,"&gt;0")+1,0)</f>
        <v>0</v>
      </c>
    </row>
    <row r="743" spans="41:48">
      <c r="AO743" s="511">
        <v>21</v>
      </c>
      <c r="AP743" s="511">
        <v>2</v>
      </c>
      <c r="AQ743" s="511">
        <v>6</v>
      </c>
      <c r="AR743" s="511">
        <f ca="1">IF($AQ743=1,IF(INDIRECT(ADDRESS(($AO743-1)*3+$AP743+5,$AQ743+7))="",0,INDIRECT(ADDRESS(($AO743-1)*3+$AP743+5,$AQ743+7))),IF(INDIRECT(ADDRESS(($AO743-1)*3+$AP743+5,$AQ743+7))="",0,IF(COUNTIF(INDIRECT(ADDRESS(($AO743-1)*36+($AP743-1)*12+6,COLUMN())):INDIRECT(ADDRESS(($AO743-1)*36+($AP743-1)*12+$AQ743+4,COLUMN())),INDIRECT(ADDRESS(($AO743-1)*3+$AP743+5,$AQ743+7)))&gt;=1,0,INDIRECT(ADDRESS(($AO743-1)*3+$AP743+5,$AQ743+7)))))</f>
        <v>0</v>
      </c>
      <c r="AS743" s="511">
        <f ca="1">COUNTIF(INDIRECT("H"&amp;(ROW()+12*(($AO743-1)*3+$AP743)-ROW())/12+5):INDIRECT("S"&amp;(ROW()+12*(($AO743-1)*3+$AP743)-ROW())/12+5),AR743)</f>
        <v>0</v>
      </c>
      <c r="AV743" s="511">
        <f ca="1">IF(AND(AR743&gt;0,AS743&gt;0),COUNTIF(AV$6:AV742,"&gt;0")+1,0)</f>
        <v>0</v>
      </c>
    </row>
    <row r="744" spans="41:48">
      <c r="AO744" s="511">
        <v>21</v>
      </c>
      <c r="AP744" s="511">
        <v>2</v>
      </c>
      <c r="AQ744" s="511">
        <v>7</v>
      </c>
      <c r="AR744" s="511">
        <f ca="1">IF($AQ744=1,IF(INDIRECT(ADDRESS(($AO744-1)*3+$AP744+5,$AQ744+7))="",0,INDIRECT(ADDRESS(($AO744-1)*3+$AP744+5,$AQ744+7))),IF(INDIRECT(ADDRESS(($AO744-1)*3+$AP744+5,$AQ744+7))="",0,IF(COUNTIF(INDIRECT(ADDRESS(($AO744-1)*36+($AP744-1)*12+6,COLUMN())):INDIRECT(ADDRESS(($AO744-1)*36+($AP744-1)*12+$AQ744+4,COLUMN())),INDIRECT(ADDRESS(($AO744-1)*3+$AP744+5,$AQ744+7)))&gt;=1,0,INDIRECT(ADDRESS(($AO744-1)*3+$AP744+5,$AQ744+7)))))</f>
        <v>0</v>
      </c>
      <c r="AS744" s="511">
        <f ca="1">COUNTIF(INDIRECT("H"&amp;(ROW()+12*(($AO744-1)*3+$AP744)-ROW())/12+5):INDIRECT("S"&amp;(ROW()+12*(($AO744-1)*3+$AP744)-ROW())/12+5),AR744)</f>
        <v>0</v>
      </c>
      <c r="AV744" s="511">
        <f ca="1">IF(AND(AR744&gt;0,AS744&gt;0),COUNTIF(AV$6:AV743,"&gt;0")+1,0)</f>
        <v>0</v>
      </c>
    </row>
    <row r="745" spans="41:48">
      <c r="AO745" s="511">
        <v>21</v>
      </c>
      <c r="AP745" s="511">
        <v>2</v>
      </c>
      <c r="AQ745" s="511">
        <v>8</v>
      </c>
      <c r="AR745" s="511">
        <f ca="1">IF($AQ745=1,IF(INDIRECT(ADDRESS(($AO745-1)*3+$AP745+5,$AQ745+7))="",0,INDIRECT(ADDRESS(($AO745-1)*3+$AP745+5,$AQ745+7))),IF(INDIRECT(ADDRESS(($AO745-1)*3+$AP745+5,$AQ745+7))="",0,IF(COUNTIF(INDIRECT(ADDRESS(($AO745-1)*36+($AP745-1)*12+6,COLUMN())):INDIRECT(ADDRESS(($AO745-1)*36+($AP745-1)*12+$AQ745+4,COLUMN())),INDIRECT(ADDRESS(($AO745-1)*3+$AP745+5,$AQ745+7)))&gt;=1,0,INDIRECT(ADDRESS(($AO745-1)*3+$AP745+5,$AQ745+7)))))</f>
        <v>0</v>
      </c>
      <c r="AS745" s="511">
        <f ca="1">COUNTIF(INDIRECT("H"&amp;(ROW()+12*(($AO745-1)*3+$AP745)-ROW())/12+5):INDIRECT("S"&amp;(ROW()+12*(($AO745-1)*3+$AP745)-ROW())/12+5),AR745)</f>
        <v>0</v>
      </c>
      <c r="AV745" s="511">
        <f ca="1">IF(AND(AR745&gt;0,AS745&gt;0),COUNTIF(AV$6:AV744,"&gt;0")+1,0)</f>
        <v>0</v>
      </c>
    </row>
    <row r="746" spans="41:48">
      <c r="AO746" s="511">
        <v>21</v>
      </c>
      <c r="AP746" s="511">
        <v>2</v>
      </c>
      <c r="AQ746" s="511">
        <v>9</v>
      </c>
      <c r="AR746" s="511">
        <f ca="1">IF($AQ746=1,IF(INDIRECT(ADDRESS(($AO746-1)*3+$AP746+5,$AQ746+7))="",0,INDIRECT(ADDRESS(($AO746-1)*3+$AP746+5,$AQ746+7))),IF(INDIRECT(ADDRESS(($AO746-1)*3+$AP746+5,$AQ746+7))="",0,IF(COUNTIF(INDIRECT(ADDRESS(($AO746-1)*36+($AP746-1)*12+6,COLUMN())):INDIRECT(ADDRESS(($AO746-1)*36+($AP746-1)*12+$AQ746+4,COLUMN())),INDIRECT(ADDRESS(($AO746-1)*3+$AP746+5,$AQ746+7)))&gt;=1,0,INDIRECT(ADDRESS(($AO746-1)*3+$AP746+5,$AQ746+7)))))</f>
        <v>0</v>
      </c>
      <c r="AS746" s="511">
        <f ca="1">COUNTIF(INDIRECT("H"&amp;(ROW()+12*(($AO746-1)*3+$AP746)-ROW())/12+5):INDIRECT("S"&amp;(ROW()+12*(($AO746-1)*3+$AP746)-ROW())/12+5),AR746)</f>
        <v>0</v>
      </c>
      <c r="AV746" s="511">
        <f ca="1">IF(AND(AR746&gt;0,AS746&gt;0),COUNTIF(AV$6:AV745,"&gt;0")+1,0)</f>
        <v>0</v>
      </c>
    </row>
    <row r="747" spans="41:48">
      <c r="AO747" s="511">
        <v>21</v>
      </c>
      <c r="AP747" s="511">
        <v>2</v>
      </c>
      <c r="AQ747" s="511">
        <v>10</v>
      </c>
      <c r="AR747" s="511">
        <f ca="1">IF($AQ747=1,IF(INDIRECT(ADDRESS(($AO747-1)*3+$AP747+5,$AQ747+7))="",0,INDIRECT(ADDRESS(($AO747-1)*3+$AP747+5,$AQ747+7))),IF(INDIRECT(ADDRESS(($AO747-1)*3+$AP747+5,$AQ747+7))="",0,IF(COUNTIF(INDIRECT(ADDRESS(($AO747-1)*36+($AP747-1)*12+6,COLUMN())):INDIRECT(ADDRESS(($AO747-1)*36+($AP747-1)*12+$AQ747+4,COLUMN())),INDIRECT(ADDRESS(($AO747-1)*3+$AP747+5,$AQ747+7)))&gt;=1,0,INDIRECT(ADDRESS(($AO747-1)*3+$AP747+5,$AQ747+7)))))</f>
        <v>0</v>
      </c>
      <c r="AS747" s="511">
        <f ca="1">COUNTIF(INDIRECT("H"&amp;(ROW()+12*(($AO747-1)*3+$AP747)-ROW())/12+5):INDIRECT("S"&amp;(ROW()+12*(($AO747-1)*3+$AP747)-ROW())/12+5),AR747)</f>
        <v>0</v>
      </c>
      <c r="AV747" s="511">
        <f ca="1">IF(AND(AR747&gt;0,AS747&gt;0),COUNTIF(AV$6:AV746,"&gt;0")+1,0)</f>
        <v>0</v>
      </c>
    </row>
    <row r="748" spans="41:48">
      <c r="AO748" s="511">
        <v>21</v>
      </c>
      <c r="AP748" s="511">
        <v>2</v>
      </c>
      <c r="AQ748" s="511">
        <v>11</v>
      </c>
      <c r="AR748" s="511">
        <f ca="1">IF($AQ748=1,IF(INDIRECT(ADDRESS(($AO748-1)*3+$AP748+5,$AQ748+7))="",0,INDIRECT(ADDRESS(($AO748-1)*3+$AP748+5,$AQ748+7))),IF(INDIRECT(ADDRESS(($AO748-1)*3+$AP748+5,$AQ748+7))="",0,IF(COUNTIF(INDIRECT(ADDRESS(($AO748-1)*36+($AP748-1)*12+6,COLUMN())):INDIRECT(ADDRESS(($AO748-1)*36+($AP748-1)*12+$AQ748+4,COLUMN())),INDIRECT(ADDRESS(($AO748-1)*3+$AP748+5,$AQ748+7)))&gt;=1,0,INDIRECT(ADDRESS(($AO748-1)*3+$AP748+5,$AQ748+7)))))</f>
        <v>0</v>
      </c>
      <c r="AS748" s="511">
        <f ca="1">COUNTIF(INDIRECT("H"&amp;(ROW()+12*(($AO748-1)*3+$AP748)-ROW())/12+5):INDIRECT("S"&amp;(ROW()+12*(($AO748-1)*3+$AP748)-ROW())/12+5),AR748)</f>
        <v>0</v>
      </c>
      <c r="AV748" s="511">
        <f ca="1">IF(AND(AR748&gt;0,AS748&gt;0),COUNTIF(AV$6:AV747,"&gt;0")+1,0)</f>
        <v>0</v>
      </c>
    </row>
    <row r="749" spans="41:48">
      <c r="AO749" s="511">
        <v>21</v>
      </c>
      <c r="AP749" s="511">
        <v>2</v>
      </c>
      <c r="AQ749" s="511">
        <v>12</v>
      </c>
      <c r="AR749" s="511">
        <f ca="1">IF($AQ749=1,IF(INDIRECT(ADDRESS(($AO749-1)*3+$AP749+5,$AQ749+7))="",0,INDIRECT(ADDRESS(($AO749-1)*3+$AP749+5,$AQ749+7))),IF(INDIRECT(ADDRESS(($AO749-1)*3+$AP749+5,$AQ749+7))="",0,IF(COUNTIF(INDIRECT(ADDRESS(($AO749-1)*36+($AP749-1)*12+6,COLUMN())):INDIRECT(ADDRESS(($AO749-1)*36+($AP749-1)*12+$AQ749+4,COLUMN())),INDIRECT(ADDRESS(($AO749-1)*3+$AP749+5,$AQ749+7)))&gt;=1,0,INDIRECT(ADDRESS(($AO749-1)*3+$AP749+5,$AQ749+7)))))</f>
        <v>0</v>
      </c>
      <c r="AS749" s="511">
        <f ca="1">COUNTIF(INDIRECT("H"&amp;(ROW()+12*(($AO749-1)*3+$AP749)-ROW())/12+5):INDIRECT("S"&amp;(ROW()+12*(($AO749-1)*3+$AP749)-ROW())/12+5),AR749)</f>
        <v>0</v>
      </c>
      <c r="AV749" s="511">
        <f ca="1">IF(AND(AR749&gt;0,AS749&gt;0),COUNTIF(AV$6:AV748,"&gt;0")+1,0)</f>
        <v>0</v>
      </c>
    </row>
    <row r="750" spans="41:48">
      <c r="AO750" s="511">
        <v>21</v>
      </c>
      <c r="AP750" s="511">
        <v>3</v>
      </c>
      <c r="AQ750" s="511">
        <v>1</v>
      </c>
      <c r="AR750" s="511">
        <f ca="1">IF($AQ750=1,IF(INDIRECT(ADDRESS(($AO750-1)*3+$AP750+5,$AQ750+7))="",0,INDIRECT(ADDRESS(($AO750-1)*3+$AP750+5,$AQ750+7))),IF(INDIRECT(ADDRESS(($AO750-1)*3+$AP750+5,$AQ750+7))="",0,IF(COUNTIF(INDIRECT(ADDRESS(($AO750-1)*36+($AP750-1)*12+6,COLUMN())):INDIRECT(ADDRESS(($AO750-1)*36+($AP750-1)*12+$AQ750+4,COLUMN())),INDIRECT(ADDRESS(($AO750-1)*3+$AP750+5,$AQ750+7)))&gt;=1,0,INDIRECT(ADDRESS(($AO750-1)*3+$AP750+5,$AQ750+7)))))</f>
        <v>0</v>
      </c>
      <c r="AS750" s="511">
        <f ca="1">COUNTIF(INDIRECT("H"&amp;(ROW()+12*(($AO750-1)*3+$AP750)-ROW())/12+5):INDIRECT("S"&amp;(ROW()+12*(($AO750-1)*3+$AP750)-ROW())/12+5),AR750)</f>
        <v>0</v>
      </c>
      <c r="AV750" s="511">
        <f ca="1">IF(AND(AR750&gt;0,AS750&gt;0),COUNTIF(AV$6:AV749,"&gt;0")+1,0)</f>
        <v>0</v>
      </c>
    </row>
    <row r="751" spans="41:48">
      <c r="AO751" s="511">
        <v>21</v>
      </c>
      <c r="AP751" s="511">
        <v>3</v>
      </c>
      <c r="AQ751" s="511">
        <v>2</v>
      </c>
      <c r="AR751" s="511">
        <f ca="1">IF($AQ751=1,IF(INDIRECT(ADDRESS(($AO751-1)*3+$AP751+5,$AQ751+7))="",0,INDIRECT(ADDRESS(($AO751-1)*3+$AP751+5,$AQ751+7))),IF(INDIRECT(ADDRESS(($AO751-1)*3+$AP751+5,$AQ751+7))="",0,IF(COUNTIF(INDIRECT(ADDRESS(($AO751-1)*36+($AP751-1)*12+6,COLUMN())):INDIRECT(ADDRESS(($AO751-1)*36+($AP751-1)*12+$AQ751+4,COLUMN())),INDIRECT(ADDRESS(($AO751-1)*3+$AP751+5,$AQ751+7)))&gt;=1,0,INDIRECT(ADDRESS(($AO751-1)*3+$AP751+5,$AQ751+7)))))</f>
        <v>0</v>
      </c>
      <c r="AS751" s="511">
        <f ca="1">COUNTIF(INDIRECT("H"&amp;(ROW()+12*(($AO751-1)*3+$AP751)-ROW())/12+5):INDIRECT("S"&amp;(ROW()+12*(($AO751-1)*3+$AP751)-ROW())/12+5),AR751)</f>
        <v>0</v>
      </c>
      <c r="AV751" s="511">
        <f ca="1">IF(AND(AR751&gt;0,AS751&gt;0),COUNTIF(AV$6:AV750,"&gt;0")+1,0)</f>
        <v>0</v>
      </c>
    </row>
    <row r="752" spans="41:48">
      <c r="AO752" s="511">
        <v>21</v>
      </c>
      <c r="AP752" s="511">
        <v>3</v>
      </c>
      <c r="AQ752" s="511">
        <v>3</v>
      </c>
      <c r="AR752" s="511">
        <f ca="1">IF($AQ752=1,IF(INDIRECT(ADDRESS(($AO752-1)*3+$AP752+5,$AQ752+7))="",0,INDIRECT(ADDRESS(($AO752-1)*3+$AP752+5,$AQ752+7))),IF(INDIRECT(ADDRESS(($AO752-1)*3+$AP752+5,$AQ752+7))="",0,IF(COUNTIF(INDIRECT(ADDRESS(($AO752-1)*36+($AP752-1)*12+6,COLUMN())):INDIRECT(ADDRESS(($AO752-1)*36+($AP752-1)*12+$AQ752+4,COLUMN())),INDIRECT(ADDRESS(($AO752-1)*3+$AP752+5,$AQ752+7)))&gt;=1,0,INDIRECT(ADDRESS(($AO752-1)*3+$AP752+5,$AQ752+7)))))</f>
        <v>0</v>
      </c>
      <c r="AS752" s="511">
        <f ca="1">COUNTIF(INDIRECT("H"&amp;(ROW()+12*(($AO752-1)*3+$AP752)-ROW())/12+5):INDIRECT("S"&amp;(ROW()+12*(($AO752-1)*3+$AP752)-ROW())/12+5),AR752)</f>
        <v>0</v>
      </c>
      <c r="AV752" s="511">
        <f ca="1">IF(AND(AR752&gt;0,AS752&gt;0),COUNTIF(AV$6:AV751,"&gt;0")+1,0)</f>
        <v>0</v>
      </c>
    </row>
    <row r="753" spans="41:48">
      <c r="AO753" s="511">
        <v>21</v>
      </c>
      <c r="AP753" s="511">
        <v>3</v>
      </c>
      <c r="AQ753" s="511">
        <v>4</v>
      </c>
      <c r="AR753" s="511">
        <f ca="1">IF($AQ753=1,IF(INDIRECT(ADDRESS(($AO753-1)*3+$AP753+5,$AQ753+7))="",0,INDIRECT(ADDRESS(($AO753-1)*3+$AP753+5,$AQ753+7))),IF(INDIRECT(ADDRESS(($AO753-1)*3+$AP753+5,$AQ753+7))="",0,IF(COUNTIF(INDIRECT(ADDRESS(($AO753-1)*36+($AP753-1)*12+6,COLUMN())):INDIRECT(ADDRESS(($AO753-1)*36+($AP753-1)*12+$AQ753+4,COLUMN())),INDIRECT(ADDRESS(($AO753-1)*3+$AP753+5,$AQ753+7)))&gt;=1,0,INDIRECT(ADDRESS(($AO753-1)*3+$AP753+5,$AQ753+7)))))</f>
        <v>0</v>
      </c>
      <c r="AS753" s="511">
        <f ca="1">COUNTIF(INDIRECT("H"&amp;(ROW()+12*(($AO753-1)*3+$AP753)-ROW())/12+5):INDIRECT("S"&amp;(ROW()+12*(($AO753-1)*3+$AP753)-ROW())/12+5),AR753)</f>
        <v>0</v>
      </c>
      <c r="AV753" s="511">
        <f ca="1">IF(AND(AR753&gt;0,AS753&gt;0),COUNTIF(AV$6:AV752,"&gt;0")+1,0)</f>
        <v>0</v>
      </c>
    </row>
    <row r="754" spans="41:48">
      <c r="AO754" s="511">
        <v>21</v>
      </c>
      <c r="AP754" s="511">
        <v>3</v>
      </c>
      <c r="AQ754" s="511">
        <v>5</v>
      </c>
      <c r="AR754" s="511">
        <f ca="1">IF($AQ754=1,IF(INDIRECT(ADDRESS(($AO754-1)*3+$AP754+5,$AQ754+7))="",0,INDIRECT(ADDRESS(($AO754-1)*3+$AP754+5,$AQ754+7))),IF(INDIRECT(ADDRESS(($AO754-1)*3+$AP754+5,$AQ754+7))="",0,IF(COUNTIF(INDIRECT(ADDRESS(($AO754-1)*36+($AP754-1)*12+6,COLUMN())):INDIRECT(ADDRESS(($AO754-1)*36+($AP754-1)*12+$AQ754+4,COLUMN())),INDIRECT(ADDRESS(($AO754-1)*3+$AP754+5,$AQ754+7)))&gt;=1,0,INDIRECT(ADDRESS(($AO754-1)*3+$AP754+5,$AQ754+7)))))</f>
        <v>0</v>
      </c>
      <c r="AS754" s="511">
        <f ca="1">COUNTIF(INDIRECT("H"&amp;(ROW()+12*(($AO754-1)*3+$AP754)-ROW())/12+5):INDIRECT("S"&amp;(ROW()+12*(($AO754-1)*3+$AP754)-ROW())/12+5),AR754)</f>
        <v>0</v>
      </c>
      <c r="AV754" s="511">
        <f ca="1">IF(AND(AR754&gt;0,AS754&gt;0),COUNTIF(AV$6:AV753,"&gt;0")+1,0)</f>
        <v>0</v>
      </c>
    </row>
    <row r="755" spans="41:48">
      <c r="AO755" s="511">
        <v>21</v>
      </c>
      <c r="AP755" s="511">
        <v>3</v>
      </c>
      <c r="AQ755" s="511">
        <v>6</v>
      </c>
      <c r="AR755" s="511">
        <f ca="1">IF($AQ755=1,IF(INDIRECT(ADDRESS(($AO755-1)*3+$AP755+5,$AQ755+7))="",0,INDIRECT(ADDRESS(($AO755-1)*3+$AP755+5,$AQ755+7))),IF(INDIRECT(ADDRESS(($AO755-1)*3+$AP755+5,$AQ755+7))="",0,IF(COUNTIF(INDIRECT(ADDRESS(($AO755-1)*36+($AP755-1)*12+6,COLUMN())):INDIRECT(ADDRESS(($AO755-1)*36+($AP755-1)*12+$AQ755+4,COLUMN())),INDIRECT(ADDRESS(($AO755-1)*3+$AP755+5,$AQ755+7)))&gt;=1,0,INDIRECT(ADDRESS(($AO755-1)*3+$AP755+5,$AQ755+7)))))</f>
        <v>0</v>
      </c>
      <c r="AS755" s="511">
        <f ca="1">COUNTIF(INDIRECT("H"&amp;(ROW()+12*(($AO755-1)*3+$AP755)-ROW())/12+5):INDIRECT("S"&amp;(ROW()+12*(($AO755-1)*3+$AP755)-ROW())/12+5),AR755)</f>
        <v>0</v>
      </c>
      <c r="AV755" s="511">
        <f ca="1">IF(AND(AR755&gt;0,AS755&gt;0),COUNTIF(AV$6:AV754,"&gt;0")+1,0)</f>
        <v>0</v>
      </c>
    </row>
    <row r="756" spans="41:48">
      <c r="AO756" s="511">
        <v>21</v>
      </c>
      <c r="AP756" s="511">
        <v>3</v>
      </c>
      <c r="AQ756" s="511">
        <v>7</v>
      </c>
      <c r="AR756" s="511">
        <f ca="1">IF($AQ756=1,IF(INDIRECT(ADDRESS(($AO756-1)*3+$AP756+5,$AQ756+7))="",0,INDIRECT(ADDRESS(($AO756-1)*3+$AP756+5,$AQ756+7))),IF(INDIRECT(ADDRESS(($AO756-1)*3+$AP756+5,$AQ756+7))="",0,IF(COUNTIF(INDIRECT(ADDRESS(($AO756-1)*36+($AP756-1)*12+6,COLUMN())):INDIRECT(ADDRESS(($AO756-1)*36+($AP756-1)*12+$AQ756+4,COLUMN())),INDIRECT(ADDRESS(($AO756-1)*3+$AP756+5,$AQ756+7)))&gt;=1,0,INDIRECT(ADDRESS(($AO756-1)*3+$AP756+5,$AQ756+7)))))</f>
        <v>0</v>
      </c>
      <c r="AS756" s="511">
        <f ca="1">COUNTIF(INDIRECT("H"&amp;(ROW()+12*(($AO756-1)*3+$AP756)-ROW())/12+5):INDIRECT("S"&amp;(ROW()+12*(($AO756-1)*3+$AP756)-ROW())/12+5),AR756)</f>
        <v>0</v>
      </c>
      <c r="AV756" s="511">
        <f ca="1">IF(AND(AR756&gt;0,AS756&gt;0),COUNTIF(AV$6:AV755,"&gt;0")+1,0)</f>
        <v>0</v>
      </c>
    </row>
    <row r="757" spans="41:48">
      <c r="AO757" s="511">
        <v>21</v>
      </c>
      <c r="AP757" s="511">
        <v>3</v>
      </c>
      <c r="AQ757" s="511">
        <v>8</v>
      </c>
      <c r="AR757" s="511">
        <f ca="1">IF($AQ757=1,IF(INDIRECT(ADDRESS(($AO757-1)*3+$AP757+5,$AQ757+7))="",0,INDIRECT(ADDRESS(($AO757-1)*3+$AP757+5,$AQ757+7))),IF(INDIRECT(ADDRESS(($AO757-1)*3+$AP757+5,$AQ757+7))="",0,IF(COUNTIF(INDIRECT(ADDRESS(($AO757-1)*36+($AP757-1)*12+6,COLUMN())):INDIRECT(ADDRESS(($AO757-1)*36+($AP757-1)*12+$AQ757+4,COLUMN())),INDIRECT(ADDRESS(($AO757-1)*3+$AP757+5,$AQ757+7)))&gt;=1,0,INDIRECT(ADDRESS(($AO757-1)*3+$AP757+5,$AQ757+7)))))</f>
        <v>0</v>
      </c>
      <c r="AS757" s="511">
        <f ca="1">COUNTIF(INDIRECT("H"&amp;(ROW()+12*(($AO757-1)*3+$AP757)-ROW())/12+5):INDIRECT("S"&amp;(ROW()+12*(($AO757-1)*3+$AP757)-ROW())/12+5),AR757)</f>
        <v>0</v>
      </c>
      <c r="AV757" s="511">
        <f ca="1">IF(AND(AR757&gt;0,AS757&gt;0),COUNTIF(AV$6:AV756,"&gt;0")+1,0)</f>
        <v>0</v>
      </c>
    </row>
    <row r="758" spans="41:48">
      <c r="AO758" s="511">
        <v>21</v>
      </c>
      <c r="AP758" s="511">
        <v>3</v>
      </c>
      <c r="AQ758" s="511">
        <v>9</v>
      </c>
      <c r="AR758" s="511">
        <f ca="1">IF($AQ758=1,IF(INDIRECT(ADDRESS(($AO758-1)*3+$AP758+5,$AQ758+7))="",0,INDIRECT(ADDRESS(($AO758-1)*3+$AP758+5,$AQ758+7))),IF(INDIRECT(ADDRESS(($AO758-1)*3+$AP758+5,$AQ758+7))="",0,IF(COUNTIF(INDIRECT(ADDRESS(($AO758-1)*36+($AP758-1)*12+6,COLUMN())):INDIRECT(ADDRESS(($AO758-1)*36+($AP758-1)*12+$AQ758+4,COLUMN())),INDIRECT(ADDRESS(($AO758-1)*3+$AP758+5,$AQ758+7)))&gt;=1,0,INDIRECT(ADDRESS(($AO758-1)*3+$AP758+5,$AQ758+7)))))</f>
        <v>0</v>
      </c>
      <c r="AS758" s="511">
        <f ca="1">COUNTIF(INDIRECT("H"&amp;(ROW()+12*(($AO758-1)*3+$AP758)-ROW())/12+5):INDIRECT("S"&amp;(ROW()+12*(($AO758-1)*3+$AP758)-ROW())/12+5),AR758)</f>
        <v>0</v>
      </c>
      <c r="AV758" s="511">
        <f ca="1">IF(AND(AR758&gt;0,AS758&gt;0),COUNTIF(AV$6:AV757,"&gt;0")+1,0)</f>
        <v>0</v>
      </c>
    </row>
    <row r="759" spans="41:48">
      <c r="AO759" s="511">
        <v>21</v>
      </c>
      <c r="AP759" s="511">
        <v>3</v>
      </c>
      <c r="AQ759" s="511">
        <v>10</v>
      </c>
      <c r="AR759" s="511">
        <f ca="1">IF($AQ759=1,IF(INDIRECT(ADDRESS(($AO759-1)*3+$AP759+5,$AQ759+7))="",0,INDIRECT(ADDRESS(($AO759-1)*3+$AP759+5,$AQ759+7))),IF(INDIRECT(ADDRESS(($AO759-1)*3+$AP759+5,$AQ759+7))="",0,IF(COUNTIF(INDIRECT(ADDRESS(($AO759-1)*36+($AP759-1)*12+6,COLUMN())):INDIRECT(ADDRESS(($AO759-1)*36+($AP759-1)*12+$AQ759+4,COLUMN())),INDIRECT(ADDRESS(($AO759-1)*3+$AP759+5,$AQ759+7)))&gt;=1,0,INDIRECT(ADDRESS(($AO759-1)*3+$AP759+5,$AQ759+7)))))</f>
        <v>0</v>
      </c>
      <c r="AS759" s="511">
        <f ca="1">COUNTIF(INDIRECT("H"&amp;(ROW()+12*(($AO759-1)*3+$AP759)-ROW())/12+5):INDIRECT("S"&amp;(ROW()+12*(($AO759-1)*3+$AP759)-ROW())/12+5),AR759)</f>
        <v>0</v>
      </c>
      <c r="AV759" s="511">
        <f ca="1">IF(AND(AR759&gt;0,AS759&gt;0),COUNTIF(AV$6:AV758,"&gt;0")+1,0)</f>
        <v>0</v>
      </c>
    </row>
    <row r="760" spans="41:48">
      <c r="AO760" s="511">
        <v>21</v>
      </c>
      <c r="AP760" s="511">
        <v>3</v>
      </c>
      <c r="AQ760" s="511">
        <v>11</v>
      </c>
      <c r="AR760" s="511">
        <f ca="1">IF($AQ760=1,IF(INDIRECT(ADDRESS(($AO760-1)*3+$AP760+5,$AQ760+7))="",0,INDIRECT(ADDRESS(($AO760-1)*3+$AP760+5,$AQ760+7))),IF(INDIRECT(ADDRESS(($AO760-1)*3+$AP760+5,$AQ760+7))="",0,IF(COUNTIF(INDIRECT(ADDRESS(($AO760-1)*36+($AP760-1)*12+6,COLUMN())):INDIRECT(ADDRESS(($AO760-1)*36+($AP760-1)*12+$AQ760+4,COLUMN())),INDIRECT(ADDRESS(($AO760-1)*3+$AP760+5,$AQ760+7)))&gt;=1,0,INDIRECT(ADDRESS(($AO760-1)*3+$AP760+5,$AQ760+7)))))</f>
        <v>0</v>
      </c>
      <c r="AS760" s="511">
        <f ca="1">COUNTIF(INDIRECT("H"&amp;(ROW()+12*(($AO760-1)*3+$AP760)-ROW())/12+5):INDIRECT("S"&amp;(ROW()+12*(($AO760-1)*3+$AP760)-ROW())/12+5),AR760)</f>
        <v>0</v>
      </c>
      <c r="AV760" s="511">
        <f ca="1">IF(AND(AR760&gt;0,AS760&gt;0),COUNTIF(AV$6:AV759,"&gt;0")+1,0)</f>
        <v>0</v>
      </c>
    </row>
    <row r="761" spans="41:48">
      <c r="AO761" s="511">
        <v>21</v>
      </c>
      <c r="AP761" s="511">
        <v>3</v>
      </c>
      <c r="AQ761" s="511">
        <v>12</v>
      </c>
      <c r="AR761" s="511">
        <f ca="1">IF($AQ761=1,IF(INDIRECT(ADDRESS(($AO761-1)*3+$AP761+5,$AQ761+7))="",0,INDIRECT(ADDRESS(($AO761-1)*3+$AP761+5,$AQ761+7))),IF(INDIRECT(ADDRESS(($AO761-1)*3+$AP761+5,$AQ761+7))="",0,IF(COUNTIF(INDIRECT(ADDRESS(($AO761-1)*36+($AP761-1)*12+6,COLUMN())):INDIRECT(ADDRESS(($AO761-1)*36+($AP761-1)*12+$AQ761+4,COLUMN())),INDIRECT(ADDRESS(($AO761-1)*3+$AP761+5,$AQ761+7)))&gt;=1,0,INDIRECT(ADDRESS(($AO761-1)*3+$AP761+5,$AQ761+7)))))</f>
        <v>0</v>
      </c>
      <c r="AS761" s="511">
        <f ca="1">COUNTIF(INDIRECT("H"&amp;(ROW()+12*(($AO761-1)*3+$AP761)-ROW())/12+5):INDIRECT("S"&amp;(ROW()+12*(($AO761-1)*3+$AP761)-ROW())/12+5),AR761)</f>
        <v>0</v>
      </c>
      <c r="AV761" s="511">
        <f ca="1">IF(AND(AR761&gt;0,AS761&gt;0),COUNTIF(AV$6:AV760,"&gt;0")+1,0)</f>
        <v>0</v>
      </c>
    </row>
    <row r="762" spans="41:48">
      <c r="AO762" s="511">
        <v>22</v>
      </c>
      <c r="AP762" s="511">
        <v>1</v>
      </c>
      <c r="AQ762" s="511">
        <v>1</v>
      </c>
      <c r="AR762" s="511">
        <f ca="1">IF($AQ762=1,IF(INDIRECT(ADDRESS(($AO762-1)*3+$AP762+5,$AQ762+7))="",0,INDIRECT(ADDRESS(($AO762-1)*3+$AP762+5,$AQ762+7))),IF(INDIRECT(ADDRESS(($AO762-1)*3+$AP762+5,$AQ762+7))="",0,IF(COUNTIF(INDIRECT(ADDRESS(($AO762-1)*36+($AP762-1)*12+6,COLUMN())):INDIRECT(ADDRESS(($AO762-1)*36+($AP762-1)*12+$AQ762+4,COLUMN())),INDIRECT(ADDRESS(($AO762-1)*3+$AP762+5,$AQ762+7)))&gt;=1,0,INDIRECT(ADDRESS(($AO762-1)*3+$AP762+5,$AQ762+7)))))</f>
        <v>0</v>
      </c>
      <c r="AS762" s="511">
        <f ca="1">COUNTIF(INDIRECT("H"&amp;(ROW()+12*(($AO762-1)*3+$AP762)-ROW())/12+5):INDIRECT("S"&amp;(ROW()+12*(($AO762-1)*3+$AP762)-ROW())/12+5),AR762)</f>
        <v>0</v>
      </c>
      <c r="AV762" s="511">
        <f ca="1">IF(AND(AR762&gt;0,AS762&gt;0),COUNTIF(AV$6:AV761,"&gt;0")+1,0)</f>
        <v>0</v>
      </c>
    </row>
    <row r="763" spans="41:48">
      <c r="AO763" s="511">
        <v>22</v>
      </c>
      <c r="AP763" s="511">
        <v>1</v>
      </c>
      <c r="AQ763" s="511">
        <v>2</v>
      </c>
      <c r="AR763" s="511">
        <f ca="1">IF($AQ763=1,IF(INDIRECT(ADDRESS(($AO763-1)*3+$AP763+5,$AQ763+7))="",0,INDIRECT(ADDRESS(($AO763-1)*3+$AP763+5,$AQ763+7))),IF(INDIRECT(ADDRESS(($AO763-1)*3+$AP763+5,$AQ763+7))="",0,IF(COUNTIF(INDIRECT(ADDRESS(($AO763-1)*36+($AP763-1)*12+6,COLUMN())):INDIRECT(ADDRESS(($AO763-1)*36+($AP763-1)*12+$AQ763+4,COLUMN())),INDIRECT(ADDRESS(($AO763-1)*3+$AP763+5,$AQ763+7)))&gt;=1,0,INDIRECT(ADDRESS(($AO763-1)*3+$AP763+5,$AQ763+7)))))</f>
        <v>0</v>
      </c>
      <c r="AS763" s="511">
        <f ca="1">COUNTIF(INDIRECT("H"&amp;(ROW()+12*(($AO763-1)*3+$AP763)-ROW())/12+5):INDIRECT("S"&amp;(ROW()+12*(($AO763-1)*3+$AP763)-ROW())/12+5),AR763)</f>
        <v>0</v>
      </c>
      <c r="AV763" s="511">
        <f ca="1">IF(AND(AR763&gt;0,AS763&gt;0),COUNTIF(AV$6:AV762,"&gt;0")+1,0)</f>
        <v>0</v>
      </c>
    </row>
    <row r="764" spans="41:48">
      <c r="AO764" s="511">
        <v>22</v>
      </c>
      <c r="AP764" s="511">
        <v>1</v>
      </c>
      <c r="AQ764" s="511">
        <v>3</v>
      </c>
      <c r="AR764" s="511">
        <f ca="1">IF($AQ764=1,IF(INDIRECT(ADDRESS(($AO764-1)*3+$AP764+5,$AQ764+7))="",0,INDIRECT(ADDRESS(($AO764-1)*3+$AP764+5,$AQ764+7))),IF(INDIRECT(ADDRESS(($AO764-1)*3+$AP764+5,$AQ764+7))="",0,IF(COUNTIF(INDIRECT(ADDRESS(($AO764-1)*36+($AP764-1)*12+6,COLUMN())):INDIRECT(ADDRESS(($AO764-1)*36+($AP764-1)*12+$AQ764+4,COLUMN())),INDIRECT(ADDRESS(($AO764-1)*3+$AP764+5,$AQ764+7)))&gt;=1,0,INDIRECT(ADDRESS(($AO764-1)*3+$AP764+5,$AQ764+7)))))</f>
        <v>0</v>
      </c>
      <c r="AS764" s="511">
        <f ca="1">COUNTIF(INDIRECT("H"&amp;(ROW()+12*(($AO764-1)*3+$AP764)-ROW())/12+5):INDIRECT("S"&amp;(ROW()+12*(($AO764-1)*3+$AP764)-ROW())/12+5),AR764)</f>
        <v>0</v>
      </c>
      <c r="AV764" s="511">
        <f ca="1">IF(AND(AR764&gt;0,AS764&gt;0),COUNTIF(AV$6:AV763,"&gt;0")+1,0)</f>
        <v>0</v>
      </c>
    </row>
    <row r="765" spans="41:48">
      <c r="AO765" s="511">
        <v>22</v>
      </c>
      <c r="AP765" s="511">
        <v>1</v>
      </c>
      <c r="AQ765" s="511">
        <v>4</v>
      </c>
      <c r="AR765" s="511">
        <f ca="1">IF($AQ765=1,IF(INDIRECT(ADDRESS(($AO765-1)*3+$AP765+5,$AQ765+7))="",0,INDIRECT(ADDRESS(($AO765-1)*3+$AP765+5,$AQ765+7))),IF(INDIRECT(ADDRESS(($AO765-1)*3+$AP765+5,$AQ765+7))="",0,IF(COUNTIF(INDIRECT(ADDRESS(($AO765-1)*36+($AP765-1)*12+6,COLUMN())):INDIRECT(ADDRESS(($AO765-1)*36+($AP765-1)*12+$AQ765+4,COLUMN())),INDIRECT(ADDRESS(($AO765-1)*3+$AP765+5,$AQ765+7)))&gt;=1,0,INDIRECT(ADDRESS(($AO765-1)*3+$AP765+5,$AQ765+7)))))</f>
        <v>0</v>
      </c>
      <c r="AS765" s="511">
        <f ca="1">COUNTIF(INDIRECT("H"&amp;(ROW()+12*(($AO765-1)*3+$AP765)-ROW())/12+5):INDIRECT("S"&amp;(ROW()+12*(($AO765-1)*3+$AP765)-ROW())/12+5),AR765)</f>
        <v>0</v>
      </c>
      <c r="AV765" s="511">
        <f ca="1">IF(AND(AR765&gt;0,AS765&gt;0),COUNTIF(AV$6:AV764,"&gt;0")+1,0)</f>
        <v>0</v>
      </c>
    </row>
    <row r="766" spans="41:48">
      <c r="AO766" s="511">
        <v>22</v>
      </c>
      <c r="AP766" s="511">
        <v>1</v>
      </c>
      <c r="AQ766" s="511">
        <v>5</v>
      </c>
      <c r="AR766" s="511">
        <f ca="1">IF($AQ766=1,IF(INDIRECT(ADDRESS(($AO766-1)*3+$AP766+5,$AQ766+7))="",0,INDIRECT(ADDRESS(($AO766-1)*3+$AP766+5,$AQ766+7))),IF(INDIRECT(ADDRESS(($AO766-1)*3+$AP766+5,$AQ766+7))="",0,IF(COUNTIF(INDIRECT(ADDRESS(($AO766-1)*36+($AP766-1)*12+6,COLUMN())):INDIRECT(ADDRESS(($AO766-1)*36+($AP766-1)*12+$AQ766+4,COLUMN())),INDIRECT(ADDRESS(($AO766-1)*3+$AP766+5,$AQ766+7)))&gt;=1,0,INDIRECT(ADDRESS(($AO766-1)*3+$AP766+5,$AQ766+7)))))</f>
        <v>0</v>
      </c>
      <c r="AS766" s="511">
        <f ca="1">COUNTIF(INDIRECT("H"&amp;(ROW()+12*(($AO766-1)*3+$AP766)-ROW())/12+5):INDIRECT("S"&amp;(ROW()+12*(($AO766-1)*3+$AP766)-ROW())/12+5),AR766)</f>
        <v>0</v>
      </c>
      <c r="AV766" s="511">
        <f ca="1">IF(AND(AR766&gt;0,AS766&gt;0),COUNTIF(AV$6:AV765,"&gt;0")+1,0)</f>
        <v>0</v>
      </c>
    </row>
    <row r="767" spans="41:48">
      <c r="AO767" s="511">
        <v>22</v>
      </c>
      <c r="AP767" s="511">
        <v>1</v>
      </c>
      <c r="AQ767" s="511">
        <v>6</v>
      </c>
      <c r="AR767" s="511">
        <f ca="1">IF($AQ767=1,IF(INDIRECT(ADDRESS(($AO767-1)*3+$AP767+5,$AQ767+7))="",0,INDIRECT(ADDRESS(($AO767-1)*3+$AP767+5,$AQ767+7))),IF(INDIRECT(ADDRESS(($AO767-1)*3+$AP767+5,$AQ767+7))="",0,IF(COUNTIF(INDIRECT(ADDRESS(($AO767-1)*36+($AP767-1)*12+6,COLUMN())):INDIRECT(ADDRESS(($AO767-1)*36+($AP767-1)*12+$AQ767+4,COLUMN())),INDIRECT(ADDRESS(($AO767-1)*3+$AP767+5,$AQ767+7)))&gt;=1,0,INDIRECT(ADDRESS(($AO767-1)*3+$AP767+5,$AQ767+7)))))</f>
        <v>0</v>
      </c>
      <c r="AS767" s="511">
        <f ca="1">COUNTIF(INDIRECT("H"&amp;(ROW()+12*(($AO767-1)*3+$AP767)-ROW())/12+5):INDIRECT("S"&amp;(ROW()+12*(($AO767-1)*3+$AP767)-ROW())/12+5),AR767)</f>
        <v>0</v>
      </c>
      <c r="AV767" s="511">
        <f ca="1">IF(AND(AR767&gt;0,AS767&gt;0),COUNTIF(AV$6:AV766,"&gt;0")+1,0)</f>
        <v>0</v>
      </c>
    </row>
    <row r="768" spans="41:48">
      <c r="AO768" s="511">
        <v>22</v>
      </c>
      <c r="AP768" s="511">
        <v>1</v>
      </c>
      <c r="AQ768" s="511">
        <v>7</v>
      </c>
      <c r="AR768" s="511">
        <f ca="1">IF($AQ768=1,IF(INDIRECT(ADDRESS(($AO768-1)*3+$AP768+5,$AQ768+7))="",0,INDIRECT(ADDRESS(($AO768-1)*3+$AP768+5,$AQ768+7))),IF(INDIRECT(ADDRESS(($AO768-1)*3+$AP768+5,$AQ768+7))="",0,IF(COUNTIF(INDIRECT(ADDRESS(($AO768-1)*36+($AP768-1)*12+6,COLUMN())):INDIRECT(ADDRESS(($AO768-1)*36+($AP768-1)*12+$AQ768+4,COLUMN())),INDIRECT(ADDRESS(($AO768-1)*3+$AP768+5,$AQ768+7)))&gt;=1,0,INDIRECT(ADDRESS(($AO768-1)*3+$AP768+5,$AQ768+7)))))</f>
        <v>0</v>
      </c>
      <c r="AS768" s="511">
        <f ca="1">COUNTIF(INDIRECT("H"&amp;(ROW()+12*(($AO768-1)*3+$AP768)-ROW())/12+5):INDIRECT("S"&amp;(ROW()+12*(($AO768-1)*3+$AP768)-ROW())/12+5),AR768)</f>
        <v>0</v>
      </c>
      <c r="AV768" s="511">
        <f ca="1">IF(AND(AR768&gt;0,AS768&gt;0),COUNTIF(AV$6:AV767,"&gt;0")+1,0)</f>
        <v>0</v>
      </c>
    </row>
    <row r="769" spans="41:48">
      <c r="AO769" s="511">
        <v>22</v>
      </c>
      <c r="AP769" s="511">
        <v>1</v>
      </c>
      <c r="AQ769" s="511">
        <v>8</v>
      </c>
      <c r="AR769" s="511">
        <f ca="1">IF($AQ769=1,IF(INDIRECT(ADDRESS(($AO769-1)*3+$AP769+5,$AQ769+7))="",0,INDIRECT(ADDRESS(($AO769-1)*3+$AP769+5,$AQ769+7))),IF(INDIRECT(ADDRESS(($AO769-1)*3+$AP769+5,$AQ769+7))="",0,IF(COUNTIF(INDIRECT(ADDRESS(($AO769-1)*36+($AP769-1)*12+6,COLUMN())):INDIRECT(ADDRESS(($AO769-1)*36+($AP769-1)*12+$AQ769+4,COLUMN())),INDIRECT(ADDRESS(($AO769-1)*3+$AP769+5,$AQ769+7)))&gt;=1,0,INDIRECT(ADDRESS(($AO769-1)*3+$AP769+5,$AQ769+7)))))</f>
        <v>0</v>
      </c>
      <c r="AS769" s="511">
        <f ca="1">COUNTIF(INDIRECT("H"&amp;(ROW()+12*(($AO769-1)*3+$AP769)-ROW())/12+5):INDIRECT("S"&amp;(ROW()+12*(($AO769-1)*3+$AP769)-ROW())/12+5),AR769)</f>
        <v>0</v>
      </c>
      <c r="AV769" s="511">
        <f ca="1">IF(AND(AR769&gt;0,AS769&gt;0),COUNTIF(AV$6:AV768,"&gt;0")+1,0)</f>
        <v>0</v>
      </c>
    </row>
    <row r="770" spans="41:48">
      <c r="AO770" s="511">
        <v>22</v>
      </c>
      <c r="AP770" s="511">
        <v>1</v>
      </c>
      <c r="AQ770" s="511">
        <v>9</v>
      </c>
      <c r="AR770" s="511">
        <f ca="1">IF($AQ770=1,IF(INDIRECT(ADDRESS(($AO770-1)*3+$AP770+5,$AQ770+7))="",0,INDIRECT(ADDRESS(($AO770-1)*3+$AP770+5,$AQ770+7))),IF(INDIRECT(ADDRESS(($AO770-1)*3+$AP770+5,$AQ770+7))="",0,IF(COUNTIF(INDIRECT(ADDRESS(($AO770-1)*36+($AP770-1)*12+6,COLUMN())):INDIRECT(ADDRESS(($AO770-1)*36+($AP770-1)*12+$AQ770+4,COLUMN())),INDIRECT(ADDRESS(($AO770-1)*3+$AP770+5,$AQ770+7)))&gt;=1,0,INDIRECT(ADDRESS(($AO770-1)*3+$AP770+5,$AQ770+7)))))</f>
        <v>0</v>
      </c>
      <c r="AS770" s="511">
        <f ca="1">COUNTIF(INDIRECT("H"&amp;(ROW()+12*(($AO770-1)*3+$AP770)-ROW())/12+5):INDIRECT("S"&amp;(ROW()+12*(($AO770-1)*3+$AP770)-ROW())/12+5),AR770)</f>
        <v>0</v>
      </c>
      <c r="AV770" s="511">
        <f ca="1">IF(AND(AR770&gt;0,AS770&gt;0),COUNTIF(AV$6:AV769,"&gt;0")+1,0)</f>
        <v>0</v>
      </c>
    </row>
    <row r="771" spans="41:48">
      <c r="AO771" s="511">
        <v>22</v>
      </c>
      <c r="AP771" s="511">
        <v>1</v>
      </c>
      <c r="AQ771" s="511">
        <v>10</v>
      </c>
      <c r="AR771" s="511">
        <f ca="1">IF($AQ771=1,IF(INDIRECT(ADDRESS(($AO771-1)*3+$AP771+5,$AQ771+7))="",0,INDIRECT(ADDRESS(($AO771-1)*3+$AP771+5,$AQ771+7))),IF(INDIRECT(ADDRESS(($AO771-1)*3+$AP771+5,$AQ771+7))="",0,IF(COUNTIF(INDIRECT(ADDRESS(($AO771-1)*36+($AP771-1)*12+6,COLUMN())):INDIRECT(ADDRESS(($AO771-1)*36+($AP771-1)*12+$AQ771+4,COLUMN())),INDIRECT(ADDRESS(($AO771-1)*3+$AP771+5,$AQ771+7)))&gt;=1,0,INDIRECT(ADDRESS(($AO771-1)*3+$AP771+5,$AQ771+7)))))</f>
        <v>0</v>
      </c>
      <c r="AS771" s="511">
        <f ca="1">COUNTIF(INDIRECT("H"&amp;(ROW()+12*(($AO771-1)*3+$AP771)-ROW())/12+5):INDIRECT("S"&amp;(ROW()+12*(($AO771-1)*3+$AP771)-ROW())/12+5),AR771)</f>
        <v>0</v>
      </c>
      <c r="AV771" s="511">
        <f ca="1">IF(AND(AR771&gt;0,AS771&gt;0),COUNTIF(AV$6:AV770,"&gt;0")+1,0)</f>
        <v>0</v>
      </c>
    </row>
    <row r="772" spans="41:48">
      <c r="AO772" s="511">
        <v>22</v>
      </c>
      <c r="AP772" s="511">
        <v>1</v>
      </c>
      <c r="AQ772" s="511">
        <v>11</v>
      </c>
      <c r="AR772" s="511">
        <f ca="1">IF($AQ772=1,IF(INDIRECT(ADDRESS(($AO772-1)*3+$AP772+5,$AQ772+7))="",0,INDIRECT(ADDRESS(($AO772-1)*3+$AP772+5,$AQ772+7))),IF(INDIRECT(ADDRESS(($AO772-1)*3+$AP772+5,$AQ772+7))="",0,IF(COUNTIF(INDIRECT(ADDRESS(($AO772-1)*36+($AP772-1)*12+6,COLUMN())):INDIRECT(ADDRESS(($AO772-1)*36+($AP772-1)*12+$AQ772+4,COLUMN())),INDIRECT(ADDRESS(($AO772-1)*3+$AP772+5,$AQ772+7)))&gt;=1,0,INDIRECT(ADDRESS(($AO772-1)*3+$AP772+5,$AQ772+7)))))</f>
        <v>0</v>
      </c>
      <c r="AS772" s="511">
        <f ca="1">COUNTIF(INDIRECT("H"&amp;(ROW()+12*(($AO772-1)*3+$AP772)-ROW())/12+5):INDIRECT("S"&amp;(ROW()+12*(($AO772-1)*3+$AP772)-ROW())/12+5),AR772)</f>
        <v>0</v>
      </c>
      <c r="AV772" s="511">
        <f ca="1">IF(AND(AR772&gt;0,AS772&gt;0),COUNTIF(AV$6:AV771,"&gt;0")+1,0)</f>
        <v>0</v>
      </c>
    </row>
    <row r="773" spans="41:48">
      <c r="AO773" s="511">
        <v>22</v>
      </c>
      <c r="AP773" s="511">
        <v>1</v>
      </c>
      <c r="AQ773" s="511">
        <v>12</v>
      </c>
      <c r="AR773" s="511">
        <f ca="1">IF($AQ773=1,IF(INDIRECT(ADDRESS(($AO773-1)*3+$AP773+5,$AQ773+7))="",0,INDIRECT(ADDRESS(($AO773-1)*3+$AP773+5,$AQ773+7))),IF(INDIRECT(ADDRESS(($AO773-1)*3+$AP773+5,$AQ773+7))="",0,IF(COUNTIF(INDIRECT(ADDRESS(($AO773-1)*36+($AP773-1)*12+6,COLUMN())):INDIRECT(ADDRESS(($AO773-1)*36+($AP773-1)*12+$AQ773+4,COLUMN())),INDIRECT(ADDRESS(($AO773-1)*3+$AP773+5,$AQ773+7)))&gt;=1,0,INDIRECT(ADDRESS(($AO773-1)*3+$AP773+5,$AQ773+7)))))</f>
        <v>0</v>
      </c>
      <c r="AS773" s="511">
        <f ca="1">COUNTIF(INDIRECT("H"&amp;(ROW()+12*(($AO773-1)*3+$AP773)-ROW())/12+5):INDIRECT("S"&amp;(ROW()+12*(($AO773-1)*3+$AP773)-ROW())/12+5),AR773)</f>
        <v>0</v>
      </c>
      <c r="AV773" s="511">
        <f ca="1">IF(AND(AR773&gt;0,AS773&gt;0),COUNTIF(AV$6:AV772,"&gt;0")+1,0)</f>
        <v>0</v>
      </c>
    </row>
    <row r="774" spans="41:48">
      <c r="AO774" s="511">
        <v>22</v>
      </c>
      <c r="AP774" s="511">
        <v>2</v>
      </c>
      <c r="AQ774" s="511">
        <v>1</v>
      </c>
      <c r="AR774" s="511">
        <f ca="1">IF($AQ774=1,IF(INDIRECT(ADDRESS(($AO774-1)*3+$AP774+5,$AQ774+7))="",0,INDIRECT(ADDRESS(($AO774-1)*3+$AP774+5,$AQ774+7))),IF(INDIRECT(ADDRESS(($AO774-1)*3+$AP774+5,$AQ774+7))="",0,IF(COUNTIF(INDIRECT(ADDRESS(($AO774-1)*36+($AP774-1)*12+6,COLUMN())):INDIRECT(ADDRESS(($AO774-1)*36+($AP774-1)*12+$AQ774+4,COLUMN())),INDIRECT(ADDRESS(($AO774-1)*3+$AP774+5,$AQ774+7)))&gt;=1,0,INDIRECT(ADDRESS(($AO774-1)*3+$AP774+5,$AQ774+7)))))</f>
        <v>0</v>
      </c>
      <c r="AS774" s="511">
        <f ca="1">COUNTIF(INDIRECT("H"&amp;(ROW()+12*(($AO774-1)*3+$AP774)-ROW())/12+5):INDIRECT("S"&amp;(ROW()+12*(($AO774-1)*3+$AP774)-ROW())/12+5),AR774)</f>
        <v>0</v>
      </c>
      <c r="AV774" s="511">
        <f ca="1">IF(AND(AR774&gt;0,AS774&gt;0),COUNTIF(AV$6:AV773,"&gt;0")+1,0)</f>
        <v>0</v>
      </c>
    </row>
    <row r="775" spans="41:48">
      <c r="AO775" s="511">
        <v>22</v>
      </c>
      <c r="AP775" s="511">
        <v>2</v>
      </c>
      <c r="AQ775" s="511">
        <v>2</v>
      </c>
      <c r="AR775" s="511">
        <f ca="1">IF($AQ775=1,IF(INDIRECT(ADDRESS(($AO775-1)*3+$AP775+5,$AQ775+7))="",0,INDIRECT(ADDRESS(($AO775-1)*3+$AP775+5,$AQ775+7))),IF(INDIRECT(ADDRESS(($AO775-1)*3+$AP775+5,$AQ775+7))="",0,IF(COUNTIF(INDIRECT(ADDRESS(($AO775-1)*36+($AP775-1)*12+6,COLUMN())):INDIRECT(ADDRESS(($AO775-1)*36+($AP775-1)*12+$AQ775+4,COLUMN())),INDIRECT(ADDRESS(($AO775-1)*3+$AP775+5,$AQ775+7)))&gt;=1,0,INDIRECT(ADDRESS(($AO775-1)*3+$AP775+5,$AQ775+7)))))</f>
        <v>0</v>
      </c>
      <c r="AS775" s="511">
        <f ca="1">COUNTIF(INDIRECT("H"&amp;(ROW()+12*(($AO775-1)*3+$AP775)-ROW())/12+5):INDIRECT("S"&amp;(ROW()+12*(($AO775-1)*3+$AP775)-ROW())/12+5),AR775)</f>
        <v>0</v>
      </c>
      <c r="AV775" s="511">
        <f ca="1">IF(AND(AR775&gt;0,AS775&gt;0),COUNTIF(AV$6:AV774,"&gt;0")+1,0)</f>
        <v>0</v>
      </c>
    </row>
    <row r="776" spans="41:48">
      <c r="AO776" s="511">
        <v>22</v>
      </c>
      <c r="AP776" s="511">
        <v>2</v>
      </c>
      <c r="AQ776" s="511">
        <v>3</v>
      </c>
      <c r="AR776" s="511">
        <f ca="1">IF($AQ776=1,IF(INDIRECT(ADDRESS(($AO776-1)*3+$AP776+5,$AQ776+7))="",0,INDIRECT(ADDRESS(($AO776-1)*3+$AP776+5,$AQ776+7))),IF(INDIRECT(ADDRESS(($AO776-1)*3+$AP776+5,$AQ776+7))="",0,IF(COUNTIF(INDIRECT(ADDRESS(($AO776-1)*36+($AP776-1)*12+6,COLUMN())):INDIRECT(ADDRESS(($AO776-1)*36+($AP776-1)*12+$AQ776+4,COLUMN())),INDIRECT(ADDRESS(($AO776-1)*3+$AP776+5,$AQ776+7)))&gt;=1,0,INDIRECT(ADDRESS(($AO776-1)*3+$AP776+5,$AQ776+7)))))</f>
        <v>0</v>
      </c>
      <c r="AS776" s="511">
        <f ca="1">COUNTIF(INDIRECT("H"&amp;(ROW()+12*(($AO776-1)*3+$AP776)-ROW())/12+5):INDIRECT("S"&amp;(ROW()+12*(($AO776-1)*3+$AP776)-ROW())/12+5),AR776)</f>
        <v>0</v>
      </c>
      <c r="AV776" s="511">
        <f ca="1">IF(AND(AR776&gt;0,AS776&gt;0),COUNTIF(AV$6:AV775,"&gt;0")+1,0)</f>
        <v>0</v>
      </c>
    </row>
    <row r="777" spans="41:48">
      <c r="AO777" s="511">
        <v>22</v>
      </c>
      <c r="AP777" s="511">
        <v>2</v>
      </c>
      <c r="AQ777" s="511">
        <v>4</v>
      </c>
      <c r="AR777" s="511">
        <f ca="1">IF($AQ777=1,IF(INDIRECT(ADDRESS(($AO777-1)*3+$AP777+5,$AQ777+7))="",0,INDIRECT(ADDRESS(($AO777-1)*3+$AP777+5,$AQ777+7))),IF(INDIRECT(ADDRESS(($AO777-1)*3+$AP777+5,$AQ777+7))="",0,IF(COUNTIF(INDIRECT(ADDRESS(($AO777-1)*36+($AP777-1)*12+6,COLUMN())):INDIRECT(ADDRESS(($AO777-1)*36+($AP777-1)*12+$AQ777+4,COLUMN())),INDIRECT(ADDRESS(($AO777-1)*3+$AP777+5,$AQ777+7)))&gt;=1,0,INDIRECT(ADDRESS(($AO777-1)*3+$AP777+5,$AQ777+7)))))</f>
        <v>0</v>
      </c>
      <c r="AS777" s="511">
        <f ca="1">COUNTIF(INDIRECT("H"&amp;(ROW()+12*(($AO777-1)*3+$AP777)-ROW())/12+5):INDIRECT("S"&amp;(ROW()+12*(($AO777-1)*3+$AP777)-ROW())/12+5),AR777)</f>
        <v>0</v>
      </c>
      <c r="AV777" s="511">
        <f ca="1">IF(AND(AR777&gt;0,AS777&gt;0),COUNTIF(AV$6:AV776,"&gt;0")+1,0)</f>
        <v>0</v>
      </c>
    </row>
    <row r="778" spans="41:48">
      <c r="AO778" s="511">
        <v>22</v>
      </c>
      <c r="AP778" s="511">
        <v>2</v>
      </c>
      <c r="AQ778" s="511">
        <v>5</v>
      </c>
      <c r="AR778" s="511">
        <f ca="1">IF($AQ778=1,IF(INDIRECT(ADDRESS(($AO778-1)*3+$AP778+5,$AQ778+7))="",0,INDIRECT(ADDRESS(($AO778-1)*3+$AP778+5,$AQ778+7))),IF(INDIRECT(ADDRESS(($AO778-1)*3+$AP778+5,$AQ778+7))="",0,IF(COUNTIF(INDIRECT(ADDRESS(($AO778-1)*36+($AP778-1)*12+6,COLUMN())):INDIRECT(ADDRESS(($AO778-1)*36+($AP778-1)*12+$AQ778+4,COLUMN())),INDIRECT(ADDRESS(($AO778-1)*3+$AP778+5,$AQ778+7)))&gt;=1,0,INDIRECT(ADDRESS(($AO778-1)*3+$AP778+5,$AQ778+7)))))</f>
        <v>0</v>
      </c>
      <c r="AS778" s="511">
        <f ca="1">COUNTIF(INDIRECT("H"&amp;(ROW()+12*(($AO778-1)*3+$AP778)-ROW())/12+5):INDIRECT("S"&amp;(ROW()+12*(($AO778-1)*3+$AP778)-ROW())/12+5),AR778)</f>
        <v>0</v>
      </c>
      <c r="AV778" s="511">
        <f ca="1">IF(AND(AR778&gt;0,AS778&gt;0),COUNTIF(AV$6:AV777,"&gt;0")+1,0)</f>
        <v>0</v>
      </c>
    </row>
    <row r="779" spans="41:48">
      <c r="AO779" s="511">
        <v>22</v>
      </c>
      <c r="AP779" s="511">
        <v>2</v>
      </c>
      <c r="AQ779" s="511">
        <v>6</v>
      </c>
      <c r="AR779" s="511">
        <f ca="1">IF($AQ779=1,IF(INDIRECT(ADDRESS(($AO779-1)*3+$AP779+5,$AQ779+7))="",0,INDIRECT(ADDRESS(($AO779-1)*3+$AP779+5,$AQ779+7))),IF(INDIRECT(ADDRESS(($AO779-1)*3+$AP779+5,$AQ779+7))="",0,IF(COUNTIF(INDIRECT(ADDRESS(($AO779-1)*36+($AP779-1)*12+6,COLUMN())):INDIRECT(ADDRESS(($AO779-1)*36+($AP779-1)*12+$AQ779+4,COLUMN())),INDIRECT(ADDRESS(($AO779-1)*3+$AP779+5,$AQ779+7)))&gt;=1,0,INDIRECT(ADDRESS(($AO779-1)*3+$AP779+5,$AQ779+7)))))</f>
        <v>0</v>
      </c>
      <c r="AS779" s="511">
        <f ca="1">COUNTIF(INDIRECT("H"&amp;(ROW()+12*(($AO779-1)*3+$AP779)-ROW())/12+5):INDIRECT("S"&amp;(ROW()+12*(($AO779-1)*3+$AP779)-ROW())/12+5),AR779)</f>
        <v>0</v>
      </c>
      <c r="AV779" s="511">
        <f ca="1">IF(AND(AR779&gt;0,AS779&gt;0),COUNTIF(AV$6:AV778,"&gt;0")+1,0)</f>
        <v>0</v>
      </c>
    </row>
    <row r="780" spans="41:48">
      <c r="AO780" s="511">
        <v>22</v>
      </c>
      <c r="AP780" s="511">
        <v>2</v>
      </c>
      <c r="AQ780" s="511">
        <v>7</v>
      </c>
      <c r="AR780" s="511">
        <f ca="1">IF($AQ780=1,IF(INDIRECT(ADDRESS(($AO780-1)*3+$AP780+5,$AQ780+7))="",0,INDIRECT(ADDRESS(($AO780-1)*3+$AP780+5,$AQ780+7))),IF(INDIRECT(ADDRESS(($AO780-1)*3+$AP780+5,$AQ780+7))="",0,IF(COUNTIF(INDIRECT(ADDRESS(($AO780-1)*36+($AP780-1)*12+6,COLUMN())):INDIRECT(ADDRESS(($AO780-1)*36+($AP780-1)*12+$AQ780+4,COLUMN())),INDIRECT(ADDRESS(($AO780-1)*3+$AP780+5,$AQ780+7)))&gt;=1,0,INDIRECT(ADDRESS(($AO780-1)*3+$AP780+5,$AQ780+7)))))</f>
        <v>0</v>
      </c>
      <c r="AS780" s="511">
        <f ca="1">COUNTIF(INDIRECT("H"&amp;(ROW()+12*(($AO780-1)*3+$AP780)-ROW())/12+5):INDIRECT("S"&amp;(ROW()+12*(($AO780-1)*3+$AP780)-ROW())/12+5),AR780)</f>
        <v>0</v>
      </c>
      <c r="AV780" s="511">
        <f ca="1">IF(AND(AR780&gt;0,AS780&gt;0),COUNTIF(AV$6:AV779,"&gt;0")+1,0)</f>
        <v>0</v>
      </c>
    </row>
    <row r="781" spans="41:48">
      <c r="AO781" s="511">
        <v>22</v>
      </c>
      <c r="AP781" s="511">
        <v>2</v>
      </c>
      <c r="AQ781" s="511">
        <v>8</v>
      </c>
      <c r="AR781" s="511">
        <f ca="1">IF($AQ781=1,IF(INDIRECT(ADDRESS(($AO781-1)*3+$AP781+5,$AQ781+7))="",0,INDIRECT(ADDRESS(($AO781-1)*3+$AP781+5,$AQ781+7))),IF(INDIRECT(ADDRESS(($AO781-1)*3+$AP781+5,$AQ781+7))="",0,IF(COUNTIF(INDIRECT(ADDRESS(($AO781-1)*36+($AP781-1)*12+6,COLUMN())):INDIRECT(ADDRESS(($AO781-1)*36+($AP781-1)*12+$AQ781+4,COLUMN())),INDIRECT(ADDRESS(($AO781-1)*3+$AP781+5,$AQ781+7)))&gt;=1,0,INDIRECT(ADDRESS(($AO781-1)*3+$AP781+5,$AQ781+7)))))</f>
        <v>0</v>
      </c>
      <c r="AS781" s="511">
        <f ca="1">COUNTIF(INDIRECT("H"&amp;(ROW()+12*(($AO781-1)*3+$AP781)-ROW())/12+5):INDIRECT("S"&amp;(ROW()+12*(($AO781-1)*3+$AP781)-ROW())/12+5),AR781)</f>
        <v>0</v>
      </c>
      <c r="AV781" s="511">
        <f ca="1">IF(AND(AR781&gt;0,AS781&gt;0),COUNTIF(AV$6:AV780,"&gt;0")+1,0)</f>
        <v>0</v>
      </c>
    </row>
    <row r="782" spans="41:48">
      <c r="AO782" s="511">
        <v>22</v>
      </c>
      <c r="AP782" s="511">
        <v>2</v>
      </c>
      <c r="AQ782" s="511">
        <v>9</v>
      </c>
      <c r="AR782" s="511">
        <f ca="1">IF($AQ782=1,IF(INDIRECT(ADDRESS(($AO782-1)*3+$AP782+5,$AQ782+7))="",0,INDIRECT(ADDRESS(($AO782-1)*3+$AP782+5,$AQ782+7))),IF(INDIRECT(ADDRESS(($AO782-1)*3+$AP782+5,$AQ782+7))="",0,IF(COUNTIF(INDIRECT(ADDRESS(($AO782-1)*36+($AP782-1)*12+6,COLUMN())):INDIRECT(ADDRESS(($AO782-1)*36+($AP782-1)*12+$AQ782+4,COLUMN())),INDIRECT(ADDRESS(($AO782-1)*3+$AP782+5,$AQ782+7)))&gt;=1,0,INDIRECT(ADDRESS(($AO782-1)*3+$AP782+5,$AQ782+7)))))</f>
        <v>0</v>
      </c>
      <c r="AS782" s="511">
        <f ca="1">COUNTIF(INDIRECT("H"&amp;(ROW()+12*(($AO782-1)*3+$AP782)-ROW())/12+5):INDIRECT("S"&amp;(ROW()+12*(($AO782-1)*3+$AP782)-ROW())/12+5),AR782)</f>
        <v>0</v>
      </c>
      <c r="AV782" s="511">
        <f ca="1">IF(AND(AR782&gt;0,AS782&gt;0),COUNTIF(AV$6:AV781,"&gt;0")+1,0)</f>
        <v>0</v>
      </c>
    </row>
    <row r="783" spans="41:48">
      <c r="AO783" s="511">
        <v>22</v>
      </c>
      <c r="AP783" s="511">
        <v>2</v>
      </c>
      <c r="AQ783" s="511">
        <v>10</v>
      </c>
      <c r="AR783" s="511">
        <f ca="1">IF($AQ783=1,IF(INDIRECT(ADDRESS(($AO783-1)*3+$AP783+5,$AQ783+7))="",0,INDIRECT(ADDRESS(($AO783-1)*3+$AP783+5,$AQ783+7))),IF(INDIRECT(ADDRESS(($AO783-1)*3+$AP783+5,$AQ783+7))="",0,IF(COUNTIF(INDIRECT(ADDRESS(($AO783-1)*36+($AP783-1)*12+6,COLUMN())):INDIRECT(ADDRESS(($AO783-1)*36+($AP783-1)*12+$AQ783+4,COLUMN())),INDIRECT(ADDRESS(($AO783-1)*3+$AP783+5,$AQ783+7)))&gt;=1,0,INDIRECT(ADDRESS(($AO783-1)*3+$AP783+5,$AQ783+7)))))</f>
        <v>0</v>
      </c>
      <c r="AS783" s="511">
        <f ca="1">COUNTIF(INDIRECT("H"&amp;(ROW()+12*(($AO783-1)*3+$AP783)-ROW())/12+5):INDIRECT("S"&amp;(ROW()+12*(($AO783-1)*3+$AP783)-ROW())/12+5),AR783)</f>
        <v>0</v>
      </c>
      <c r="AV783" s="511">
        <f ca="1">IF(AND(AR783&gt;0,AS783&gt;0),COUNTIF(AV$6:AV782,"&gt;0")+1,0)</f>
        <v>0</v>
      </c>
    </row>
    <row r="784" spans="41:48">
      <c r="AO784" s="511">
        <v>22</v>
      </c>
      <c r="AP784" s="511">
        <v>2</v>
      </c>
      <c r="AQ784" s="511">
        <v>11</v>
      </c>
      <c r="AR784" s="511">
        <f ca="1">IF($AQ784=1,IF(INDIRECT(ADDRESS(($AO784-1)*3+$AP784+5,$AQ784+7))="",0,INDIRECT(ADDRESS(($AO784-1)*3+$AP784+5,$AQ784+7))),IF(INDIRECT(ADDRESS(($AO784-1)*3+$AP784+5,$AQ784+7))="",0,IF(COUNTIF(INDIRECT(ADDRESS(($AO784-1)*36+($AP784-1)*12+6,COLUMN())):INDIRECT(ADDRESS(($AO784-1)*36+($AP784-1)*12+$AQ784+4,COLUMN())),INDIRECT(ADDRESS(($AO784-1)*3+$AP784+5,$AQ784+7)))&gt;=1,0,INDIRECT(ADDRESS(($AO784-1)*3+$AP784+5,$AQ784+7)))))</f>
        <v>0</v>
      </c>
      <c r="AS784" s="511">
        <f ca="1">COUNTIF(INDIRECT("H"&amp;(ROW()+12*(($AO784-1)*3+$AP784)-ROW())/12+5):INDIRECT("S"&amp;(ROW()+12*(($AO784-1)*3+$AP784)-ROW())/12+5),AR784)</f>
        <v>0</v>
      </c>
      <c r="AV784" s="511">
        <f ca="1">IF(AND(AR784&gt;0,AS784&gt;0),COUNTIF(AV$6:AV783,"&gt;0")+1,0)</f>
        <v>0</v>
      </c>
    </row>
    <row r="785" spans="41:48">
      <c r="AO785" s="511">
        <v>22</v>
      </c>
      <c r="AP785" s="511">
        <v>2</v>
      </c>
      <c r="AQ785" s="511">
        <v>12</v>
      </c>
      <c r="AR785" s="511">
        <f ca="1">IF($AQ785=1,IF(INDIRECT(ADDRESS(($AO785-1)*3+$AP785+5,$AQ785+7))="",0,INDIRECT(ADDRESS(($AO785-1)*3+$AP785+5,$AQ785+7))),IF(INDIRECT(ADDRESS(($AO785-1)*3+$AP785+5,$AQ785+7))="",0,IF(COUNTIF(INDIRECT(ADDRESS(($AO785-1)*36+($AP785-1)*12+6,COLUMN())):INDIRECT(ADDRESS(($AO785-1)*36+($AP785-1)*12+$AQ785+4,COLUMN())),INDIRECT(ADDRESS(($AO785-1)*3+$AP785+5,$AQ785+7)))&gt;=1,0,INDIRECT(ADDRESS(($AO785-1)*3+$AP785+5,$AQ785+7)))))</f>
        <v>0</v>
      </c>
      <c r="AS785" s="511">
        <f ca="1">COUNTIF(INDIRECT("H"&amp;(ROW()+12*(($AO785-1)*3+$AP785)-ROW())/12+5):INDIRECT("S"&amp;(ROW()+12*(($AO785-1)*3+$AP785)-ROW())/12+5),AR785)</f>
        <v>0</v>
      </c>
      <c r="AV785" s="511">
        <f ca="1">IF(AND(AR785&gt;0,AS785&gt;0),COUNTIF(AV$6:AV784,"&gt;0")+1,0)</f>
        <v>0</v>
      </c>
    </row>
    <row r="786" spans="41:48">
      <c r="AO786" s="511">
        <v>22</v>
      </c>
      <c r="AP786" s="511">
        <v>3</v>
      </c>
      <c r="AQ786" s="511">
        <v>1</v>
      </c>
      <c r="AR786" s="511">
        <f ca="1">IF($AQ786=1,IF(INDIRECT(ADDRESS(($AO786-1)*3+$AP786+5,$AQ786+7))="",0,INDIRECT(ADDRESS(($AO786-1)*3+$AP786+5,$AQ786+7))),IF(INDIRECT(ADDRESS(($AO786-1)*3+$AP786+5,$AQ786+7))="",0,IF(COUNTIF(INDIRECT(ADDRESS(($AO786-1)*36+($AP786-1)*12+6,COLUMN())):INDIRECT(ADDRESS(($AO786-1)*36+($AP786-1)*12+$AQ786+4,COLUMN())),INDIRECT(ADDRESS(($AO786-1)*3+$AP786+5,$AQ786+7)))&gt;=1,0,INDIRECT(ADDRESS(($AO786-1)*3+$AP786+5,$AQ786+7)))))</f>
        <v>0</v>
      </c>
      <c r="AS786" s="511">
        <f ca="1">COUNTIF(INDIRECT("H"&amp;(ROW()+12*(($AO786-1)*3+$AP786)-ROW())/12+5):INDIRECT("S"&amp;(ROW()+12*(($AO786-1)*3+$AP786)-ROW())/12+5),AR786)</f>
        <v>0</v>
      </c>
      <c r="AV786" s="511">
        <f ca="1">IF(AND(AR786&gt;0,AS786&gt;0),COUNTIF(AV$6:AV785,"&gt;0")+1,0)</f>
        <v>0</v>
      </c>
    </row>
    <row r="787" spans="41:48">
      <c r="AO787" s="511">
        <v>22</v>
      </c>
      <c r="AP787" s="511">
        <v>3</v>
      </c>
      <c r="AQ787" s="511">
        <v>2</v>
      </c>
      <c r="AR787" s="511">
        <f ca="1">IF($AQ787=1,IF(INDIRECT(ADDRESS(($AO787-1)*3+$AP787+5,$AQ787+7))="",0,INDIRECT(ADDRESS(($AO787-1)*3+$AP787+5,$AQ787+7))),IF(INDIRECT(ADDRESS(($AO787-1)*3+$AP787+5,$AQ787+7))="",0,IF(COUNTIF(INDIRECT(ADDRESS(($AO787-1)*36+($AP787-1)*12+6,COLUMN())):INDIRECT(ADDRESS(($AO787-1)*36+($AP787-1)*12+$AQ787+4,COLUMN())),INDIRECT(ADDRESS(($AO787-1)*3+$AP787+5,$AQ787+7)))&gt;=1,0,INDIRECT(ADDRESS(($AO787-1)*3+$AP787+5,$AQ787+7)))))</f>
        <v>0</v>
      </c>
      <c r="AS787" s="511">
        <f ca="1">COUNTIF(INDIRECT("H"&amp;(ROW()+12*(($AO787-1)*3+$AP787)-ROW())/12+5):INDIRECT("S"&amp;(ROW()+12*(($AO787-1)*3+$AP787)-ROW())/12+5),AR787)</f>
        <v>0</v>
      </c>
      <c r="AV787" s="511">
        <f ca="1">IF(AND(AR787&gt;0,AS787&gt;0),COUNTIF(AV$6:AV786,"&gt;0")+1,0)</f>
        <v>0</v>
      </c>
    </row>
    <row r="788" spans="41:48">
      <c r="AO788" s="511">
        <v>22</v>
      </c>
      <c r="AP788" s="511">
        <v>3</v>
      </c>
      <c r="AQ788" s="511">
        <v>3</v>
      </c>
      <c r="AR788" s="511">
        <f ca="1">IF($AQ788=1,IF(INDIRECT(ADDRESS(($AO788-1)*3+$AP788+5,$AQ788+7))="",0,INDIRECT(ADDRESS(($AO788-1)*3+$AP788+5,$AQ788+7))),IF(INDIRECT(ADDRESS(($AO788-1)*3+$AP788+5,$AQ788+7))="",0,IF(COUNTIF(INDIRECT(ADDRESS(($AO788-1)*36+($AP788-1)*12+6,COLUMN())):INDIRECT(ADDRESS(($AO788-1)*36+($AP788-1)*12+$AQ788+4,COLUMN())),INDIRECT(ADDRESS(($AO788-1)*3+$AP788+5,$AQ788+7)))&gt;=1,0,INDIRECT(ADDRESS(($AO788-1)*3+$AP788+5,$AQ788+7)))))</f>
        <v>0</v>
      </c>
      <c r="AS788" s="511">
        <f ca="1">COUNTIF(INDIRECT("H"&amp;(ROW()+12*(($AO788-1)*3+$AP788)-ROW())/12+5):INDIRECT("S"&amp;(ROW()+12*(($AO788-1)*3+$AP788)-ROW())/12+5),AR788)</f>
        <v>0</v>
      </c>
      <c r="AV788" s="511">
        <f ca="1">IF(AND(AR788&gt;0,AS788&gt;0),COUNTIF(AV$6:AV787,"&gt;0")+1,0)</f>
        <v>0</v>
      </c>
    </row>
    <row r="789" spans="41:48">
      <c r="AO789" s="511">
        <v>22</v>
      </c>
      <c r="AP789" s="511">
        <v>3</v>
      </c>
      <c r="AQ789" s="511">
        <v>4</v>
      </c>
      <c r="AR789" s="511">
        <f ca="1">IF($AQ789=1,IF(INDIRECT(ADDRESS(($AO789-1)*3+$AP789+5,$AQ789+7))="",0,INDIRECT(ADDRESS(($AO789-1)*3+$AP789+5,$AQ789+7))),IF(INDIRECT(ADDRESS(($AO789-1)*3+$AP789+5,$AQ789+7))="",0,IF(COUNTIF(INDIRECT(ADDRESS(($AO789-1)*36+($AP789-1)*12+6,COLUMN())):INDIRECT(ADDRESS(($AO789-1)*36+($AP789-1)*12+$AQ789+4,COLUMN())),INDIRECT(ADDRESS(($AO789-1)*3+$AP789+5,$AQ789+7)))&gt;=1,0,INDIRECT(ADDRESS(($AO789-1)*3+$AP789+5,$AQ789+7)))))</f>
        <v>0</v>
      </c>
      <c r="AS789" s="511">
        <f ca="1">COUNTIF(INDIRECT("H"&amp;(ROW()+12*(($AO789-1)*3+$AP789)-ROW())/12+5):INDIRECT("S"&amp;(ROW()+12*(($AO789-1)*3+$AP789)-ROW())/12+5),AR789)</f>
        <v>0</v>
      </c>
      <c r="AV789" s="511">
        <f ca="1">IF(AND(AR789&gt;0,AS789&gt;0),COUNTIF(AV$6:AV788,"&gt;0")+1,0)</f>
        <v>0</v>
      </c>
    </row>
    <row r="790" spans="41:48">
      <c r="AO790" s="511">
        <v>22</v>
      </c>
      <c r="AP790" s="511">
        <v>3</v>
      </c>
      <c r="AQ790" s="511">
        <v>5</v>
      </c>
      <c r="AR790" s="511">
        <f ca="1">IF($AQ790=1,IF(INDIRECT(ADDRESS(($AO790-1)*3+$AP790+5,$AQ790+7))="",0,INDIRECT(ADDRESS(($AO790-1)*3+$AP790+5,$AQ790+7))),IF(INDIRECT(ADDRESS(($AO790-1)*3+$AP790+5,$AQ790+7))="",0,IF(COUNTIF(INDIRECT(ADDRESS(($AO790-1)*36+($AP790-1)*12+6,COLUMN())):INDIRECT(ADDRESS(($AO790-1)*36+($AP790-1)*12+$AQ790+4,COLUMN())),INDIRECT(ADDRESS(($AO790-1)*3+$AP790+5,$AQ790+7)))&gt;=1,0,INDIRECT(ADDRESS(($AO790-1)*3+$AP790+5,$AQ790+7)))))</f>
        <v>0</v>
      </c>
      <c r="AS790" s="511">
        <f ca="1">COUNTIF(INDIRECT("H"&amp;(ROW()+12*(($AO790-1)*3+$AP790)-ROW())/12+5):INDIRECT("S"&amp;(ROW()+12*(($AO790-1)*3+$AP790)-ROW())/12+5),AR790)</f>
        <v>0</v>
      </c>
      <c r="AV790" s="511">
        <f ca="1">IF(AND(AR790&gt;0,AS790&gt;0),COUNTIF(AV$6:AV789,"&gt;0")+1,0)</f>
        <v>0</v>
      </c>
    </row>
    <row r="791" spans="41:48">
      <c r="AO791" s="511">
        <v>22</v>
      </c>
      <c r="AP791" s="511">
        <v>3</v>
      </c>
      <c r="AQ791" s="511">
        <v>6</v>
      </c>
      <c r="AR791" s="511">
        <f ca="1">IF($AQ791=1,IF(INDIRECT(ADDRESS(($AO791-1)*3+$AP791+5,$AQ791+7))="",0,INDIRECT(ADDRESS(($AO791-1)*3+$AP791+5,$AQ791+7))),IF(INDIRECT(ADDRESS(($AO791-1)*3+$AP791+5,$AQ791+7))="",0,IF(COUNTIF(INDIRECT(ADDRESS(($AO791-1)*36+($AP791-1)*12+6,COLUMN())):INDIRECT(ADDRESS(($AO791-1)*36+($AP791-1)*12+$AQ791+4,COLUMN())),INDIRECT(ADDRESS(($AO791-1)*3+$AP791+5,$AQ791+7)))&gt;=1,0,INDIRECT(ADDRESS(($AO791-1)*3+$AP791+5,$AQ791+7)))))</f>
        <v>0</v>
      </c>
      <c r="AS791" s="511">
        <f ca="1">COUNTIF(INDIRECT("H"&amp;(ROW()+12*(($AO791-1)*3+$AP791)-ROW())/12+5):INDIRECT("S"&amp;(ROW()+12*(($AO791-1)*3+$AP791)-ROW())/12+5),AR791)</f>
        <v>0</v>
      </c>
      <c r="AV791" s="511">
        <f ca="1">IF(AND(AR791&gt;0,AS791&gt;0),COUNTIF(AV$6:AV790,"&gt;0")+1,0)</f>
        <v>0</v>
      </c>
    </row>
    <row r="792" spans="41:48">
      <c r="AO792" s="511">
        <v>22</v>
      </c>
      <c r="AP792" s="511">
        <v>3</v>
      </c>
      <c r="AQ792" s="511">
        <v>7</v>
      </c>
      <c r="AR792" s="511">
        <f ca="1">IF($AQ792=1,IF(INDIRECT(ADDRESS(($AO792-1)*3+$AP792+5,$AQ792+7))="",0,INDIRECT(ADDRESS(($AO792-1)*3+$AP792+5,$AQ792+7))),IF(INDIRECT(ADDRESS(($AO792-1)*3+$AP792+5,$AQ792+7))="",0,IF(COUNTIF(INDIRECT(ADDRESS(($AO792-1)*36+($AP792-1)*12+6,COLUMN())):INDIRECT(ADDRESS(($AO792-1)*36+($AP792-1)*12+$AQ792+4,COLUMN())),INDIRECT(ADDRESS(($AO792-1)*3+$AP792+5,$AQ792+7)))&gt;=1,0,INDIRECT(ADDRESS(($AO792-1)*3+$AP792+5,$AQ792+7)))))</f>
        <v>0</v>
      </c>
      <c r="AS792" s="511">
        <f ca="1">COUNTIF(INDIRECT("H"&amp;(ROW()+12*(($AO792-1)*3+$AP792)-ROW())/12+5):INDIRECT("S"&amp;(ROW()+12*(($AO792-1)*3+$AP792)-ROW())/12+5),AR792)</f>
        <v>0</v>
      </c>
      <c r="AV792" s="511">
        <f ca="1">IF(AND(AR792&gt;0,AS792&gt;0),COUNTIF(AV$6:AV791,"&gt;0")+1,0)</f>
        <v>0</v>
      </c>
    </row>
    <row r="793" spans="41:48">
      <c r="AO793" s="511">
        <v>22</v>
      </c>
      <c r="AP793" s="511">
        <v>3</v>
      </c>
      <c r="AQ793" s="511">
        <v>8</v>
      </c>
      <c r="AR793" s="511">
        <f ca="1">IF($AQ793=1,IF(INDIRECT(ADDRESS(($AO793-1)*3+$AP793+5,$AQ793+7))="",0,INDIRECT(ADDRESS(($AO793-1)*3+$AP793+5,$AQ793+7))),IF(INDIRECT(ADDRESS(($AO793-1)*3+$AP793+5,$AQ793+7))="",0,IF(COUNTIF(INDIRECT(ADDRESS(($AO793-1)*36+($AP793-1)*12+6,COLUMN())):INDIRECT(ADDRESS(($AO793-1)*36+($AP793-1)*12+$AQ793+4,COLUMN())),INDIRECT(ADDRESS(($AO793-1)*3+$AP793+5,$AQ793+7)))&gt;=1,0,INDIRECT(ADDRESS(($AO793-1)*3+$AP793+5,$AQ793+7)))))</f>
        <v>0</v>
      </c>
      <c r="AS793" s="511">
        <f ca="1">COUNTIF(INDIRECT("H"&amp;(ROW()+12*(($AO793-1)*3+$AP793)-ROW())/12+5):INDIRECT("S"&amp;(ROW()+12*(($AO793-1)*3+$AP793)-ROW())/12+5),AR793)</f>
        <v>0</v>
      </c>
      <c r="AV793" s="511">
        <f ca="1">IF(AND(AR793&gt;0,AS793&gt;0),COUNTIF(AV$6:AV792,"&gt;0")+1,0)</f>
        <v>0</v>
      </c>
    </row>
    <row r="794" spans="41:48">
      <c r="AO794" s="511">
        <v>22</v>
      </c>
      <c r="AP794" s="511">
        <v>3</v>
      </c>
      <c r="AQ794" s="511">
        <v>9</v>
      </c>
      <c r="AR794" s="511">
        <f ca="1">IF($AQ794=1,IF(INDIRECT(ADDRESS(($AO794-1)*3+$AP794+5,$AQ794+7))="",0,INDIRECT(ADDRESS(($AO794-1)*3+$AP794+5,$AQ794+7))),IF(INDIRECT(ADDRESS(($AO794-1)*3+$AP794+5,$AQ794+7))="",0,IF(COUNTIF(INDIRECT(ADDRESS(($AO794-1)*36+($AP794-1)*12+6,COLUMN())):INDIRECT(ADDRESS(($AO794-1)*36+($AP794-1)*12+$AQ794+4,COLUMN())),INDIRECT(ADDRESS(($AO794-1)*3+$AP794+5,$AQ794+7)))&gt;=1,0,INDIRECT(ADDRESS(($AO794-1)*3+$AP794+5,$AQ794+7)))))</f>
        <v>0</v>
      </c>
      <c r="AS794" s="511">
        <f ca="1">COUNTIF(INDIRECT("H"&amp;(ROW()+12*(($AO794-1)*3+$AP794)-ROW())/12+5):INDIRECT("S"&amp;(ROW()+12*(($AO794-1)*3+$AP794)-ROW())/12+5),AR794)</f>
        <v>0</v>
      </c>
      <c r="AV794" s="511">
        <f ca="1">IF(AND(AR794&gt;0,AS794&gt;0),COUNTIF(AV$6:AV793,"&gt;0")+1,0)</f>
        <v>0</v>
      </c>
    </row>
    <row r="795" spans="41:48">
      <c r="AO795" s="511">
        <v>22</v>
      </c>
      <c r="AP795" s="511">
        <v>3</v>
      </c>
      <c r="AQ795" s="511">
        <v>10</v>
      </c>
      <c r="AR795" s="511">
        <f ca="1">IF($AQ795=1,IF(INDIRECT(ADDRESS(($AO795-1)*3+$AP795+5,$AQ795+7))="",0,INDIRECT(ADDRESS(($AO795-1)*3+$AP795+5,$AQ795+7))),IF(INDIRECT(ADDRESS(($AO795-1)*3+$AP795+5,$AQ795+7))="",0,IF(COUNTIF(INDIRECT(ADDRESS(($AO795-1)*36+($AP795-1)*12+6,COLUMN())):INDIRECT(ADDRESS(($AO795-1)*36+($AP795-1)*12+$AQ795+4,COLUMN())),INDIRECT(ADDRESS(($AO795-1)*3+$AP795+5,$AQ795+7)))&gt;=1,0,INDIRECT(ADDRESS(($AO795-1)*3+$AP795+5,$AQ795+7)))))</f>
        <v>0</v>
      </c>
      <c r="AS795" s="511">
        <f ca="1">COUNTIF(INDIRECT("H"&amp;(ROW()+12*(($AO795-1)*3+$AP795)-ROW())/12+5):INDIRECT("S"&amp;(ROW()+12*(($AO795-1)*3+$AP795)-ROW())/12+5),AR795)</f>
        <v>0</v>
      </c>
      <c r="AV795" s="511">
        <f ca="1">IF(AND(AR795&gt;0,AS795&gt;0),COUNTIF(AV$6:AV794,"&gt;0")+1,0)</f>
        <v>0</v>
      </c>
    </row>
    <row r="796" spans="41:48">
      <c r="AO796" s="511">
        <v>22</v>
      </c>
      <c r="AP796" s="511">
        <v>3</v>
      </c>
      <c r="AQ796" s="511">
        <v>11</v>
      </c>
      <c r="AR796" s="511">
        <f ca="1">IF($AQ796=1,IF(INDIRECT(ADDRESS(($AO796-1)*3+$AP796+5,$AQ796+7))="",0,INDIRECT(ADDRESS(($AO796-1)*3+$AP796+5,$AQ796+7))),IF(INDIRECT(ADDRESS(($AO796-1)*3+$AP796+5,$AQ796+7))="",0,IF(COUNTIF(INDIRECT(ADDRESS(($AO796-1)*36+($AP796-1)*12+6,COLUMN())):INDIRECT(ADDRESS(($AO796-1)*36+($AP796-1)*12+$AQ796+4,COLUMN())),INDIRECT(ADDRESS(($AO796-1)*3+$AP796+5,$AQ796+7)))&gt;=1,0,INDIRECT(ADDRESS(($AO796-1)*3+$AP796+5,$AQ796+7)))))</f>
        <v>0</v>
      </c>
      <c r="AS796" s="511">
        <f ca="1">COUNTIF(INDIRECT("H"&amp;(ROW()+12*(($AO796-1)*3+$AP796)-ROW())/12+5):INDIRECT("S"&amp;(ROW()+12*(($AO796-1)*3+$AP796)-ROW())/12+5),AR796)</f>
        <v>0</v>
      </c>
      <c r="AV796" s="511">
        <f ca="1">IF(AND(AR796&gt;0,AS796&gt;0),COUNTIF(AV$6:AV795,"&gt;0")+1,0)</f>
        <v>0</v>
      </c>
    </row>
    <row r="797" spans="41:48">
      <c r="AO797" s="511">
        <v>22</v>
      </c>
      <c r="AP797" s="511">
        <v>3</v>
      </c>
      <c r="AQ797" s="511">
        <v>12</v>
      </c>
      <c r="AR797" s="511">
        <f ca="1">IF($AQ797=1,IF(INDIRECT(ADDRESS(($AO797-1)*3+$AP797+5,$AQ797+7))="",0,INDIRECT(ADDRESS(($AO797-1)*3+$AP797+5,$AQ797+7))),IF(INDIRECT(ADDRESS(($AO797-1)*3+$AP797+5,$AQ797+7))="",0,IF(COUNTIF(INDIRECT(ADDRESS(($AO797-1)*36+($AP797-1)*12+6,COLUMN())):INDIRECT(ADDRESS(($AO797-1)*36+($AP797-1)*12+$AQ797+4,COLUMN())),INDIRECT(ADDRESS(($AO797-1)*3+$AP797+5,$AQ797+7)))&gt;=1,0,INDIRECT(ADDRESS(($AO797-1)*3+$AP797+5,$AQ797+7)))))</f>
        <v>0</v>
      </c>
      <c r="AS797" s="511">
        <f ca="1">COUNTIF(INDIRECT("H"&amp;(ROW()+12*(($AO797-1)*3+$AP797)-ROW())/12+5):INDIRECT("S"&amp;(ROW()+12*(($AO797-1)*3+$AP797)-ROW())/12+5),AR797)</f>
        <v>0</v>
      </c>
      <c r="AV797" s="511">
        <f ca="1">IF(AND(AR797&gt;0,AS797&gt;0),COUNTIF(AV$6:AV796,"&gt;0")+1,0)</f>
        <v>0</v>
      </c>
    </row>
    <row r="798" spans="41:48">
      <c r="AO798" s="511">
        <v>23</v>
      </c>
      <c r="AP798" s="511">
        <v>1</v>
      </c>
      <c r="AQ798" s="511">
        <v>1</v>
      </c>
      <c r="AR798" s="511">
        <f ca="1">IF($AQ798=1,IF(INDIRECT(ADDRESS(($AO798-1)*3+$AP798+5,$AQ798+7))="",0,INDIRECT(ADDRESS(($AO798-1)*3+$AP798+5,$AQ798+7))),IF(INDIRECT(ADDRESS(($AO798-1)*3+$AP798+5,$AQ798+7))="",0,IF(COUNTIF(INDIRECT(ADDRESS(($AO798-1)*36+($AP798-1)*12+6,COLUMN())):INDIRECT(ADDRESS(($AO798-1)*36+($AP798-1)*12+$AQ798+4,COLUMN())),INDIRECT(ADDRESS(($AO798-1)*3+$AP798+5,$AQ798+7)))&gt;=1,0,INDIRECT(ADDRESS(($AO798-1)*3+$AP798+5,$AQ798+7)))))</f>
        <v>0</v>
      </c>
      <c r="AS798" s="511">
        <f ca="1">COUNTIF(INDIRECT("H"&amp;(ROW()+12*(($AO798-1)*3+$AP798)-ROW())/12+5):INDIRECT("S"&amp;(ROW()+12*(($AO798-1)*3+$AP798)-ROW())/12+5),AR798)</f>
        <v>0</v>
      </c>
      <c r="AV798" s="511">
        <f ca="1">IF(AND(AR798&gt;0,AS798&gt;0),COUNTIF(AV$6:AV797,"&gt;0")+1,0)</f>
        <v>0</v>
      </c>
    </row>
    <row r="799" spans="41:48">
      <c r="AO799" s="511">
        <v>23</v>
      </c>
      <c r="AP799" s="511">
        <v>1</v>
      </c>
      <c r="AQ799" s="511">
        <v>2</v>
      </c>
      <c r="AR799" s="511">
        <f ca="1">IF($AQ799=1,IF(INDIRECT(ADDRESS(($AO799-1)*3+$AP799+5,$AQ799+7))="",0,INDIRECT(ADDRESS(($AO799-1)*3+$AP799+5,$AQ799+7))),IF(INDIRECT(ADDRESS(($AO799-1)*3+$AP799+5,$AQ799+7))="",0,IF(COUNTIF(INDIRECT(ADDRESS(($AO799-1)*36+($AP799-1)*12+6,COLUMN())):INDIRECT(ADDRESS(($AO799-1)*36+($AP799-1)*12+$AQ799+4,COLUMN())),INDIRECT(ADDRESS(($AO799-1)*3+$AP799+5,$AQ799+7)))&gt;=1,0,INDIRECT(ADDRESS(($AO799-1)*3+$AP799+5,$AQ799+7)))))</f>
        <v>0</v>
      </c>
      <c r="AS799" s="511">
        <f ca="1">COUNTIF(INDIRECT("H"&amp;(ROW()+12*(($AO799-1)*3+$AP799)-ROW())/12+5):INDIRECT("S"&amp;(ROW()+12*(($AO799-1)*3+$AP799)-ROW())/12+5),AR799)</f>
        <v>0</v>
      </c>
      <c r="AV799" s="511">
        <f ca="1">IF(AND(AR799&gt;0,AS799&gt;0),COUNTIF(AV$6:AV798,"&gt;0")+1,0)</f>
        <v>0</v>
      </c>
    </row>
    <row r="800" spans="41:48">
      <c r="AO800" s="511">
        <v>23</v>
      </c>
      <c r="AP800" s="511">
        <v>1</v>
      </c>
      <c r="AQ800" s="511">
        <v>3</v>
      </c>
      <c r="AR800" s="511">
        <f ca="1">IF($AQ800=1,IF(INDIRECT(ADDRESS(($AO800-1)*3+$AP800+5,$AQ800+7))="",0,INDIRECT(ADDRESS(($AO800-1)*3+$AP800+5,$AQ800+7))),IF(INDIRECT(ADDRESS(($AO800-1)*3+$AP800+5,$AQ800+7))="",0,IF(COUNTIF(INDIRECT(ADDRESS(($AO800-1)*36+($AP800-1)*12+6,COLUMN())):INDIRECT(ADDRESS(($AO800-1)*36+($AP800-1)*12+$AQ800+4,COLUMN())),INDIRECT(ADDRESS(($AO800-1)*3+$AP800+5,$AQ800+7)))&gt;=1,0,INDIRECT(ADDRESS(($AO800-1)*3+$AP800+5,$AQ800+7)))))</f>
        <v>0</v>
      </c>
      <c r="AS800" s="511">
        <f ca="1">COUNTIF(INDIRECT("H"&amp;(ROW()+12*(($AO800-1)*3+$AP800)-ROW())/12+5):INDIRECT("S"&amp;(ROW()+12*(($AO800-1)*3+$AP800)-ROW())/12+5),AR800)</f>
        <v>0</v>
      </c>
      <c r="AV800" s="511">
        <f ca="1">IF(AND(AR800&gt;0,AS800&gt;0),COUNTIF(AV$6:AV799,"&gt;0")+1,0)</f>
        <v>0</v>
      </c>
    </row>
    <row r="801" spans="41:48">
      <c r="AO801" s="511">
        <v>23</v>
      </c>
      <c r="AP801" s="511">
        <v>1</v>
      </c>
      <c r="AQ801" s="511">
        <v>4</v>
      </c>
      <c r="AR801" s="511">
        <f ca="1">IF($AQ801=1,IF(INDIRECT(ADDRESS(($AO801-1)*3+$AP801+5,$AQ801+7))="",0,INDIRECT(ADDRESS(($AO801-1)*3+$AP801+5,$AQ801+7))),IF(INDIRECT(ADDRESS(($AO801-1)*3+$AP801+5,$AQ801+7))="",0,IF(COUNTIF(INDIRECT(ADDRESS(($AO801-1)*36+($AP801-1)*12+6,COLUMN())):INDIRECT(ADDRESS(($AO801-1)*36+($AP801-1)*12+$AQ801+4,COLUMN())),INDIRECT(ADDRESS(($AO801-1)*3+$AP801+5,$AQ801+7)))&gt;=1,0,INDIRECT(ADDRESS(($AO801-1)*3+$AP801+5,$AQ801+7)))))</f>
        <v>0</v>
      </c>
      <c r="AS801" s="511">
        <f ca="1">COUNTIF(INDIRECT("H"&amp;(ROW()+12*(($AO801-1)*3+$AP801)-ROW())/12+5):INDIRECT("S"&amp;(ROW()+12*(($AO801-1)*3+$AP801)-ROW())/12+5),AR801)</f>
        <v>0</v>
      </c>
      <c r="AV801" s="511">
        <f ca="1">IF(AND(AR801&gt;0,AS801&gt;0),COUNTIF(AV$6:AV800,"&gt;0")+1,0)</f>
        <v>0</v>
      </c>
    </row>
    <row r="802" spans="41:48">
      <c r="AO802" s="511">
        <v>23</v>
      </c>
      <c r="AP802" s="511">
        <v>1</v>
      </c>
      <c r="AQ802" s="511">
        <v>5</v>
      </c>
      <c r="AR802" s="511">
        <f ca="1">IF($AQ802=1,IF(INDIRECT(ADDRESS(($AO802-1)*3+$AP802+5,$AQ802+7))="",0,INDIRECT(ADDRESS(($AO802-1)*3+$AP802+5,$AQ802+7))),IF(INDIRECT(ADDRESS(($AO802-1)*3+$AP802+5,$AQ802+7))="",0,IF(COUNTIF(INDIRECT(ADDRESS(($AO802-1)*36+($AP802-1)*12+6,COLUMN())):INDIRECT(ADDRESS(($AO802-1)*36+($AP802-1)*12+$AQ802+4,COLUMN())),INDIRECT(ADDRESS(($AO802-1)*3+$AP802+5,$AQ802+7)))&gt;=1,0,INDIRECT(ADDRESS(($AO802-1)*3+$AP802+5,$AQ802+7)))))</f>
        <v>0</v>
      </c>
      <c r="AS802" s="511">
        <f ca="1">COUNTIF(INDIRECT("H"&amp;(ROW()+12*(($AO802-1)*3+$AP802)-ROW())/12+5):INDIRECT("S"&amp;(ROW()+12*(($AO802-1)*3+$AP802)-ROW())/12+5),AR802)</f>
        <v>0</v>
      </c>
      <c r="AV802" s="511">
        <f ca="1">IF(AND(AR802&gt;0,AS802&gt;0),COUNTIF(AV$6:AV801,"&gt;0")+1,0)</f>
        <v>0</v>
      </c>
    </row>
    <row r="803" spans="41:48">
      <c r="AO803" s="511">
        <v>23</v>
      </c>
      <c r="AP803" s="511">
        <v>1</v>
      </c>
      <c r="AQ803" s="511">
        <v>6</v>
      </c>
      <c r="AR803" s="511">
        <f ca="1">IF($AQ803=1,IF(INDIRECT(ADDRESS(($AO803-1)*3+$AP803+5,$AQ803+7))="",0,INDIRECT(ADDRESS(($AO803-1)*3+$AP803+5,$AQ803+7))),IF(INDIRECT(ADDRESS(($AO803-1)*3+$AP803+5,$AQ803+7))="",0,IF(COUNTIF(INDIRECT(ADDRESS(($AO803-1)*36+($AP803-1)*12+6,COLUMN())):INDIRECT(ADDRESS(($AO803-1)*36+($AP803-1)*12+$AQ803+4,COLUMN())),INDIRECT(ADDRESS(($AO803-1)*3+$AP803+5,$AQ803+7)))&gt;=1,0,INDIRECT(ADDRESS(($AO803-1)*3+$AP803+5,$AQ803+7)))))</f>
        <v>0</v>
      </c>
      <c r="AS803" s="511">
        <f ca="1">COUNTIF(INDIRECT("H"&amp;(ROW()+12*(($AO803-1)*3+$AP803)-ROW())/12+5):INDIRECT("S"&amp;(ROW()+12*(($AO803-1)*3+$AP803)-ROW())/12+5),AR803)</f>
        <v>0</v>
      </c>
      <c r="AV803" s="511">
        <f ca="1">IF(AND(AR803&gt;0,AS803&gt;0),COUNTIF(AV$6:AV802,"&gt;0")+1,0)</f>
        <v>0</v>
      </c>
    </row>
    <row r="804" spans="41:48">
      <c r="AO804" s="511">
        <v>23</v>
      </c>
      <c r="AP804" s="511">
        <v>1</v>
      </c>
      <c r="AQ804" s="511">
        <v>7</v>
      </c>
      <c r="AR804" s="511">
        <f ca="1">IF($AQ804=1,IF(INDIRECT(ADDRESS(($AO804-1)*3+$AP804+5,$AQ804+7))="",0,INDIRECT(ADDRESS(($AO804-1)*3+$AP804+5,$AQ804+7))),IF(INDIRECT(ADDRESS(($AO804-1)*3+$AP804+5,$AQ804+7))="",0,IF(COUNTIF(INDIRECT(ADDRESS(($AO804-1)*36+($AP804-1)*12+6,COLUMN())):INDIRECT(ADDRESS(($AO804-1)*36+($AP804-1)*12+$AQ804+4,COLUMN())),INDIRECT(ADDRESS(($AO804-1)*3+$AP804+5,$AQ804+7)))&gt;=1,0,INDIRECT(ADDRESS(($AO804-1)*3+$AP804+5,$AQ804+7)))))</f>
        <v>0</v>
      </c>
      <c r="AS804" s="511">
        <f ca="1">COUNTIF(INDIRECT("H"&amp;(ROW()+12*(($AO804-1)*3+$AP804)-ROW())/12+5):INDIRECT("S"&amp;(ROW()+12*(($AO804-1)*3+$AP804)-ROW())/12+5),AR804)</f>
        <v>0</v>
      </c>
      <c r="AV804" s="511">
        <f ca="1">IF(AND(AR804&gt;0,AS804&gt;0),COUNTIF(AV$6:AV803,"&gt;0")+1,0)</f>
        <v>0</v>
      </c>
    </row>
    <row r="805" spans="41:48">
      <c r="AO805" s="511">
        <v>23</v>
      </c>
      <c r="AP805" s="511">
        <v>1</v>
      </c>
      <c r="AQ805" s="511">
        <v>8</v>
      </c>
      <c r="AR805" s="511">
        <f ca="1">IF($AQ805=1,IF(INDIRECT(ADDRESS(($AO805-1)*3+$AP805+5,$AQ805+7))="",0,INDIRECT(ADDRESS(($AO805-1)*3+$AP805+5,$AQ805+7))),IF(INDIRECT(ADDRESS(($AO805-1)*3+$AP805+5,$AQ805+7))="",0,IF(COUNTIF(INDIRECT(ADDRESS(($AO805-1)*36+($AP805-1)*12+6,COLUMN())):INDIRECT(ADDRESS(($AO805-1)*36+($AP805-1)*12+$AQ805+4,COLUMN())),INDIRECT(ADDRESS(($AO805-1)*3+$AP805+5,$AQ805+7)))&gt;=1,0,INDIRECT(ADDRESS(($AO805-1)*3+$AP805+5,$AQ805+7)))))</f>
        <v>0</v>
      </c>
      <c r="AS805" s="511">
        <f ca="1">COUNTIF(INDIRECT("H"&amp;(ROW()+12*(($AO805-1)*3+$AP805)-ROW())/12+5):INDIRECT("S"&amp;(ROW()+12*(($AO805-1)*3+$AP805)-ROW())/12+5),AR805)</f>
        <v>0</v>
      </c>
      <c r="AV805" s="511">
        <f ca="1">IF(AND(AR805&gt;0,AS805&gt;0),COUNTIF(AV$6:AV804,"&gt;0")+1,0)</f>
        <v>0</v>
      </c>
    </row>
    <row r="806" spans="41:48">
      <c r="AO806" s="511">
        <v>23</v>
      </c>
      <c r="AP806" s="511">
        <v>1</v>
      </c>
      <c r="AQ806" s="511">
        <v>9</v>
      </c>
      <c r="AR806" s="511">
        <f ca="1">IF($AQ806=1,IF(INDIRECT(ADDRESS(($AO806-1)*3+$AP806+5,$AQ806+7))="",0,INDIRECT(ADDRESS(($AO806-1)*3+$AP806+5,$AQ806+7))),IF(INDIRECT(ADDRESS(($AO806-1)*3+$AP806+5,$AQ806+7))="",0,IF(COUNTIF(INDIRECT(ADDRESS(($AO806-1)*36+($AP806-1)*12+6,COLUMN())):INDIRECT(ADDRESS(($AO806-1)*36+($AP806-1)*12+$AQ806+4,COLUMN())),INDIRECT(ADDRESS(($AO806-1)*3+$AP806+5,$AQ806+7)))&gt;=1,0,INDIRECT(ADDRESS(($AO806-1)*3+$AP806+5,$AQ806+7)))))</f>
        <v>0</v>
      </c>
      <c r="AS806" s="511">
        <f ca="1">COUNTIF(INDIRECT("H"&amp;(ROW()+12*(($AO806-1)*3+$AP806)-ROW())/12+5):INDIRECT("S"&amp;(ROW()+12*(($AO806-1)*3+$AP806)-ROW())/12+5),AR806)</f>
        <v>0</v>
      </c>
      <c r="AV806" s="511">
        <f ca="1">IF(AND(AR806&gt;0,AS806&gt;0),COUNTIF(AV$6:AV805,"&gt;0")+1,0)</f>
        <v>0</v>
      </c>
    </row>
    <row r="807" spans="41:48">
      <c r="AO807" s="511">
        <v>23</v>
      </c>
      <c r="AP807" s="511">
        <v>1</v>
      </c>
      <c r="AQ807" s="511">
        <v>10</v>
      </c>
      <c r="AR807" s="511">
        <f ca="1">IF($AQ807=1,IF(INDIRECT(ADDRESS(($AO807-1)*3+$AP807+5,$AQ807+7))="",0,INDIRECT(ADDRESS(($AO807-1)*3+$AP807+5,$AQ807+7))),IF(INDIRECT(ADDRESS(($AO807-1)*3+$AP807+5,$AQ807+7))="",0,IF(COUNTIF(INDIRECT(ADDRESS(($AO807-1)*36+($AP807-1)*12+6,COLUMN())):INDIRECT(ADDRESS(($AO807-1)*36+($AP807-1)*12+$AQ807+4,COLUMN())),INDIRECT(ADDRESS(($AO807-1)*3+$AP807+5,$AQ807+7)))&gt;=1,0,INDIRECT(ADDRESS(($AO807-1)*3+$AP807+5,$AQ807+7)))))</f>
        <v>0</v>
      </c>
      <c r="AS807" s="511">
        <f ca="1">COUNTIF(INDIRECT("H"&amp;(ROW()+12*(($AO807-1)*3+$AP807)-ROW())/12+5):INDIRECT("S"&amp;(ROW()+12*(($AO807-1)*3+$AP807)-ROW())/12+5),AR807)</f>
        <v>0</v>
      </c>
      <c r="AV807" s="511">
        <f ca="1">IF(AND(AR807&gt;0,AS807&gt;0),COUNTIF(AV$6:AV806,"&gt;0")+1,0)</f>
        <v>0</v>
      </c>
    </row>
    <row r="808" spans="41:48">
      <c r="AO808" s="511">
        <v>23</v>
      </c>
      <c r="AP808" s="511">
        <v>1</v>
      </c>
      <c r="AQ808" s="511">
        <v>11</v>
      </c>
      <c r="AR808" s="511">
        <f ca="1">IF($AQ808=1,IF(INDIRECT(ADDRESS(($AO808-1)*3+$AP808+5,$AQ808+7))="",0,INDIRECT(ADDRESS(($AO808-1)*3+$AP808+5,$AQ808+7))),IF(INDIRECT(ADDRESS(($AO808-1)*3+$AP808+5,$AQ808+7))="",0,IF(COUNTIF(INDIRECT(ADDRESS(($AO808-1)*36+($AP808-1)*12+6,COLUMN())):INDIRECT(ADDRESS(($AO808-1)*36+($AP808-1)*12+$AQ808+4,COLUMN())),INDIRECT(ADDRESS(($AO808-1)*3+$AP808+5,$AQ808+7)))&gt;=1,0,INDIRECT(ADDRESS(($AO808-1)*3+$AP808+5,$AQ808+7)))))</f>
        <v>0</v>
      </c>
      <c r="AS808" s="511">
        <f ca="1">COUNTIF(INDIRECT("H"&amp;(ROW()+12*(($AO808-1)*3+$AP808)-ROW())/12+5):INDIRECT("S"&amp;(ROW()+12*(($AO808-1)*3+$AP808)-ROW())/12+5),AR808)</f>
        <v>0</v>
      </c>
      <c r="AV808" s="511">
        <f ca="1">IF(AND(AR808&gt;0,AS808&gt;0),COUNTIF(AV$6:AV807,"&gt;0")+1,0)</f>
        <v>0</v>
      </c>
    </row>
    <row r="809" spans="41:48">
      <c r="AO809" s="511">
        <v>23</v>
      </c>
      <c r="AP809" s="511">
        <v>1</v>
      </c>
      <c r="AQ809" s="511">
        <v>12</v>
      </c>
      <c r="AR809" s="511">
        <f ca="1">IF($AQ809=1,IF(INDIRECT(ADDRESS(($AO809-1)*3+$AP809+5,$AQ809+7))="",0,INDIRECT(ADDRESS(($AO809-1)*3+$AP809+5,$AQ809+7))),IF(INDIRECT(ADDRESS(($AO809-1)*3+$AP809+5,$AQ809+7))="",0,IF(COUNTIF(INDIRECT(ADDRESS(($AO809-1)*36+($AP809-1)*12+6,COLUMN())):INDIRECT(ADDRESS(($AO809-1)*36+($AP809-1)*12+$AQ809+4,COLUMN())),INDIRECT(ADDRESS(($AO809-1)*3+$AP809+5,$AQ809+7)))&gt;=1,0,INDIRECT(ADDRESS(($AO809-1)*3+$AP809+5,$AQ809+7)))))</f>
        <v>0</v>
      </c>
      <c r="AS809" s="511">
        <f ca="1">COUNTIF(INDIRECT("H"&amp;(ROW()+12*(($AO809-1)*3+$AP809)-ROW())/12+5):INDIRECT("S"&amp;(ROW()+12*(($AO809-1)*3+$AP809)-ROW())/12+5),AR809)</f>
        <v>0</v>
      </c>
      <c r="AV809" s="511">
        <f ca="1">IF(AND(AR809&gt;0,AS809&gt;0),COUNTIF(AV$6:AV808,"&gt;0")+1,0)</f>
        <v>0</v>
      </c>
    </row>
    <row r="810" spans="41:48">
      <c r="AO810" s="511">
        <v>23</v>
      </c>
      <c r="AP810" s="511">
        <v>2</v>
      </c>
      <c r="AQ810" s="511">
        <v>1</v>
      </c>
      <c r="AR810" s="511">
        <f ca="1">IF($AQ810=1,IF(INDIRECT(ADDRESS(($AO810-1)*3+$AP810+5,$AQ810+7))="",0,INDIRECT(ADDRESS(($AO810-1)*3+$AP810+5,$AQ810+7))),IF(INDIRECT(ADDRESS(($AO810-1)*3+$AP810+5,$AQ810+7))="",0,IF(COUNTIF(INDIRECT(ADDRESS(($AO810-1)*36+($AP810-1)*12+6,COLUMN())):INDIRECT(ADDRESS(($AO810-1)*36+($AP810-1)*12+$AQ810+4,COLUMN())),INDIRECT(ADDRESS(($AO810-1)*3+$AP810+5,$AQ810+7)))&gt;=1,0,INDIRECT(ADDRESS(($AO810-1)*3+$AP810+5,$AQ810+7)))))</f>
        <v>0</v>
      </c>
      <c r="AS810" s="511">
        <f ca="1">COUNTIF(INDIRECT("H"&amp;(ROW()+12*(($AO810-1)*3+$AP810)-ROW())/12+5):INDIRECT("S"&amp;(ROW()+12*(($AO810-1)*3+$AP810)-ROW())/12+5),AR810)</f>
        <v>0</v>
      </c>
      <c r="AV810" s="511">
        <f ca="1">IF(AND(AR810&gt;0,AS810&gt;0),COUNTIF(AV$6:AV809,"&gt;0")+1,0)</f>
        <v>0</v>
      </c>
    </row>
    <row r="811" spans="41:48">
      <c r="AO811" s="511">
        <v>23</v>
      </c>
      <c r="AP811" s="511">
        <v>2</v>
      </c>
      <c r="AQ811" s="511">
        <v>2</v>
      </c>
      <c r="AR811" s="511">
        <f ca="1">IF($AQ811=1,IF(INDIRECT(ADDRESS(($AO811-1)*3+$AP811+5,$AQ811+7))="",0,INDIRECT(ADDRESS(($AO811-1)*3+$AP811+5,$AQ811+7))),IF(INDIRECT(ADDRESS(($AO811-1)*3+$AP811+5,$AQ811+7))="",0,IF(COUNTIF(INDIRECT(ADDRESS(($AO811-1)*36+($AP811-1)*12+6,COLUMN())):INDIRECT(ADDRESS(($AO811-1)*36+($AP811-1)*12+$AQ811+4,COLUMN())),INDIRECT(ADDRESS(($AO811-1)*3+$AP811+5,$AQ811+7)))&gt;=1,0,INDIRECT(ADDRESS(($AO811-1)*3+$AP811+5,$AQ811+7)))))</f>
        <v>0</v>
      </c>
      <c r="AS811" s="511">
        <f ca="1">COUNTIF(INDIRECT("H"&amp;(ROW()+12*(($AO811-1)*3+$AP811)-ROW())/12+5):INDIRECT("S"&amp;(ROW()+12*(($AO811-1)*3+$AP811)-ROW())/12+5),AR811)</f>
        <v>0</v>
      </c>
      <c r="AV811" s="511">
        <f ca="1">IF(AND(AR811&gt;0,AS811&gt;0),COUNTIF(AV$6:AV810,"&gt;0")+1,0)</f>
        <v>0</v>
      </c>
    </row>
    <row r="812" spans="41:48">
      <c r="AO812" s="511">
        <v>23</v>
      </c>
      <c r="AP812" s="511">
        <v>2</v>
      </c>
      <c r="AQ812" s="511">
        <v>3</v>
      </c>
      <c r="AR812" s="511">
        <f ca="1">IF($AQ812=1,IF(INDIRECT(ADDRESS(($AO812-1)*3+$AP812+5,$AQ812+7))="",0,INDIRECT(ADDRESS(($AO812-1)*3+$AP812+5,$AQ812+7))),IF(INDIRECT(ADDRESS(($AO812-1)*3+$AP812+5,$AQ812+7))="",0,IF(COUNTIF(INDIRECT(ADDRESS(($AO812-1)*36+($AP812-1)*12+6,COLUMN())):INDIRECT(ADDRESS(($AO812-1)*36+($AP812-1)*12+$AQ812+4,COLUMN())),INDIRECT(ADDRESS(($AO812-1)*3+$AP812+5,$AQ812+7)))&gt;=1,0,INDIRECT(ADDRESS(($AO812-1)*3+$AP812+5,$AQ812+7)))))</f>
        <v>0</v>
      </c>
      <c r="AS812" s="511">
        <f ca="1">COUNTIF(INDIRECT("H"&amp;(ROW()+12*(($AO812-1)*3+$AP812)-ROW())/12+5):INDIRECT("S"&amp;(ROW()+12*(($AO812-1)*3+$AP812)-ROW())/12+5),AR812)</f>
        <v>0</v>
      </c>
      <c r="AV812" s="511">
        <f ca="1">IF(AND(AR812&gt;0,AS812&gt;0),COUNTIF(AV$6:AV811,"&gt;0")+1,0)</f>
        <v>0</v>
      </c>
    </row>
    <row r="813" spans="41:48">
      <c r="AO813" s="511">
        <v>23</v>
      </c>
      <c r="AP813" s="511">
        <v>2</v>
      </c>
      <c r="AQ813" s="511">
        <v>4</v>
      </c>
      <c r="AR813" s="511">
        <f ca="1">IF($AQ813=1,IF(INDIRECT(ADDRESS(($AO813-1)*3+$AP813+5,$AQ813+7))="",0,INDIRECT(ADDRESS(($AO813-1)*3+$AP813+5,$AQ813+7))),IF(INDIRECT(ADDRESS(($AO813-1)*3+$AP813+5,$AQ813+7))="",0,IF(COUNTIF(INDIRECT(ADDRESS(($AO813-1)*36+($AP813-1)*12+6,COLUMN())):INDIRECT(ADDRESS(($AO813-1)*36+($AP813-1)*12+$AQ813+4,COLUMN())),INDIRECT(ADDRESS(($AO813-1)*3+$AP813+5,$AQ813+7)))&gt;=1,0,INDIRECT(ADDRESS(($AO813-1)*3+$AP813+5,$AQ813+7)))))</f>
        <v>0</v>
      </c>
      <c r="AS813" s="511">
        <f ca="1">COUNTIF(INDIRECT("H"&amp;(ROW()+12*(($AO813-1)*3+$AP813)-ROW())/12+5):INDIRECT("S"&amp;(ROW()+12*(($AO813-1)*3+$AP813)-ROW())/12+5),AR813)</f>
        <v>0</v>
      </c>
      <c r="AV813" s="511">
        <f ca="1">IF(AND(AR813&gt;0,AS813&gt;0),COUNTIF(AV$6:AV812,"&gt;0")+1,0)</f>
        <v>0</v>
      </c>
    </row>
    <row r="814" spans="41:48">
      <c r="AO814" s="511">
        <v>23</v>
      </c>
      <c r="AP814" s="511">
        <v>2</v>
      </c>
      <c r="AQ814" s="511">
        <v>5</v>
      </c>
      <c r="AR814" s="511">
        <f ca="1">IF($AQ814=1,IF(INDIRECT(ADDRESS(($AO814-1)*3+$AP814+5,$AQ814+7))="",0,INDIRECT(ADDRESS(($AO814-1)*3+$AP814+5,$AQ814+7))),IF(INDIRECT(ADDRESS(($AO814-1)*3+$AP814+5,$AQ814+7))="",0,IF(COUNTIF(INDIRECT(ADDRESS(($AO814-1)*36+($AP814-1)*12+6,COLUMN())):INDIRECT(ADDRESS(($AO814-1)*36+($AP814-1)*12+$AQ814+4,COLUMN())),INDIRECT(ADDRESS(($AO814-1)*3+$AP814+5,$AQ814+7)))&gt;=1,0,INDIRECT(ADDRESS(($AO814-1)*3+$AP814+5,$AQ814+7)))))</f>
        <v>0</v>
      </c>
      <c r="AS814" s="511">
        <f ca="1">COUNTIF(INDIRECT("H"&amp;(ROW()+12*(($AO814-1)*3+$AP814)-ROW())/12+5):INDIRECT("S"&amp;(ROW()+12*(($AO814-1)*3+$AP814)-ROW())/12+5),AR814)</f>
        <v>0</v>
      </c>
      <c r="AV814" s="511">
        <f ca="1">IF(AND(AR814&gt;0,AS814&gt;0),COUNTIF(AV$6:AV813,"&gt;0")+1,0)</f>
        <v>0</v>
      </c>
    </row>
    <row r="815" spans="41:48">
      <c r="AO815" s="511">
        <v>23</v>
      </c>
      <c r="AP815" s="511">
        <v>2</v>
      </c>
      <c r="AQ815" s="511">
        <v>6</v>
      </c>
      <c r="AR815" s="511">
        <f ca="1">IF($AQ815=1,IF(INDIRECT(ADDRESS(($AO815-1)*3+$AP815+5,$AQ815+7))="",0,INDIRECT(ADDRESS(($AO815-1)*3+$AP815+5,$AQ815+7))),IF(INDIRECT(ADDRESS(($AO815-1)*3+$AP815+5,$AQ815+7))="",0,IF(COUNTIF(INDIRECT(ADDRESS(($AO815-1)*36+($AP815-1)*12+6,COLUMN())):INDIRECT(ADDRESS(($AO815-1)*36+($AP815-1)*12+$AQ815+4,COLUMN())),INDIRECT(ADDRESS(($AO815-1)*3+$AP815+5,$AQ815+7)))&gt;=1,0,INDIRECT(ADDRESS(($AO815-1)*3+$AP815+5,$AQ815+7)))))</f>
        <v>0</v>
      </c>
      <c r="AS815" s="511">
        <f ca="1">COUNTIF(INDIRECT("H"&amp;(ROW()+12*(($AO815-1)*3+$AP815)-ROW())/12+5):INDIRECT("S"&amp;(ROW()+12*(($AO815-1)*3+$AP815)-ROW())/12+5),AR815)</f>
        <v>0</v>
      </c>
      <c r="AV815" s="511">
        <f ca="1">IF(AND(AR815&gt;0,AS815&gt;0),COUNTIF(AV$6:AV814,"&gt;0")+1,0)</f>
        <v>0</v>
      </c>
    </row>
    <row r="816" spans="41:48">
      <c r="AO816" s="511">
        <v>23</v>
      </c>
      <c r="AP816" s="511">
        <v>2</v>
      </c>
      <c r="AQ816" s="511">
        <v>7</v>
      </c>
      <c r="AR816" s="511">
        <f ca="1">IF($AQ816=1,IF(INDIRECT(ADDRESS(($AO816-1)*3+$AP816+5,$AQ816+7))="",0,INDIRECT(ADDRESS(($AO816-1)*3+$AP816+5,$AQ816+7))),IF(INDIRECT(ADDRESS(($AO816-1)*3+$AP816+5,$AQ816+7))="",0,IF(COUNTIF(INDIRECT(ADDRESS(($AO816-1)*36+($AP816-1)*12+6,COLUMN())):INDIRECT(ADDRESS(($AO816-1)*36+($AP816-1)*12+$AQ816+4,COLUMN())),INDIRECT(ADDRESS(($AO816-1)*3+$AP816+5,$AQ816+7)))&gt;=1,0,INDIRECT(ADDRESS(($AO816-1)*3+$AP816+5,$AQ816+7)))))</f>
        <v>0</v>
      </c>
      <c r="AS816" s="511">
        <f ca="1">COUNTIF(INDIRECT("H"&amp;(ROW()+12*(($AO816-1)*3+$AP816)-ROW())/12+5):INDIRECT("S"&amp;(ROW()+12*(($AO816-1)*3+$AP816)-ROW())/12+5),AR816)</f>
        <v>0</v>
      </c>
      <c r="AV816" s="511">
        <f ca="1">IF(AND(AR816&gt;0,AS816&gt;0),COUNTIF(AV$6:AV815,"&gt;0")+1,0)</f>
        <v>0</v>
      </c>
    </row>
    <row r="817" spans="41:48">
      <c r="AO817" s="511">
        <v>23</v>
      </c>
      <c r="AP817" s="511">
        <v>2</v>
      </c>
      <c r="AQ817" s="511">
        <v>8</v>
      </c>
      <c r="AR817" s="511">
        <f ca="1">IF($AQ817=1,IF(INDIRECT(ADDRESS(($AO817-1)*3+$AP817+5,$AQ817+7))="",0,INDIRECT(ADDRESS(($AO817-1)*3+$AP817+5,$AQ817+7))),IF(INDIRECT(ADDRESS(($AO817-1)*3+$AP817+5,$AQ817+7))="",0,IF(COUNTIF(INDIRECT(ADDRESS(($AO817-1)*36+($AP817-1)*12+6,COLUMN())):INDIRECT(ADDRESS(($AO817-1)*36+($AP817-1)*12+$AQ817+4,COLUMN())),INDIRECT(ADDRESS(($AO817-1)*3+$AP817+5,$AQ817+7)))&gt;=1,0,INDIRECT(ADDRESS(($AO817-1)*3+$AP817+5,$AQ817+7)))))</f>
        <v>0</v>
      </c>
      <c r="AS817" s="511">
        <f ca="1">COUNTIF(INDIRECT("H"&amp;(ROW()+12*(($AO817-1)*3+$AP817)-ROW())/12+5):INDIRECT("S"&amp;(ROW()+12*(($AO817-1)*3+$AP817)-ROW())/12+5),AR817)</f>
        <v>0</v>
      </c>
      <c r="AV817" s="511">
        <f ca="1">IF(AND(AR817&gt;0,AS817&gt;0),COUNTIF(AV$6:AV816,"&gt;0")+1,0)</f>
        <v>0</v>
      </c>
    </row>
    <row r="818" spans="41:48">
      <c r="AO818" s="511">
        <v>23</v>
      </c>
      <c r="AP818" s="511">
        <v>2</v>
      </c>
      <c r="AQ818" s="511">
        <v>9</v>
      </c>
      <c r="AR818" s="511">
        <f ca="1">IF($AQ818=1,IF(INDIRECT(ADDRESS(($AO818-1)*3+$AP818+5,$AQ818+7))="",0,INDIRECT(ADDRESS(($AO818-1)*3+$AP818+5,$AQ818+7))),IF(INDIRECT(ADDRESS(($AO818-1)*3+$AP818+5,$AQ818+7))="",0,IF(COUNTIF(INDIRECT(ADDRESS(($AO818-1)*36+($AP818-1)*12+6,COLUMN())):INDIRECT(ADDRESS(($AO818-1)*36+($AP818-1)*12+$AQ818+4,COLUMN())),INDIRECT(ADDRESS(($AO818-1)*3+$AP818+5,$AQ818+7)))&gt;=1,0,INDIRECT(ADDRESS(($AO818-1)*3+$AP818+5,$AQ818+7)))))</f>
        <v>0</v>
      </c>
      <c r="AS818" s="511">
        <f ca="1">COUNTIF(INDIRECT("H"&amp;(ROW()+12*(($AO818-1)*3+$AP818)-ROW())/12+5):INDIRECT("S"&amp;(ROW()+12*(($AO818-1)*3+$AP818)-ROW())/12+5),AR818)</f>
        <v>0</v>
      </c>
      <c r="AV818" s="511">
        <f ca="1">IF(AND(AR818&gt;0,AS818&gt;0),COUNTIF(AV$6:AV817,"&gt;0")+1,0)</f>
        <v>0</v>
      </c>
    </row>
    <row r="819" spans="41:48">
      <c r="AO819" s="511">
        <v>23</v>
      </c>
      <c r="AP819" s="511">
        <v>2</v>
      </c>
      <c r="AQ819" s="511">
        <v>10</v>
      </c>
      <c r="AR819" s="511">
        <f ca="1">IF($AQ819=1,IF(INDIRECT(ADDRESS(($AO819-1)*3+$AP819+5,$AQ819+7))="",0,INDIRECT(ADDRESS(($AO819-1)*3+$AP819+5,$AQ819+7))),IF(INDIRECT(ADDRESS(($AO819-1)*3+$AP819+5,$AQ819+7))="",0,IF(COUNTIF(INDIRECT(ADDRESS(($AO819-1)*36+($AP819-1)*12+6,COLUMN())):INDIRECT(ADDRESS(($AO819-1)*36+($AP819-1)*12+$AQ819+4,COLUMN())),INDIRECT(ADDRESS(($AO819-1)*3+$AP819+5,$AQ819+7)))&gt;=1,0,INDIRECT(ADDRESS(($AO819-1)*3+$AP819+5,$AQ819+7)))))</f>
        <v>0</v>
      </c>
      <c r="AS819" s="511">
        <f ca="1">COUNTIF(INDIRECT("H"&amp;(ROW()+12*(($AO819-1)*3+$AP819)-ROW())/12+5):INDIRECT("S"&amp;(ROW()+12*(($AO819-1)*3+$AP819)-ROW())/12+5),AR819)</f>
        <v>0</v>
      </c>
      <c r="AV819" s="511">
        <f ca="1">IF(AND(AR819&gt;0,AS819&gt;0),COUNTIF(AV$6:AV818,"&gt;0")+1,0)</f>
        <v>0</v>
      </c>
    </row>
    <row r="820" spans="41:48">
      <c r="AO820" s="511">
        <v>23</v>
      </c>
      <c r="AP820" s="511">
        <v>2</v>
      </c>
      <c r="AQ820" s="511">
        <v>11</v>
      </c>
      <c r="AR820" s="511">
        <f ca="1">IF($AQ820=1,IF(INDIRECT(ADDRESS(($AO820-1)*3+$AP820+5,$AQ820+7))="",0,INDIRECT(ADDRESS(($AO820-1)*3+$AP820+5,$AQ820+7))),IF(INDIRECT(ADDRESS(($AO820-1)*3+$AP820+5,$AQ820+7))="",0,IF(COUNTIF(INDIRECT(ADDRESS(($AO820-1)*36+($AP820-1)*12+6,COLUMN())):INDIRECT(ADDRESS(($AO820-1)*36+($AP820-1)*12+$AQ820+4,COLUMN())),INDIRECT(ADDRESS(($AO820-1)*3+$AP820+5,$AQ820+7)))&gt;=1,0,INDIRECT(ADDRESS(($AO820-1)*3+$AP820+5,$AQ820+7)))))</f>
        <v>0</v>
      </c>
      <c r="AS820" s="511">
        <f ca="1">COUNTIF(INDIRECT("H"&amp;(ROW()+12*(($AO820-1)*3+$AP820)-ROW())/12+5):INDIRECT("S"&amp;(ROW()+12*(($AO820-1)*3+$AP820)-ROW())/12+5),AR820)</f>
        <v>0</v>
      </c>
      <c r="AV820" s="511">
        <f ca="1">IF(AND(AR820&gt;0,AS820&gt;0),COUNTIF(AV$6:AV819,"&gt;0")+1,0)</f>
        <v>0</v>
      </c>
    </row>
    <row r="821" spans="41:48">
      <c r="AO821" s="511">
        <v>23</v>
      </c>
      <c r="AP821" s="511">
        <v>2</v>
      </c>
      <c r="AQ821" s="511">
        <v>12</v>
      </c>
      <c r="AR821" s="511">
        <f ca="1">IF($AQ821=1,IF(INDIRECT(ADDRESS(($AO821-1)*3+$AP821+5,$AQ821+7))="",0,INDIRECT(ADDRESS(($AO821-1)*3+$AP821+5,$AQ821+7))),IF(INDIRECT(ADDRESS(($AO821-1)*3+$AP821+5,$AQ821+7))="",0,IF(COUNTIF(INDIRECT(ADDRESS(($AO821-1)*36+($AP821-1)*12+6,COLUMN())):INDIRECT(ADDRESS(($AO821-1)*36+($AP821-1)*12+$AQ821+4,COLUMN())),INDIRECT(ADDRESS(($AO821-1)*3+$AP821+5,$AQ821+7)))&gt;=1,0,INDIRECT(ADDRESS(($AO821-1)*3+$AP821+5,$AQ821+7)))))</f>
        <v>0</v>
      </c>
      <c r="AS821" s="511">
        <f ca="1">COUNTIF(INDIRECT("H"&amp;(ROW()+12*(($AO821-1)*3+$AP821)-ROW())/12+5):INDIRECT("S"&amp;(ROW()+12*(($AO821-1)*3+$AP821)-ROW())/12+5),AR821)</f>
        <v>0</v>
      </c>
      <c r="AV821" s="511">
        <f ca="1">IF(AND(AR821&gt;0,AS821&gt;0),COUNTIF(AV$6:AV820,"&gt;0")+1,0)</f>
        <v>0</v>
      </c>
    </row>
    <row r="822" spans="41:48">
      <c r="AO822" s="511">
        <v>23</v>
      </c>
      <c r="AP822" s="511">
        <v>3</v>
      </c>
      <c r="AQ822" s="511">
        <v>1</v>
      </c>
      <c r="AR822" s="511">
        <f ca="1">IF($AQ822=1,IF(INDIRECT(ADDRESS(($AO822-1)*3+$AP822+5,$AQ822+7))="",0,INDIRECT(ADDRESS(($AO822-1)*3+$AP822+5,$AQ822+7))),IF(INDIRECT(ADDRESS(($AO822-1)*3+$AP822+5,$AQ822+7))="",0,IF(COUNTIF(INDIRECT(ADDRESS(($AO822-1)*36+($AP822-1)*12+6,COLUMN())):INDIRECT(ADDRESS(($AO822-1)*36+($AP822-1)*12+$AQ822+4,COLUMN())),INDIRECT(ADDRESS(($AO822-1)*3+$AP822+5,$AQ822+7)))&gt;=1,0,INDIRECT(ADDRESS(($AO822-1)*3+$AP822+5,$AQ822+7)))))</f>
        <v>0</v>
      </c>
      <c r="AS822" s="511">
        <f ca="1">COUNTIF(INDIRECT("H"&amp;(ROW()+12*(($AO822-1)*3+$AP822)-ROW())/12+5):INDIRECT("S"&amp;(ROW()+12*(($AO822-1)*3+$AP822)-ROW())/12+5),AR822)</f>
        <v>0</v>
      </c>
      <c r="AV822" s="511">
        <f ca="1">IF(AND(AR822&gt;0,AS822&gt;0),COUNTIF(AV$6:AV821,"&gt;0")+1,0)</f>
        <v>0</v>
      </c>
    </row>
    <row r="823" spans="41:48">
      <c r="AO823" s="511">
        <v>23</v>
      </c>
      <c r="AP823" s="511">
        <v>3</v>
      </c>
      <c r="AQ823" s="511">
        <v>2</v>
      </c>
      <c r="AR823" s="511">
        <f ca="1">IF($AQ823=1,IF(INDIRECT(ADDRESS(($AO823-1)*3+$AP823+5,$AQ823+7))="",0,INDIRECT(ADDRESS(($AO823-1)*3+$AP823+5,$AQ823+7))),IF(INDIRECT(ADDRESS(($AO823-1)*3+$AP823+5,$AQ823+7))="",0,IF(COUNTIF(INDIRECT(ADDRESS(($AO823-1)*36+($AP823-1)*12+6,COLUMN())):INDIRECT(ADDRESS(($AO823-1)*36+($AP823-1)*12+$AQ823+4,COLUMN())),INDIRECT(ADDRESS(($AO823-1)*3+$AP823+5,$AQ823+7)))&gt;=1,0,INDIRECT(ADDRESS(($AO823-1)*3+$AP823+5,$AQ823+7)))))</f>
        <v>0</v>
      </c>
      <c r="AS823" s="511">
        <f ca="1">COUNTIF(INDIRECT("H"&amp;(ROW()+12*(($AO823-1)*3+$AP823)-ROW())/12+5):INDIRECT("S"&amp;(ROW()+12*(($AO823-1)*3+$AP823)-ROW())/12+5),AR823)</f>
        <v>0</v>
      </c>
      <c r="AV823" s="511">
        <f ca="1">IF(AND(AR823&gt;0,AS823&gt;0),COUNTIF(AV$6:AV822,"&gt;0")+1,0)</f>
        <v>0</v>
      </c>
    </row>
    <row r="824" spans="41:48">
      <c r="AO824" s="511">
        <v>23</v>
      </c>
      <c r="AP824" s="511">
        <v>3</v>
      </c>
      <c r="AQ824" s="511">
        <v>3</v>
      </c>
      <c r="AR824" s="511">
        <f ca="1">IF($AQ824=1,IF(INDIRECT(ADDRESS(($AO824-1)*3+$AP824+5,$AQ824+7))="",0,INDIRECT(ADDRESS(($AO824-1)*3+$AP824+5,$AQ824+7))),IF(INDIRECT(ADDRESS(($AO824-1)*3+$AP824+5,$AQ824+7))="",0,IF(COUNTIF(INDIRECT(ADDRESS(($AO824-1)*36+($AP824-1)*12+6,COLUMN())):INDIRECT(ADDRESS(($AO824-1)*36+($AP824-1)*12+$AQ824+4,COLUMN())),INDIRECT(ADDRESS(($AO824-1)*3+$AP824+5,$AQ824+7)))&gt;=1,0,INDIRECT(ADDRESS(($AO824-1)*3+$AP824+5,$AQ824+7)))))</f>
        <v>0</v>
      </c>
      <c r="AS824" s="511">
        <f ca="1">COUNTIF(INDIRECT("H"&amp;(ROW()+12*(($AO824-1)*3+$AP824)-ROW())/12+5):INDIRECT("S"&amp;(ROW()+12*(($AO824-1)*3+$AP824)-ROW())/12+5),AR824)</f>
        <v>0</v>
      </c>
      <c r="AV824" s="511">
        <f ca="1">IF(AND(AR824&gt;0,AS824&gt;0),COUNTIF(AV$6:AV823,"&gt;0")+1,0)</f>
        <v>0</v>
      </c>
    </row>
    <row r="825" spans="41:48">
      <c r="AO825" s="511">
        <v>23</v>
      </c>
      <c r="AP825" s="511">
        <v>3</v>
      </c>
      <c r="AQ825" s="511">
        <v>4</v>
      </c>
      <c r="AR825" s="511">
        <f ca="1">IF($AQ825=1,IF(INDIRECT(ADDRESS(($AO825-1)*3+$AP825+5,$AQ825+7))="",0,INDIRECT(ADDRESS(($AO825-1)*3+$AP825+5,$AQ825+7))),IF(INDIRECT(ADDRESS(($AO825-1)*3+$AP825+5,$AQ825+7))="",0,IF(COUNTIF(INDIRECT(ADDRESS(($AO825-1)*36+($AP825-1)*12+6,COLUMN())):INDIRECT(ADDRESS(($AO825-1)*36+($AP825-1)*12+$AQ825+4,COLUMN())),INDIRECT(ADDRESS(($AO825-1)*3+$AP825+5,$AQ825+7)))&gt;=1,0,INDIRECT(ADDRESS(($AO825-1)*3+$AP825+5,$AQ825+7)))))</f>
        <v>0</v>
      </c>
      <c r="AS825" s="511">
        <f ca="1">COUNTIF(INDIRECT("H"&amp;(ROW()+12*(($AO825-1)*3+$AP825)-ROW())/12+5):INDIRECT("S"&amp;(ROW()+12*(($AO825-1)*3+$AP825)-ROW())/12+5),AR825)</f>
        <v>0</v>
      </c>
      <c r="AV825" s="511">
        <f ca="1">IF(AND(AR825&gt;0,AS825&gt;0),COUNTIF(AV$6:AV824,"&gt;0")+1,0)</f>
        <v>0</v>
      </c>
    </row>
    <row r="826" spans="41:48">
      <c r="AO826" s="511">
        <v>23</v>
      </c>
      <c r="AP826" s="511">
        <v>3</v>
      </c>
      <c r="AQ826" s="511">
        <v>5</v>
      </c>
      <c r="AR826" s="511">
        <f ca="1">IF($AQ826=1,IF(INDIRECT(ADDRESS(($AO826-1)*3+$AP826+5,$AQ826+7))="",0,INDIRECT(ADDRESS(($AO826-1)*3+$AP826+5,$AQ826+7))),IF(INDIRECT(ADDRESS(($AO826-1)*3+$AP826+5,$AQ826+7))="",0,IF(COUNTIF(INDIRECT(ADDRESS(($AO826-1)*36+($AP826-1)*12+6,COLUMN())):INDIRECT(ADDRESS(($AO826-1)*36+($AP826-1)*12+$AQ826+4,COLUMN())),INDIRECT(ADDRESS(($AO826-1)*3+$AP826+5,$AQ826+7)))&gt;=1,0,INDIRECT(ADDRESS(($AO826-1)*3+$AP826+5,$AQ826+7)))))</f>
        <v>0</v>
      </c>
      <c r="AS826" s="511">
        <f ca="1">COUNTIF(INDIRECT("H"&amp;(ROW()+12*(($AO826-1)*3+$AP826)-ROW())/12+5):INDIRECT("S"&amp;(ROW()+12*(($AO826-1)*3+$AP826)-ROW())/12+5),AR826)</f>
        <v>0</v>
      </c>
      <c r="AV826" s="511">
        <f ca="1">IF(AND(AR826&gt;0,AS826&gt;0),COUNTIF(AV$6:AV825,"&gt;0")+1,0)</f>
        <v>0</v>
      </c>
    </row>
    <row r="827" spans="41:48">
      <c r="AO827" s="511">
        <v>23</v>
      </c>
      <c r="AP827" s="511">
        <v>3</v>
      </c>
      <c r="AQ827" s="511">
        <v>6</v>
      </c>
      <c r="AR827" s="511">
        <f ca="1">IF($AQ827=1,IF(INDIRECT(ADDRESS(($AO827-1)*3+$AP827+5,$AQ827+7))="",0,INDIRECT(ADDRESS(($AO827-1)*3+$AP827+5,$AQ827+7))),IF(INDIRECT(ADDRESS(($AO827-1)*3+$AP827+5,$AQ827+7))="",0,IF(COUNTIF(INDIRECT(ADDRESS(($AO827-1)*36+($AP827-1)*12+6,COLUMN())):INDIRECT(ADDRESS(($AO827-1)*36+($AP827-1)*12+$AQ827+4,COLUMN())),INDIRECT(ADDRESS(($AO827-1)*3+$AP827+5,$AQ827+7)))&gt;=1,0,INDIRECT(ADDRESS(($AO827-1)*3+$AP827+5,$AQ827+7)))))</f>
        <v>0</v>
      </c>
      <c r="AS827" s="511">
        <f ca="1">COUNTIF(INDIRECT("H"&amp;(ROW()+12*(($AO827-1)*3+$AP827)-ROW())/12+5):INDIRECT("S"&amp;(ROW()+12*(($AO827-1)*3+$AP827)-ROW())/12+5),AR827)</f>
        <v>0</v>
      </c>
      <c r="AV827" s="511">
        <f ca="1">IF(AND(AR827&gt;0,AS827&gt;0),COUNTIF(AV$6:AV826,"&gt;0")+1,0)</f>
        <v>0</v>
      </c>
    </row>
    <row r="828" spans="41:48">
      <c r="AO828" s="511">
        <v>23</v>
      </c>
      <c r="AP828" s="511">
        <v>3</v>
      </c>
      <c r="AQ828" s="511">
        <v>7</v>
      </c>
      <c r="AR828" s="511">
        <f ca="1">IF($AQ828=1,IF(INDIRECT(ADDRESS(($AO828-1)*3+$AP828+5,$AQ828+7))="",0,INDIRECT(ADDRESS(($AO828-1)*3+$AP828+5,$AQ828+7))),IF(INDIRECT(ADDRESS(($AO828-1)*3+$AP828+5,$AQ828+7))="",0,IF(COUNTIF(INDIRECT(ADDRESS(($AO828-1)*36+($AP828-1)*12+6,COLUMN())):INDIRECT(ADDRESS(($AO828-1)*36+($AP828-1)*12+$AQ828+4,COLUMN())),INDIRECT(ADDRESS(($AO828-1)*3+$AP828+5,$AQ828+7)))&gt;=1,0,INDIRECT(ADDRESS(($AO828-1)*3+$AP828+5,$AQ828+7)))))</f>
        <v>0</v>
      </c>
      <c r="AS828" s="511">
        <f ca="1">COUNTIF(INDIRECT("H"&amp;(ROW()+12*(($AO828-1)*3+$AP828)-ROW())/12+5):INDIRECT("S"&amp;(ROW()+12*(($AO828-1)*3+$AP828)-ROW())/12+5),AR828)</f>
        <v>0</v>
      </c>
      <c r="AV828" s="511">
        <f ca="1">IF(AND(AR828&gt;0,AS828&gt;0),COUNTIF(AV$6:AV827,"&gt;0")+1,0)</f>
        <v>0</v>
      </c>
    </row>
    <row r="829" spans="41:48">
      <c r="AO829" s="511">
        <v>23</v>
      </c>
      <c r="AP829" s="511">
        <v>3</v>
      </c>
      <c r="AQ829" s="511">
        <v>8</v>
      </c>
      <c r="AR829" s="511">
        <f ca="1">IF($AQ829=1,IF(INDIRECT(ADDRESS(($AO829-1)*3+$AP829+5,$AQ829+7))="",0,INDIRECT(ADDRESS(($AO829-1)*3+$AP829+5,$AQ829+7))),IF(INDIRECT(ADDRESS(($AO829-1)*3+$AP829+5,$AQ829+7))="",0,IF(COUNTIF(INDIRECT(ADDRESS(($AO829-1)*36+($AP829-1)*12+6,COLUMN())):INDIRECT(ADDRESS(($AO829-1)*36+($AP829-1)*12+$AQ829+4,COLUMN())),INDIRECT(ADDRESS(($AO829-1)*3+$AP829+5,$AQ829+7)))&gt;=1,0,INDIRECT(ADDRESS(($AO829-1)*3+$AP829+5,$AQ829+7)))))</f>
        <v>0</v>
      </c>
      <c r="AS829" s="511">
        <f ca="1">COUNTIF(INDIRECT("H"&amp;(ROW()+12*(($AO829-1)*3+$AP829)-ROW())/12+5):INDIRECT("S"&amp;(ROW()+12*(($AO829-1)*3+$AP829)-ROW())/12+5),AR829)</f>
        <v>0</v>
      </c>
      <c r="AV829" s="511">
        <f ca="1">IF(AND(AR829&gt;0,AS829&gt;0),COUNTIF(AV$6:AV828,"&gt;0")+1,0)</f>
        <v>0</v>
      </c>
    </row>
    <row r="830" spans="41:48">
      <c r="AO830" s="511">
        <v>23</v>
      </c>
      <c r="AP830" s="511">
        <v>3</v>
      </c>
      <c r="AQ830" s="511">
        <v>9</v>
      </c>
      <c r="AR830" s="511">
        <f ca="1">IF($AQ830=1,IF(INDIRECT(ADDRESS(($AO830-1)*3+$AP830+5,$AQ830+7))="",0,INDIRECT(ADDRESS(($AO830-1)*3+$AP830+5,$AQ830+7))),IF(INDIRECT(ADDRESS(($AO830-1)*3+$AP830+5,$AQ830+7))="",0,IF(COUNTIF(INDIRECT(ADDRESS(($AO830-1)*36+($AP830-1)*12+6,COLUMN())):INDIRECT(ADDRESS(($AO830-1)*36+($AP830-1)*12+$AQ830+4,COLUMN())),INDIRECT(ADDRESS(($AO830-1)*3+$AP830+5,$AQ830+7)))&gt;=1,0,INDIRECT(ADDRESS(($AO830-1)*3+$AP830+5,$AQ830+7)))))</f>
        <v>0</v>
      </c>
      <c r="AS830" s="511">
        <f ca="1">COUNTIF(INDIRECT("H"&amp;(ROW()+12*(($AO830-1)*3+$AP830)-ROW())/12+5):INDIRECT("S"&amp;(ROW()+12*(($AO830-1)*3+$AP830)-ROW())/12+5),AR830)</f>
        <v>0</v>
      </c>
      <c r="AV830" s="511">
        <f ca="1">IF(AND(AR830&gt;0,AS830&gt;0),COUNTIF(AV$6:AV829,"&gt;0")+1,0)</f>
        <v>0</v>
      </c>
    </row>
    <row r="831" spans="41:48">
      <c r="AO831" s="511">
        <v>23</v>
      </c>
      <c r="AP831" s="511">
        <v>3</v>
      </c>
      <c r="AQ831" s="511">
        <v>10</v>
      </c>
      <c r="AR831" s="511">
        <f ca="1">IF($AQ831=1,IF(INDIRECT(ADDRESS(($AO831-1)*3+$AP831+5,$AQ831+7))="",0,INDIRECT(ADDRESS(($AO831-1)*3+$AP831+5,$AQ831+7))),IF(INDIRECT(ADDRESS(($AO831-1)*3+$AP831+5,$AQ831+7))="",0,IF(COUNTIF(INDIRECT(ADDRESS(($AO831-1)*36+($AP831-1)*12+6,COLUMN())):INDIRECT(ADDRESS(($AO831-1)*36+($AP831-1)*12+$AQ831+4,COLUMN())),INDIRECT(ADDRESS(($AO831-1)*3+$AP831+5,$AQ831+7)))&gt;=1,0,INDIRECT(ADDRESS(($AO831-1)*3+$AP831+5,$AQ831+7)))))</f>
        <v>0</v>
      </c>
      <c r="AS831" s="511">
        <f ca="1">COUNTIF(INDIRECT("H"&amp;(ROW()+12*(($AO831-1)*3+$AP831)-ROW())/12+5):INDIRECT("S"&amp;(ROW()+12*(($AO831-1)*3+$AP831)-ROW())/12+5),AR831)</f>
        <v>0</v>
      </c>
      <c r="AV831" s="511">
        <f ca="1">IF(AND(AR831&gt;0,AS831&gt;0),COUNTIF(AV$6:AV830,"&gt;0")+1,0)</f>
        <v>0</v>
      </c>
    </row>
    <row r="832" spans="41:48">
      <c r="AO832" s="511">
        <v>23</v>
      </c>
      <c r="AP832" s="511">
        <v>3</v>
      </c>
      <c r="AQ832" s="511">
        <v>11</v>
      </c>
      <c r="AR832" s="511">
        <f ca="1">IF($AQ832=1,IF(INDIRECT(ADDRESS(($AO832-1)*3+$AP832+5,$AQ832+7))="",0,INDIRECT(ADDRESS(($AO832-1)*3+$AP832+5,$AQ832+7))),IF(INDIRECT(ADDRESS(($AO832-1)*3+$AP832+5,$AQ832+7))="",0,IF(COUNTIF(INDIRECT(ADDRESS(($AO832-1)*36+($AP832-1)*12+6,COLUMN())):INDIRECT(ADDRESS(($AO832-1)*36+($AP832-1)*12+$AQ832+4,COLUMN())),INDIRECT(ADDRESS(($AO832-1)*3+$AP832+5,$AQ832+7)))&gt;=1,0,INDIRECT(ADDRESS(($AO832-1)*3+$AP832+5,$AQ832+7)))))</f>
        <v>0</v>
      </c>
      <c r="AS832" s="511">
        <f ca="1">COUNTIF(INDIRECT("H"&amp;(ROW()+12*(($AO832-1)*3+$AP832)-ROW())/12+5):INDIRECT("S"&amp;(ROW()+12*(($AO832-1)*3+$AP832)-ROW())/12+5),AR832)</f>
        <v>0</v>
      </c>
      <c r="AV832" s="511">
        <f ca="1">IF(AND(AR832&gt;0,AS832&gt;0),COUNTIF(AV$6:AV831,"&gt;0")+1,0)</f>
        <v>0</v>
      </c>
    </row>
    <row r="833" spans="41:48">
      <c r="AO833" s="511">
        <v>23</v>
      </c>
      <c r="AP833" s="511">
        <v>3</v>
      </c>
      <c r="AQ833" s="511">
        <v>12</v>
      </c>
      <c r="AR833" s="511">
        <f ca="1">IF($AQ833=1,IF(INDIRECT(ADDRESS(($AO833-1)*3+$AP833+5,$AQ833+7))="",0,INDIRECT(ADDRESS(($AO833-1)*3+$AP833+5,$AQ833+7))),IF(INDIRECT(ADDRESS(($AO833-1)*3+$AP833+5,$AQ833+7))="",0,IF(COUNTIF(INDIRECT(ADDRESS(($AO833-1)*36+($AP833-1)*12+6,COLUMN())):INDIRECT(ADDRESS(($AO833-1)*36+($AP833-1)*12+$AQ833+4,COLUMN())),INDIRECT(ADDRESS(($AO833-1)*3+$AP833+5,$AQ833+7)))&gt;=1,0,INDIRECT(ADDRESS(($AO833-1)*3+$AP833+5,$AQ833+7)))))</f>
        <v>0</v>
      </c>
      <c r="AS833" s="511">
        <f ca="1">COUNTIF(INDIRECT("H"&amp;(ROW()+12*(($AO833-1)*3+$AP833)-ROW())/12+5):INDIRECT("S"&amp;(ROW()+12*(($AO833-1)*3+$AP833)-ROW())/12+5),AR833)</f>
        <v>0</v>
      </c>
      <c r="AV833" s="511">
        <f ca="1">IF(AND(AR833&gt;0,AS833&gt;0),COUNTIF(AV$6:AV832,"&gt;0")+1,0)</f>
        <v>0</v>
      </c>
    </row>
    <row r="834" spans="41:48">
      <c r="AO834" s="511">
        <v>24</v>
      </c>
      <c r="AP834" s="511">
        <v>1</v>
      </c>
      <c r="AQ834" s="511">
        <v>1</v>
      </c>
      <c r="AR834" s="511">
        <f ca="1">IF($AQ834=1,IF(INDIRECT(ADDRESS(($AO834-1)*3+$AP834+5,$AQ834+7))="",0,INDIRECT(ADDRESS(($AO834-1)*3+$AP834+5,$AQ834+7))),IF(INDIRECT(ADDRESS(($AO834-1)*3+$AP834+5,$AQ834+7))="",0,IF(COUNTIF(INDIRECT(ADDRESS(($AO834-1)*36+($AP834-1)*12+6,COLUMN())):INDIRECT(ADDRESS(($AO834-1)*36+($AP834-1)*12+$AQ834+4,COLUMN())),INDIRECT(ADDRESS(($AO834-1)*3+$AP834+5,$AQ834+7)))&gt;=1,0,INDIRECT(ADDRESS(($AO834-1)*3+$AP834+5,$AQ834+7)))))</f>
        <v>0</v>
      </c>
      <c r="AS834" s="511">
        <f ca="1">COUNTIF(INDIRECT("H"&amp;(ROW()+12*(($AO834-1)*3+$AP834)-ROW())/12+5):INDIRECT("S"&amp;(ROW()+12*(($AO834-1)*3+$AP834)-ROW())/12+5),AR834)</f>
        <v>0</v>
      </c>
      <c r="AV834" s="511">
        <f ca="1">IF(AND(AR834&gt;0,AS834&gt;0),COUNTIF(AV$6:AV833,"&gt;0")+1,0)</f>
        <v>0</v>
      </c>
    </row>
    <row r="835" spans="41:48">
      <c r="AO835" s="511">
        <v>24</v>
      </c>
      <c r="AP835" s="511">
        <v>1</v>
      </c>
      <c r="AQ835" s="511">
        <v>2</v>
      </c>
      <c r="AR835" s="511">
        <f ca="1">IF($AQ835=1,IF(INDIRECT(ADDRESS(($AO835-1)*3+$AP835+5,$AQ835+7))="",0,INDIRECT(ADDRESS(($AO835-1)*3+$AP835+5,$AQ835+7))),IF(INDIRECT(ADDRESS(($AO835-1)*3+$AP835+5,$AQ835+7))="",0,IF(COUNTIF(INDIRECT(ADDRESS(($AO835-1)*36+($AP835-1)*12+6,COLUMN())):INDIRECT(ADDRESS(($AO835-1)*36+($AP835-1)*12+$AQ835+4,COLUMN())),INDIRECT(ADDRESS(($AO835-1)*3+$AP835+5,$AQ835+7)))&gt;=1,0,INDIRECT(ADDRESS(($AO835-1)*3+$AP835+5,$AQ835+7)))))</f>
        <v>0</v>
      </c>
      <c r="AS835" s="511">
        <f ca="1">COUNTIF(INDIRECT("H"&amp;(ROW()+12*(($AO835-1)*3+$AP835)-ROW())/12+5):INDIRECT("S"&amp;(ROW()+12*(($AO835-1)*3+$AP835)-ROW())/12+5),AR835)</f>
        <v>0</v>
      </c>
      <c r="AV835" s="511">
        <f ca="1">IF(AND(AR835&gt;0,AS835&gt;0),COUNTIF(AV$6:AV834,"&gt;0")+1,0)</f>
        <v>0</v>
      </c>
    </row>
    <row r="836" spans="41:48">
      <c r="AO836" s="511">
        <v>24</v>
      </c>
      <c r="AP836" s="511">
        <v>1</v>
      </c>
      <c r="AQ836" s="511">
        <v>3</v>
      </c>
      <c r="AR836" s="511">
        <f ca="1">IF($AQ836=1,IF(INDIRECT(ADDRESS(($AO836-1)*3+$AP836+5,$AQ836+7))="",0,INDIRECT(ADDRESS(($AO836-1)*3+$AP836+5,$AQ836+7))),IF(INDIRECT(ADDRESS(($AO836-1)*3+$AP836+5,$AQ836+7))="",0,IF(COUNTIF(INDIRECT(ADDRESS(($AO836-1)*36+($AP836-1)*12+6,COLUMN())):INDIRECT(ADDRESS(($AO836-1)*36+($AP836-1)*12+$AQ836+4,COLUMN())),INDIRECT(ADDRESS(($AO836-1)*3+$AP836+5,$AQ836+7)))&gt;=1,0,INDIRECT(ADDRESS(($AO836-1)*3+$AP836+5,$AQ836+7)))))</f>
        <v>0</v>
      </c>
      <c r="AS836" s="511">
        <f ca="1">COUNTIF(INDIRECT("H"&amp;(ROW()+12*(($AO836-1)*3+$AP836)-ROW())/12+5):INDIRECT("S"&amp;(ROW()+12*(($AO836-1)*3+$AP836)-ROW())/12+5),AR836)</f>
        <v>0</v>
      </c>
      <c r="AV836" s="511">
        <f ca="1">IF(AND(AR836&gt;0,AS836&gt;0),COUNTIF(AV$6:AV835,"&gt;0")+1,0)</f>
        <v>0</v>
      </c>
    </row>
    <row r="837" spans="41:48">
      <c r="AO837" s="511">
        <v>24</v>
      </c>
      <c r="AP837" s="511">
        <v>1</v>
      </c>
      <c r="AQ837" s="511">
        <v>4</v>
      </c>
      <c r="AR837" s="511">
        <f ca="1">IF($AQ837=1,IF(INDIRECT(ADDRESS(($AO837-1)*3+$AP837+5,$AQ837+7))="",0,INDIRECT(ADDRESS(($AO837-1)*3+$AP837+5,$AQ837+7))),IF(INDIRECT(ADDRESS(($AO837-1)*3+$AP837+5,$AQ837+7))="",0,IF(COUNTIF(INDIRECT(ADDRESS(($AO837-1)*36+($AP837-1)*12+6,COLUMN())):INDIRECT(ADDRESS(($AO837-1)*36+($AP837-1)*12+$AQ837+4,COLUMN())),INDIRECT(ADDRESS(($AO837-1)*3+$AP837+5,$AQ837+7)))&gt;=1,0,INDIRECT(ADDRESS(($AO837-1)*3+$AP837+5,$AQ837+7)))))</f>
        <v>0</v>
      </c>
      <c r="AS837" s="511">
        <f ca="1">COUNTIF(INDIRECT("H"&amp;(ROW()+12*(($AO837-1)*3+$AP837)-ROW())/12+5):INDIRECT("S"&amp;(ROW()+12*(($AO837-1)*3+$AP837)-ROW())/12+5),AR837)</f>
        <v>0</v>
      </c>
      <c r="AV837" s="511">
        <f ca="1">IF(AND(AR837&gt;0,AS837&gt;0),COUNTIF(AV$6:AV836,"&gt;0")+1,0)</f>
        <v>0</v>
      </c>
    </row>
    <row r="838" spans="41:48">
      <c r="AO838" s="511">
        <v>24</v>
      </c>
      <c r="AP838" s="511">
        <v>1</v>
      </c>
      <c r="AQ838" s="511">
        <v>5</v>
      </c>
      <c r="AR838" s="511">
        <f ca="1">IF($AQ838=1,IF(INDIRECT(ADDRESS(($AO838-1)*3+$AP838+5,$AQ838+7))="",0,INDIRECT(ADDRESS(($AO838-1)*3+$AP838+5,$AQ838+7))),IF(INDIRECT(ADDRESS(($AO838-1)*3+$AP838+5,$AQ838+7))="",0,IF(COUNTIF(INDIRECT(ADDRESS(($AO838-1)*36+($AP838-1)*12+6,COLUMN())):INDIRECT(ADDRESS(($AO838-1)*36+($AP838-1)*12+$AQ838+4,COLUMN())),INDIRECT(ADDRESS(($AO838-1)*3+$AP838+5,$AQ838+7)))&gt;=1,0,INDIRECT(ADDRESS(($AO838-1)*3+$AP838+5,$AQ838+7)))))</f>
        <v>0</v>
      </c>
      <c r="AS838" s="511">
        <f ca="1">COUNTIF(INDIRECT("H"&amp;(ROW()+12*(($AO838-1)*3+$AP838)-ROW())/12+5):INDIRECT("S"&amp;(ROW()+12*(($AO838-1)*3+$AP838)-ROW())/12+5),AR838)</f>
        <v>0</v>
      </c>
      <c r="AV838" s="511">
        <f ca="1">IF(AND(AR838&gt;0,AS838&gt;0),COUNTIF(AV$6:AV837,"&gt;0")+1,0)</f>
        <v>0</v>
      </c>
    </row>
    <row r="839" spans="41:48">
      <c r="AO839" s="511">
        <v>24</v>
      </c>
      <c r="AP839" s="511">
        <v>1</v>
      </c>
      <c r="AQ839" s="511">
        <v>6</v>
      </c>
      <c r="AR839" s="511">
        <f ca="1">IF($AQ839=1,IF(INDIRECT(ADDRESS(($AO839-1)*3+$AP839+5,$AQ839+7))="",0,INDIRECT(ADDRESS(($AO839-1)*3+$AP839+5,$AQ839+7))),IF(INDIRECT(ADDRESS(($AO839-1)*3+$AP839+5,$AQ839+7))="",0,IF(COUNTIF(INDIRECT(ADDRESS(($AO839-1)*36+($AP839-1)*12+6,COLUMN())):INDIRECT(ADDRESS(($AO839-1)*36+($AP839-1)*12+$AQ839+4,COLUMN())),INDIRECT(ADDRESS(($AO839-1)*3+$AP839+5,$AQ839+7)))&gt;=1,0,INDIRECT(ADDRESS(($AO839-1)*3+$AP839+5,$AQ839+7)))))</f>
        <v>0</v>
      </c>
      <c r="AS839" s="511">
        <f ca="1">COUNTIF(INDIRECT("H"&amp;(ROW()+12*(($AO839-1)*3+$AP839)-ROW())/12+5):INDIRECT("S"&amp;(ROW()+12*(($AO839-1)*3+$AP839)-ROW())/12+5),AR839)</f>
        <v>0</v>
      </c>
      <c r="AV839" s="511">
        <f ca="1">IF(AND(AR839&gt;0,AS839&gt;0),COUNTIF(AV$6:AV838,"&gt;0")+1,0)</f>
        <v>0</v>
      </c>
    </row>
    <row r="840" spans="41:48">
      <c r="AO840" s="511">
        <v>24</v>
      </c>
      <c r="AP840" s="511">
        <v>1</v>
      </c>
      <c r="AQ840" s="511">
        <v>7</v>
      </c>
      <c r="AR840" s="511">
        <f ca="1">IF($AQ840=1,IF(INDIRECT(ADDRESS(($AO840-1)*3+$AP840+5,$AQ840+7))="",0,INDIRECT(ADDRESS(($AO840-1)*3+$AP840+5,$AQ840+7))),IF(INDIRECT(ADDRESS(($AO840-1)*3+$AP840+5,$AQ840+7))="",0,IF(COUNTIF(INDIRECT(ADDRESS(($AO840-1)*36+($AP840-1)*12+6,COLUMN())):INDIRECT(ADDRESS(($AO840-1)*36+($AP840-1)*12+$AQ840+4,COLUMN())),INDIRECT(ADDRESS(($AO840-1)*3+$AP840+5,$AQ840+7)))&gt;=1,0,INDIRECT(ADDRESS(($AO840-1)*3+$AP840+5,$AQ840+7)))))</f>
        <v>0</v>
      </c>
      <c r="AS840" s="511">
        <f ca="1">COUNTIF(INDIRECT("H"&amp;(ROW()+12*(($AO840-1)*3+$AP840)-ROW())/12+5):INDIRECT("S"&amp;(ROW()+12*(($AO840-1)*3+$AP840)-ROW())/12+5),AR840)</f>
        <v>0</v>
      </c>
      <c r="AV840" s="511">
        <f ca="1">IF(AND(AR840&gt;0,AS840&gt;0),COUNTIF(AV$6:AV839,"&gt;0")+1,0)</f>
        <v>0</v>
      </c>
    </row>
    <row r="841" spans="41:48">
      <c r="AO841" s="511">
        <v>24</v>
      </c>
      <c r="AP841" s="511">
        <v>1</v>
      </c>
      <c r="AQ841" s="511">
        <v>8</v>
      </c>
      <c r="AR841" s="511">
        <f ca="1">IF($AQ841=1,IF(INDIRECT(ADDRESS(($AO841-1)*3+$AP841+5,$AQ841+7))="",0,INDIRECT(ADDRESS(($AO841-1)*3+$AP841+5,$AQ841+7))),IF(INDIRECT(ADDRESS(($AO841-1)*3+$AP841+5,$AQ841+7))="",0,IF(COUNTIF(INDIRECT(ADDRESS(($AO841-1)*36+($AP841-1)*12+6,COLUMN())):INDIRECT(ADDRESS(($AO841-1)*36+($AP841-1)*12+$AQ841+4,COLUMN())),INDIRECT(ADDRESS(($AO841-1)*3+$AP841+5,$AQ841+7)))&gt;=1,0,INDIRECT(ADDRESS(($AO841-1)*3+$AP841+5,$AQ841+7)))))</f>
        <v>0</v>
      </c>
      <c r="AS841" s="511">
        <f ca="1">COUNTIF(INDIRECT("H"&amp;(ROW()+12*(($AO841-1)*3+$AP841)-ROW())/12+5):INDIRECT("S"&amp;(ROW()+12*(($AO841-1)*3+$AP841)-ROW())/12+5),AR841)</f>
        <v>0</v>
      </c>
      <c r="AV841" s="511">
        <f ca="1">IF(AND(AR841&gt;0,AS841&gt;0),COUNTIF(AV$6:AV840,"&gt;0")+1,0)</f>
        <v>0</v>
      </c>
    </row>
    <row r="842" spans="41:48">
      <c r="AO842" s="511">
        <v>24</v>
      </c>
      <c r="AP842" s="511">
        <v>1</v>
      </c>
      <c r="AQ842" s="511">
        <v>9</v>
      </c>
      <c r="AR842" s="511">
        <f ca="1">IF($AQ842=1,IF(INDIRECT(ADDRESS(($AO842-1)*3+$AP842+5,$AQ842+7))="",0,INDIRECT(ADDRESS(($AO842-1)*3+$AP842+5,$AQ842+7))),IF(INDIRECT(ADDRESS(($AO842-1)*3+$AP842+5,$AQ842+7))="",0,IF(COUNTIF(INDIRECT(ADDRESS(($AO842-1)*36+($AP842-1)*12+6,COLUMN())):INDIRECT(ADDRESS(($AO842-1)*36+($AP842-1)*12+$AQ842+4,COLUMN())),INDIRECT(ADDRESS(($AO842-1)*3+$AP842+5,$AQ842+7)))&gt;=1,0,INDIRECT(ADDRESS(($AO842-1)*3+$AP842+5,$AQ842+7)))))</f>
        <v>0</v>
      </c>
      <c r="AS842" s="511">
        <f ca="1">COUNTIF(INDIRECT("H"&amp;(ROW()+12*(($AO842-1)*3+$AP842)-ROW())/12+5):INDIRECT("S"&amp;(ROW()+12*(($AO842-1)*3+$AP842)-ROW())/12+5),AR842)</f>
        <v>0</v>
      </c>
      <c r="AV842" s="511">
        <f ca="1">IF(AND(AR842&gt;0,AS842&gt;0),COUNTIF(AV$6:AV841,"&gt;0")+1,0)</f>
        <v>0</v>
      </c>
    </row>
    <row r="843" spans="41:48">
      <c r="AO843" s="511">
        <v>24</v>
      </c>
      <c r="AP843" s="511">
        <v>1</v>
      </c>
      <c r="AQ843" s="511">
        <v>10</v>
      </c>
      <c r="AR843" s="511">
        <f ca="1">IF($AQ843=1,IF(INDIRECT(ADDRESS(($AO843-1)*3+$AP843+5,$AQ843+7))="",0,INDIRECT(ADDRESS(($AO843-1)*3+$AP843+5,$AQ843+7))),IF(INDIRECT(ADDRESS(($AO843-1)*3+$AP843+5,$AQ843+7))="",0,IF(COUNTIF(INDIRECT(ADDRESS(($AO843-1)*36+($AP843-1)*12+6,COLUMN())):INDIRECT(ADDRESS(($AO843-1)*36+($AP843-1)*12+$AQ843+4,COLUMN())),INDIRECT(ADDRESS(($AO843-1)*3+$AP843+5,$AQ843+7)))&gt;=1,0,INDIRECT(ADDRESS(($AO843-1)*3+$AP843+5,$AQ843+7)))))</f>
        <v>0</v>
      </c>
      <c r="AS843" s="511">
        <f ca="1">COUNTIF(INDIRECT("H"&amp;(ROW()+12*(($AO843-1)*3+$AP843)-ROW())/12+5):INDIRECT("S"&amp;(ROW()+12*(($AO843-1)*3+$AP843)-ROW())/12+5),AR843)</f>
        <v>0</v>
      </c>
      <c r="AV843" s="511">
        <f ca="1">IF(AND(AR843&gt;0,AS843&gt;0),COUNTIF(AV$6:AV842,"&gt;0")+1,0)</f>
        <v>0</v>
      </c>
    </row>
    <row r="844" spans="41:48">
      <c r="AO844" s="511">
        <v>24</v>
      </c>
      <c r="AP844" s="511">
        <v>1</v>
      </c>
      <c r="AQ844" s="511">
        <v>11</v>
      </c>
      <c r="AR844" s="511">
        <f ca="1">IF($AQ844=1,IF(INDIRECT(ADDRESS(($AO844-1)*3+$AP844+5,$AQ844+7))="",0,INDIRECT(ADDRESS(($AO844-1)*3+$AP844+5,$AQ844+7))),IF(INDIRECT(ADDRESS(($AO844-1)*3+$AP844+5,$AQ844+7))="",0,IF(COUNTIF(INDIRECT(ADDRESS(($AO844-1)*36+($AP844-1)*12+6,COLUMN())):INDIRECT(ADDRESS(($AO844-1)*36+($AP844-1)*12+$AQ844+4,COLUMN())),INDIRECT(ADDRESS(($AO844-1)*3+$AP844+5,$AQ844+7)))&gt;=1,0,INDIRECT(ADDRESS(($AO844-1)*3+$AP844+5,$AQ844+7)))))</f>
        <v>0</v>
      </c>
      <c r="AS844" s="511">
        <f ca="1">COUNTIF(INDIRECT("H"&amp;(ROW()+12*(($AO844-1)*3+$AP844)-ROW())/12+5):INDIRECT("S"&amp;(ROW()+12*(($AO844-1)*3+$AP844)-ROW())/12+5),AR844)</f>
        <v>0</v>
      </c>
      <c r="AV844" s="511">
        <f ca="1">IF(AND(AR844&gt;0,AS844&gt;0),COUNTIF(AV$6:AV843,"&gt;0")+1,0)</f>
        <v>0</v>
      </c>
    </row>
    <row r="845" spans="41:48">
      <c r="AO845" s="511">
        <v>24</v>
      </c>
      <c r="AP845" s="511">
        <v>1</v>
      </c>
      <c r="AQ845" s="511">
        <v>12</v>
      </c>
      <c r="AR845" s="511">
        <f ca="1">IF($AQ845=1,IF(INDIRECT(ADDRESS(($AO845-1)*3+$AP845+5,$AQ845+7))="",0,INDIRECT(ADDRESS(($AO845-1)*3+$AP845+5,$AQ845+7))),IF(INDIRECT(ADDRESS(($AO845-1)*3+$AP845+5,$AQ845+7))="",0,IF(COUNTIF(INDIRECT(ADDRESS(($AO845-1)*36+($AP845-1)*12+6,COLUMN())):INDIRECT(ADDRESS(($AO845-1)*36+($AP845-1)*12+$AQ845+4,COLUMN())),INDIRECT(ADDRESS(($AO845-1)*3+$AP845+5,$AQ845+7)))&gt;=1,0,INDIRECT(ADDRESS(($AO845-1)*3+$AP845+5,$AQ845+7)))))</f>
        <v>0</v>
      </c>
      <c r="AS845" s="511">
        <f ca="1">COUNTIF(INDIRECT("H"&amp;(ROW()+12*(($AO845-1)*3+$AP845)-ROW())/12+5):INDIRECT("S"&amp;(ROW()+12*(($AO845-1)*3+$AP845)-ROW())/12+5),AR845)</f>
        <v>0</v>
      </c>
      <c r="AV845" s="511">
        <f ca="1">IF(AND(AR845&gt;0,AS845&gt;0),COUNTIF(AV$6:AV844,"&gt;0")+1,0)</f>
        <v>0</v>
      </c>
    </row>
    <row r="846" spans="41:48">
      <c r="AO846" s="511">
        <v>24</v>
      </c>
      <c r="AP846" s="511">
        <v>2</v>
      </c>
      <c r="AQ846" s="511">
        <v>1</v>
      </c>
      <c r="AR846" s="511">
        <f ca="1">IF($AQ846=1,IF(INDIRECT(ADDRESS(($AO846-1)*3+$AP846+5,$AQ846+7))="",0,INDIRECT(ADDRESS(($AO846-1)*3+$AP846+5,$AQ846+7))),IF(INDIRECT(ADDRESS(($AO846-1)*3+$AP846+5,$AQ846+7))="",0,IF(COUNTIF(INDIRECT(ADDRESS(($AO846-1)*36+($AP846-1)*12+6,COLUMN())):INDIRECT(ADDRESS(($AO846-1)*36+($AP846-1)*12+$AQ846+4,COLUMN())),INDIRECT(ADDRESS(($AO846-1)*3+$AP846+5,$AQ846+7)))&gt;=1,0,INDIRECT(ADDRESS(($AO846-1)*3+$AP846+5,$AQ846+7)))))</f>
        <v>0</v>
      </c>
      <c r="AS846" s="511">
        <f ca="1">COUNTIF(INDIRECT("H"&amp;(ROW()+12*(($AO846-1)*3+$AP846)-ROW())/12+5):INDIRECT("S"&amp;(ROW()+12*(($AO846-1)*3+$AP846)-ROW())/12+5),AR846)</f>
        <v>0</v>
      </c>
      <c r="AV846" s="511">
        <f ca="1">IF(AND(AR846&gt;0,AS846&gt;0),COUNTIF(AV$6:AV845,"&gt;0")+1,0)</f>
        <v>0</v>
      </c>
    </row>
    <row r="847" spans="41:48">
      <c r="AO847" s="511">
        <v>24</v>
      </c>
      <c r="AP847" s="511">
        <v>2</v>
      </c>
      <c r="AQ847" s="511">
        <v>2</v>
      </c>
      <c r="AR847" s="511">
        <f ca="1">IF($AQ847=1,IF(INDIRECT(ADDRESS(($AO847-1)*3+$AP847+5,$AQ847+7))="",0,INDIRECT(ADDRESS(($AO847-1)*3+$AP847+5,$AQ847+7))),IF(INDIRECT(ADDRESS(($AO847-1)*3+$AP847+5,$AQ847+7))="",0,IF(COUNTIF(INDIRECT(ADDRESS(($AO847-1)*36+($AP847-1)*12+6,COLUMN())):INDIRECT(ADDRESS(($AO847-1)*36+($AP847-1)*12+$AQ847+4,COLUMN())),INDIRECT(ADDRESS(($AO847-1)*3+$AP847+5,$AQ847+7)))&gt;=1,0,INDIRECT(ADDRESS(($AO847-1)*3+$AP847+5,$AQ847+7)))))</f>
        <v>0</v>
      </c>
      <c r="AS847" s="511">
        <f ca="1">COUNTIF(INDIRECT("H"&amp;(ROW()+12*(($AO847-1)*3+$AP847)-ROW())/12+5):INDIRECT("S"&amp;(ROW()+12*(($AO847-1)*3+$AP847)-ROW())/12+5),AR847)</f>
        <v>0</v>
      </c>
      <c r="AV847" s="511">
        <f ca="1">IF(AND(AR847&gt;0,AS847&gt;0),COUNTIF(AV$6:AV846,"&gt;0")+1,0)</f>
        <v>0</v>
      </c>
    </row>
    <row r="848" spans="41:48">
      <c r="AO848" s="511">
        <v>24</v>
      </c>
      <c r="AP848" s="511">
        <v>2</v>
      </c>
      <c r="AQ848" s="511">
        <v>3</v>
      </c>
      <c r="AR848" s="511">
        <f ca="1">IF($AQ848=1,IF(INDIRECT(ADDRESS(($AO848-1)*3+$AP848+5,$AQ848+7))="",0,INDIRECT(ADDRESS(($AO848-1)*3+$AP848+5,$AQ848+7))),IF(INDIRECT(ADDRESS(($AO848-1)*3+$AP848+5,$AQ848+7))="",0,IF(COUNTIF(INDIRECT(ADDRESS(($AO848-1)*36+($AP848-1)*12+6,COLUMN())):INDIRECT(ADDRESS(($AO848-1)*36+($AP848-1)*12+$AQ848+4,COLUMN())),INDIRECT(ADDRESS(($AO848-1)*3+$AP848+5,$AQ848+7)))&gt;=1,0,INDIRECT(ADDRESS(($AO848-1)*3+$AP848+5,$AQ848+7)))))</f>
        <v>0</v>
      </c>
      <c r="AS848" s="511">
        <f ca="1">COUNTIF(INDIRECT("H"&amp;(ROW()+12*(($AO848-1)*3+$AP848)-ROW())/12+5):INDIRECT("S"&amp;(ROW()+12*(($AO848-1)*3+$AP848)-ROW())/12+5),AR848)</f>
        <v>0</v>
      </c>
      <c r="AV848" s="511">
        <f ca="1">IF(AND(AR848&gt;0,AS848&gt;0),COUNTIF(AV$6:AV847,"&gt;0")+1,0)</f>
        <v>0</v>
      </c>
    </row>
    <row r="849" spans="41:48">
      <c r="AO849" s="511">
        <v>24</v>
      </c>
      <c r="AP849" s="511">
        <v>2</v>
      </c>
      <c r="AQ849" s="511">
        <v>4</v>
      </c>
      <c r="AR849" s="511">
        <f ca="1">IF($AQ849=1,IF(INDIRECT(ADDRESS(($AO849-1)*3+$AP849+5,$AQ849+7))="",0,INDIRECT(ADDRESS(($AO849-1)*3+$AP849+5,$AQ849+7))),IF(INDIRECT(ADDRESS(($AO849-1)*3+$AP849+5,$AQ849+7))="",0,IF(COUNTIF(INDIRECT(ADDRESS(($AO849-1)*36+($AP849-1)*12+6,COLUMN())):INDIRECT(ADDRESS(($AO849-1)*36+($AP849-1)*12+$AQ849+4,COLUMN())),INDIRECT(ADDRESS(($AO849-1)*3+$AP849+5,$AQ849+7)))&gt;=1,0,INDIRECT(ADDRESS(($AO849-1)*3+$AP849+5,$AQ849+7)))))</f>
        <v>0</v>
      </c>
      <c r="AS849" s="511">
        <f ca="1">COUNTIF(INDIRECT("H"&amp;(ROW()+12*(($AO849-1)*3+$AP849)-ROW())/12+5):INDIRECT("S"&amp;(ROW()+12*(($AO849-1)*3+$AP849)-ROW())/12+5),AR849)</f>
        <v>0</v>
      </c>
      <c r="AV849" s="511">
        <f ca="1">IF(AND(AR849&gt;0,AS849&gt;0),COUNTIF(AV$6:AV848,"&gt;0")+1,0)</f>
        <v>0</v>
      </c>
    </row>
    <row r="850" spans="41:48">
      <c r="AO850" s="511">
        <v>24</v>
      </c>
      <c r="AP850" s="511">
        <v>2</v>
      </c>
      <c r="AQ850" s="511">
        <v>5</v>
      </c>
      <c r="AR850" s="511">
        <f ca="1">IF($AQ850=1,IF(INDIRECT(ADDRESS(($AO850-1)*3+$AP850+5,$AQ850+7))="",0,INDIRECT(ADDRESS(($AO850-1)*3+$AP850+5,$AQ850+7))),IF(INDIRECT(ADDRESS(($AO850-1)*3+$AP850+5,$AQ850+7))="",0,IF(COUNTIF(INDIRECT(ADDRESS(($AO850-1)*36+($AP850-1)*12+6,COLUMN())):INDIRECT(ADDRESS(($AO850-1)*36+($AP850-1)*12+$AQ850+4,COLUMN())),INDIRECT(ADDRESS(($AO850-1)*3+$AP850+5,$AQ850+7)))&gt;=1,0,INDIRECT(ADDRESS(($AO850-1)*3+$AP850+5,$AQ850+7)))))</f>
        <v>0</v>
      </c>
      <c r="AS850" s="511">
        <f ca="1">COUNTIF(INDIRECT("H"&amp;(ROW()+12*(($AO850-1)*3+$AP850)-ROW())/12+5):INDIRECT("S"&amp;(ROW()+12*(($AO850-1)*3+$AP850)-ROW())/12+5),AR850)</f>
        <v>0</v>
      </c>
      <c r="AV850" s="511">
        <f ca="1">IF(AND(AR850&gt;0,AS850&gt;0),COUNTIF(AV$6:AV849,"&gt;0")+1,0)</f>
        <v>0</v>
      </c>
    </row>
    <row r="851" spans="41:48">
      <c r="AO851" s="511">
        <v>24</v>
      </c>
      <c r="AP851" s="511">
        <v>2</v>
      </c>
      <c r="AQ851" s="511">
        <v>6</v>
      </c>
      <c r="AR851" s="511">
        <f ca="1">IF($AQ851=1,IF(INDIRECT(ADDRESS(($AO851-1)*3+$AP851+5,$AQ851+7))="",0,INDIRECT(ADDRESS(($AO851-1)*3+$AP851+5,$AQ851+7))),IF(INDIRECT(ADDRESS(($AO851-1)*3+$AP851+5,$AQ851+7))="",0,IF(COUNTIF(INDIRECT(ADDRESS(($AO851-1)*36+($AP851-1)*12+6,COLUMN())):INDIRECT(ADDRESS(($AO851-1)*36+($AP851-1)*12+$AQ851+4,COLUMN())),INDIRECT(ADDRESS(($AO851-1)*3+$AP851+5,$AQ851+7)))&gt;=1,0,INDIRECT(ADDRESS(($AO851-1)*3+$AP851+5,$AQ851+7)))))</f>
        <v>0</v>
      </c>
      <c r="AS851" s="511">
        <f ca="1">COUNTIF(INDIRECT("H"&amp;(ROW()+12*(($AO851-1)*3+$AP851)-ROW())/12+5):INDIRECT("S"&amp;(ROW()+12*(($AO851-1)*3+$AP851)-ROW())/12+5),AR851)</f>
        <v>0</v>
      </c>
      <c r="AV851" s="511">
        <f ca="1">IF(AND(AR851&gt;0,AS851&gt;0),COUNTIF(AV$6:AV850,"&gt;0")+1,0)</f>
        <v>0</v>
      </c>
    </row>
    <row r="852" spans="41:48">
      <c r="AO852" s="511">
        <v>24</v>
      </c>
      <c r="AP852" s="511">
        <v>2</v>
      </c>
      <c r="AQ852" s="511">
        <v>7</v>
      </c>
      <c r="AR852" s="511">
        <f ca="1">IF($AQ852=1,IF(INDIRECT(ADDRESS(($AO852-1)*3+$AP852+5,$AQ852+7))="",0,INDIRECT(ADDRESS(($AO852-1)*3+$AP852+5,$AQ852+7))),IF(INDIRECT(ADDRESS(($AO852-1)*3+$AP852+5,$AQ852+7))="",0,IF(COUNTIF(INDIRECT(ADDRESS(($AO852-1)*36+($AP852-1)*12+6,COLUMN())):INDIRECT(ADDRESS(($AO852-1)*36+($AP852-1)*12+$AQ852+4,COLUMN())),INDIRECT(ADDRESS(($AO852-1)*3+$AP852+5,$AQ852+7)))&gt;=1,0,INDIRECT(ADDRESS(($AO852-1)*3+$AP852+5,$AQ852+7)))))</f>
        <v>0</v>
      </c>
      <c r="AS852" s="511">
        <f ca="1">COUNTIF(INDIRECT("H"&amp;(ROW()+12*(($AO852-1)*3+$AP852)-ROW())/12+5):INDIRECT("S"&amp;(ROW()+12*(($AO852-1)*3+$AP852)-ROW())/12+5),AR852)</f>
        <v>0</v>
      </c>
      <c r="AV852" s="511">
        <f ca="1">IF(AND(AR852&gt;0,AS852&gt;0),COUNTIF(AV$6:AV851,"&gt;0")+1,0)</f>
        <v>0</v>
      </c>
    </row>
    <row r="853" spans="41:48">
      <c r="AO853" s="511">
        <v>24</v>
      </c>
      <c r="AP853" s="511">
        <v>2</v>
      </c>
      <c r="AQ853" s="511">
        <v>8</v>
      </c>
      <c r="AR853" s="511">
        <f ca="1">IF($AQ853=1,IF(INDIRECT(ADDRESS(($AO853-1)*3+$AP853+5,$AQ853+7))="",0,INDIRECT(ADDRESS(($AO853-1)*3+$AP853+5,$AQ853+7))),IF(INDIRECT(ADDRESS(($AO853-1)*3+$AP853+5,$AQ853+7))="",0,IF(COUNTIF(INDIRECT(ADDRESS(($AO853-1)*36+($AP853-1)*12+6,COLUMN())):INDIRECT(ADDRESS(($AO853-1)*36+($AP853-1)*12+$AQ853+4,COLUMN())),INDIRECT(ADDRESS(($AO853-1)*3+$AP853+5,$AQ853+7)))&gt;=1,0,INDIRECT(ADDRESS(($AO853-1)*3+$AP853+5,$AQ853+7)))))</f>
        <v>0</v>
      </c>
      <c r="AS853" s="511">
        <f ca="1">COUNTIF(INDIRECT("H"&amp;(ROW()+12*(($AO853-1)*3+$AP853)-ROW())/12+5):INDIRECT("S"&amp;(ROW()+12*(($AO853-1)*3+$AP853)-ROW())/12+5),AR853)</f>
        <v>0</v>
      </c>
      <c r="AV853" s="511">
        <f ca="1">IF(AND(AR853&gt;0,AS853&gt;0),COUNTIF(AV$6:AV852,"&gt;0")+1,0)</f>
        <v>0</v>
      </c>
    </row>
    <row r="854" spans="41:48">
      <c r="AO854" s="511">
        <v>24</v>
      </c>
      <c r="AP854" s="511">
        <v>2</v>
      </c>
      <c r="AQ854" s="511">
        <v>9</v>
      </c>
      <c r="AR854" s="511">
        <f ca="1">IF($AQ854=1,IF(INDIRECT(ADDRESS(($AO854-1)*3+$AP854+5,$AQ854+7))="",0,INDIRECT(ADDRESS(($AO854-1)*3+$AP854+5,$AQ854+7))),IF(INDIRECT(ADDRESS(($AO854-1)*3+$AP854+5,$AQ854+7))="",0,IF(COUNTIF(INDIRECT(ADDRESS(($AO854-1)*36+($AP854-1)*12+6,COLUMN())):INDIRECT(ADDRESS(($AO854-1)*36+($AP854-1)*12+$AQ854+4,COLUMN())),INDIRECT(ADDRESS(($AO854-1)*3+$AP854+5,$AQ854+7)))&gt;=1,0,INDIRECT(ADDRESS(($AO854-1)*3+$AP854+5,$AQ854+7)))))</f>
        <v>0</v>
      </c>
      <c r="AS854" s="511">
        <f ca="1">COUNTIF(INDIRECT("H"&amp;(ROW()+12*(($AO854-1)*3+$AP854)-ROW())/12+5):INDIRECT("S"&amp;(ROW()+12*(($AO854-1)*3+$AP854)-ROW())/12+5),AR854)</f>
        <v>0</v>
      </c>
      <c r="AV854" s="511">
        <f ca="1">IF(AND(AR854&gt;0,AS854&gt;0),COUNTIF(AV$6:AV853,"&gt;0")+1,0)</f>
        <v>0</v>
      </c>
    </row>
    <row r="855" spans="41:48">
      <c r="AO855" s="511">
        <v>24</v>
      </c>
      <c r="AP855" s="511">
        <v>2</v>
      </c>
      <c r="AQ855" s="511">
        <v>10</v>
      </c>
      <c r="AR855" s="511">
        <f ca="1">IF($AQ855=1,IF(INDIRECT(ADDRESS(($AO855-1)*3+$AP855+5,$AQ855+7))="",0,INDIRECT(ADDRESS(($AO855-1)*3+$AP855+5,$AQ855+7))),IF(INDIRECT(ADDRESS(($AO855-1)*3+$AP855+5,$AQ855+7))="",0,IF(COUNTIF(INDIRECT(ADDRESS(($AO855-1)*36+($AP855-1)*12+6,COLUMN())):INDIRECT(ADDRESS(($AO855-1)*36+($AP855-1)*12+$AQ855+4,COLUMN())),INDIRECT(ADDRESS(($AO855-1)*3+$AP855+5,$AQ855+7)))&gt;=1,0,INDIRECT(ADDRESS(($AO855-1)*3+$AP855+5,$AQ855+7)))))</f>
        <v>0</v>
      </c>
      <c r="AS855" s="511">
        <f ca="1">COUNTIF(INDIRECT("H"&amp;(ROW()+12*(($AO855-1)*3+$AP855)-ROW())/12+5):INDIRECT("S"&amp;(ROW()+12*(($AO855-1)*3+$AP855)-ROW())/12+5),AR855)</f>
        <v>0</v>
      </c>
      <c r="AV855" s="511">
        <f ca="1">IF(AND(AR855&gt;0,AS855&gt;0),COUNTIF(AV$6:AV854,"&gt;0")+1,0)</f>
        <v>0</v>
      </c>
    </row>
    <row r="856" spans="41:48">
      <c r="AO856" s="511">
        <v>24</v>
      </c>
      <c r="AP856" s="511">
        <v>2</v>
      </c>
      <c r="AQ856" s="511">
        <v>11</v>
      </c>
      <c r="AR856" s="511">
        <f ca="1">IF($AQ856=1,IF(INDIRECT(ADDRESS(($AO856-1)*3+$AP856+5,$AQ856+7))="",0,INDIRECT(ADDRESS(($AO856-1)*3+$AP856+5,$AQ856+7))),IF(INDIRECT(ADDRESS(($AO856-1)*3+$AP856+5,$AQ856+7))="",0,IF(COUNTIF(INDIRECT(ADDRESS(($AO856-1)*36+($AP856-1)*12+6,COLUMN())):INDIRECT(ADDRESS(($AO856-1)*36+($AP856-1)*12+$AQ856+4,COLUMN())),INDIRECT(ADDRESS(($AO856-1)*3+$AP856+5,$AQ856+7)))&gt;=1,0,INDIRECT(ADDRESS(($AO856-1)*3+$AP856+5,$AQ856+7)))))</f>
        <v>0</v>
      </c>
      <c r="AS856" s="511">
        <f ca="1">COUNTIF(INDIRECT("H"&amp;(ROW()+12*(($AO856-1)*3+$AP856)-ROW())/12+5):INDIRECT("S"&amp;(ROW()+12*(($AO856-1)*3+$AP856)-ROW())/12+5),AR856)</f>
        <v>0</v>
      </c>
      <c r="AV856" s="511">
        <f ca="1">IF(AND(AR856&gt;0,AS856&gt;0),COUNTIF(AV$6:AV855,"&gt;0")+1,0)</f>
        <v>0</v>
      </c>
    </row>
    <row r="857" spans="41:48">
      <c r="AO857" s="511">
        <v>24</v>
      </c>
      <c r="AP857" s="511">
        <v>2</v>
      </c>
      <c r="AQ857" s="511">
        <v>12</v>
      </c>
      <c r="AR857" s="511">
        <f ca="1">IF($AQ857=1,IF(INDIRECT(ADDRESS(($AO857-1)*3+$AP857+5,$AQ857+7))="",0,INDIRECT(ADDRESS(($AO857-1)*3+$AP857+5,$AQ857+7))),IF(INDIRECT(ADDRESS(($AO857-1)*3+$AP857+5,$AQ857+7))="",0,IF(COUNTIF(INDIRECT(ADDRESS(($AO857-1)*36+($AP857-1)*12+6,COLUMN())):INDIRECT(ADDRESS(($AO857-1)*36+($AP857-1)*12+$AQ857+4,COLUMN())),INDIRECT(ADDRESS(($AO857-1)*3+$AP857+5,$AQ857+7)))&gt;=1,0,INDIRECT(ADDRESS(($AO857-1)*3+$AP857+5,$AQ857+7)))))</f>
        <v>0</v>
      </c>
      <c r="AS857" s="511">
        <f ca="1">COUNTIF(INDIRECT("H"&amp;(ROW()+12*(($AO857-1)*3+$AP857)-ROW())/12+5):INDIRECT("S"&amp;(ROW()+12*(($AO857-1)*3+$AP857)-ROW())/12+5),AR857)</f>
        <v>0</v>
      </c>
      <c r="AV857" s="511">
        <f ca="1">IF(AND(AR857&gt;0,AS857&gt;0),COUNTIF(AV$6:AV856,"&gt;0")+1,0)</f>
        <v>0</v>
      </c>
    </row>
    <row r="858" spans="41:48">
      <c r="AO858" s="511">
        <v>24</v>
      </c>
      <c r="AP858" s="511">
        <v>3</v>
      </c>
      <c r="AQ858" s="511">
        <v>1</v>
      </c>
      <c r="AR858" s="511">
        <f ca="1">IF($AQ858=1,IF(INDIRECT(ADDRESS(($AO858-1)*3+$AP858+5,$AQ858+7))="",0,INDIRECT(ADDRESS(($AO858-1)*3+$AP858+5,$AQ858+7))),IF(INDIRECT(ADDRESS(($AO858-1)*3+$AP858+5,$AQ858+7))="",0,IF(COUNTIF(INDIRECT(ADDRESS(($AO858-1)*36+($AP858-1)*12+6,COLUMN())):INDIRECT(ADDRESS(($AO858-1)*36+($AP858-1)*12+$AQ858+4,COLUMN())),INDIRECT(ADDRESS(($AO858-1)*3+$AP858+5,$AQ858+7)))&gt;=1,0,INDIRECT(ADDRESS(($AO858-1)*3+$AP858+5,$AQ858+7)))))</f>
        <v>0</v>
      </c>
      <c r="AS858" s="511">
        <f ca="1">COUNTIF(INDIRECT("H"&amp;(ROW()+12*(($AO858-1)*3+$AP858)-ROW())/12+5):INDIRECT("S"&amp;(ROW()+12*(($AO858-1)*3+$AP858)-ROW())/12+5),AR858)</f>
        <v>0</v>
      </c>
      <c r="AV858" s="511">
        <f ca="1">IF(AND(AR858&gt;0,AS858&gt;0),COUNTIF(AV$6:AV857,"&gt;0")+1,0)</f>
        <v>0</v>
      </c>
    </row>
    <row r="859" spans="41:48">
      <c r="AO859" s="511">
        <v>24</v>
      </c>
      <c r="AP859" s="511">
        <v>3</v>
      </c>
      <c r="AQ859" s="511">
        <v>2</v>
      </c>
      <c r="AR859" s="511">
        <f ca="1">IF($AQ859=1,IF(INDIRECT(ADDRESS(($AO859-1)*3+$AP859+5,$AQ859+7))="",0,INDIRECT(ADDRESS(($AO859-1)*3+$AP859+5,$AQ859+7))),IF(INDIRECT(ADDRESS(($AO859-1)*3+$AP859+5,$AQ859+7))="",0,IF(COUNTIF(INDIRECT(ADDRESS(($AO859-1)*36+($AP859-1)*12+6,COLUMN())):INDIRECT(ADDRESS(($AO859-1)*36+($AP859-1)*12+$AQ859+4,COLUMN())),INDIRECT(ADDRESS(($AO859-1)*3+$AP859+5,$AQ859+7)))&gt;=1,0,INDIRECT(ADDRESS(($AO859-1)*3+$AP859+5,$AQ859+7)))))</f>
        <v>0</v>
      </c>
      <c r="AS859" s="511">
        <f ca="1">COUNTIF(INDIRECT("H"&amp;(ROW()+12*(($AO859-1)*3+$AP859)-ROW())/12+5):INDIRECT("S"&amp;(ROW()+12*(($AO859-1)*3+$AP859)-ROW())/12+5),AR859)</f>
        <v>0</v>
      </c>
      <c r="AV859" s="511">
        <f ca="1">IF(AND(AR859&gt;0,AS859&gt;0),COUNTIF(AV$6:AV858,"&gt;0")+1,0)</f>
        <v>0</v>
      </c>
    </row>
    <row r="860" spans="41:48">
      <c r="AO860" s="511">
        <v>24</v>
      </c>
      <c r="AP860" s="511">
        <v>3</v>
      </c>
      <c r="AQ860" s="511">
        <v>3</v>
      </c>
      <c r="AR860" s="511">
        <f ca="1">IF($AQ860=1,IF(INDIRECT(ADDRESS(($AO860-1)*3+$AP860+5,$AQ860+7))="",0,INDIRECT(ADDRESS(($AO860-1)*3+$AP860+5,$AQ860+7))),IF(INDIRECT(ADDRESS(($AO860-1)*3+$AP860+5,$AQ860+7))="",0,IF(COUNTIF(INDIRECT(ADDRESS(($AO860-1)*36+($AP860-1)*12+6,COLUMN())):INDIRECT(ADDRESS(($AO860-1)*36+($AP860-1)*12+$AQ860+4,COLUMN())),INDIRECT(ADDRESS(($AO860-1)*3+$AP860+5,$AQ860+7)))&gt;=1,0,INDIRECT(ADDRESS(($AO860-1)*3+$AP860+5,$AQ860+7)))))</f>
        <v>0</v>
      </c>
      <c r="AS860" s="511">
        <f ca="1">COUNTIF(INDIRECT("H"&amp;(ROW()+12*(($AO860-1)*3+$AP860)-ROW())/12+5):INDIRECT("S"&amp;(ROW()+12*(($AO860-1)*3+$AP860)-ROW())/12+5),AR860)</f>
        <v>0</v>
      </c>
      <c r="AV860" s="511">
        <f ca="1">IF(AND(AR860&gt;0,AS860&gt;0),COUNTIF(AV$6:AV859,"&gt;0")+1,0)</f>
        <v>0</v>
      </c>
    </row>
    <row r="861" spans="41:48">
      <c r="AO861" s="511">
        <v>24</v>
      </c>
      <c r="AP861" s="511">
        <v>3</v>
      </c>
      <c r="AQ861" s="511">
        <v>4</v>
      </c>
      <c r="AR861" s="511">
        <f ca="1">IF($AQ861=1,IF(INDIRECT(ADDRESS(($AO861-1)*3+$AP861+5,$AQ861+7))="",0,INDIRECT(ADDRESS(($AO861-1)*3+$AP861+5,$AQ861+7))),IF(INDIRECT(ADDRESS(($AO861-1)*3+$AP861+5,$AQ861+7))="",0,IF(COUNTIF(INDIRECT(ADDRESS(($AO861-1)*36+($AP861-1)*12+6,COLUMN())):INDIRECT(ADDRESS(($AO861-1)*36+($AP861-1)*12+$AQ861+4,COLUMN())),INDIRECT(ADDRESS(($AO861-1)*3+$AP861+5,$AQ861+7)))&gt;=1,0,INDIRECT(ADDRESS(($AO861-1)*3+$AP861+5,$AQ861+7)))))</f>
        <v>0</v>
      </c>
      <c r="AS861" s="511">
        <f ca="1">COUNTIF(INDIRECT("H"&amp;(ROW()+12*(($AO861-1)*3+$AP861)-ROW())/12+5):INDIRECT("S"&amp;(ROW()+12*(($AO861-1)*3+$AP861)-ROW())/12+5),AR861)</f>
        <v>0</v>
      </c>
      <c r="AV861" s="511">
        <f ca="1">IF(AND(AR861&gt;0,AS861&gt;0),COUNTIF(AV$6:AV860,"&gt;0")+1,0)</f>
        <v>0</v>
      </c>
    </row>
    <row r="862" spans="41:48">
      <c r="AO862" s="511">
        <v>24</v>
      </c>
      <c r="AP862" s="511">
        <v>3</v>
      </c>
      <c r="AQ862" s="511">
        <v>5</v>
      </c>
      <c r="AR862" s="511">
        <f ca="1">IF($AQ862=1,IF(INDIRECT(ADDRESS(($AO862-1)*3+$AP862+5,$AQ862+7))="",0,INDIRECT(ADDRESS(($AO862-1)*3+$AP862+5,$AQ862+7))),IF(INDIRECT(ADDRESS(($AO862-1)*3+$AP862+5,$AQ862+7))="",0,IF(COUNTIF(INDIRECT(ADDRESS(($AO862-1)*36+($AP862-1)*12+6,COLUMN())):INDIRECT(ADDRESS(($AO862-1)*36+($AP862-1)*12+$AQ862+4,COLUMN())),INDIRECT(ADDRESS(($AO862-1)*3+$AP862+5,$AQ862+7)))&gt;=1,0,INDIRECT(ADDRESS(($AO862-1)*3+$AP862+5,$AQ862+7)))))</f>
        <v>0</v>
      </c>
      <c r="AS862" s="511">
        <f ca="1">COUNTIF(INDIRECT("H"&amp;(ROW()+12*(($AO862-1)*3+$AP862)-ROW())/12+5):INDIRECT("S"&amp;(ROW()+12*(($AO862-1)*3+$AP862)-ROW())/12+5),AR862)</f>
        <v>0</v>
      </c>
      <c r="AV862" s="511">
        <f ca="1">IF(AND(AR862&gt;0,AS862&gt;0),COUNTIF(AV$6:AV861,"&gt;0")+1,0)</f>
        <v>0</v>
      </c>
    </row>
    <row r="863" spans="41:48">
      <c r="AO863" s="511">
        <v>24</v>
      </c>
      <c r="AP863" s="511">
        <v>3</v>
      </c>
      <c r="AQ863" s="511">
        <v>6</v>
      </c>
      <c r="AR863" s="511">
        <f ca="1">IF($AQ863=1,IF(INDIRECT(ADDRESS(($AO863-1)*3+$AP863+5,$AQ863+7))="",0,INDIRECT(ADDRESS(($AO863-1)*3+$AP863+5,$AQ863+7))),IF(INDIRECT(ADDRESS(($AO863-1)*3+$AP863+5,$AQ863+7))="",0,IF(COUNTIF(INDIRECT(ADDRESS(($AO863-1)*36+($AP863-1)*12+6,COLUMN())):INDIRECT(ADDRESS(($AO863-1)*36+($AP863-1)*12+$AQ863+4,COLUMN())),INDIRECT(ADDRESS(($AO863-1)*3+$AP863+5,$AQ863+7)))&gt;=1,0,INDIRECT(ADDRESS(($AO863-1)*3+$AP863+5,$AQ863+7)))))</f>
        <v>0</v>
      </c>
      <c r="AS863" s="511">
        <f ca="1">COUNTIF(INDIRECT("H"&amp;(ROW()+12*(($AO863-1)*3+$AP863)-ROW())/12+5):INDIRECT("S"&amp;(ROW()+12*(($AO863-1)*3+$AP863)-ROW())/12+5),AR863)</f>
        <v>0</v>
      </c>
      <c r="AV863" s="511">
        <f ca="1">IF(AND(AR863&gt;0,AS863&gt;0),COUNTIF(AV$6:AV862,"&gt;0")+1,0)</f>
        <v>0</v>
      </c>
    </row>
    <row r="864" spans="41:48">
      <c r="AO864" s="511">
        <v>24</v>
      </c>
      <c r="AP864" s="511">
        <v>3</v>
      </c>
      <c r="AQ864" s="511">
        <v>7</v>
      </c>
      <c r="AR864" s="511">
        <f ca="1">IF($AQ864=1,IF(INDIRECT(ADDRESS(($AO864-1)*3+$AP864+5,$AQ864+7))="",0,INDIRECT(ADDRESS(($AO864-1)*3+$AP864+5,$AQ864+7))),IF(INDIRECT(ADDRESS(($AO864-1)*3+$AP864+5,$AQ864+7))="",0,IF(COUNTIF(INDIRECT(ADDRESS(($AO864-1)*36+($AP864-1)*12+6,COLUMN())):INDIRECT(ADDRESS(($AO864-1)*36+($AP864-1)*12+$AQ864+4,COLUMN())),INDIRECT(ADDRESS(($AO864-1)*3+$AP864+5,$AQ864+7)))&gt;=1,0,INDIRECT(ADDRESS(($AO864-1)*3+$AP864+5,$AQ864+7)))))</f>
        <v>0</v>
      </c>
      <c r="AS864" s="511">
        <f ca="1">COUNTIF(INDIRECT("H"&amp;(ROW()+12*(($AO864-1)*3+$AP864)-ROW())/12+5):INDIRECT("S"&amp;(ROW()+12*(($AO864-1)*3+$AP864)-ROW())/12+5),AR864)</f>
        <v>0</v>
      </c>
      <c r="AV864" s="511">
        <f ca="1">IF(AND(AR864&gt;0,AS864&gt;0),COUNTIF(AV$6:AV863,"&gt;0")+1,0)</f>
        <v>0</v>
      </c>
    </row>
    <row r="865" spans="41:48">
      <c r="AO865" s="511">
        <v>24</v>
      </c>
      <c r="AP865" s="511">
        <v>3</v>
      </c>
      <c r="AQ865" s="511">
        <v>8</v>
      </c>
      <c r="AR865" s="511">
        <f ca="1">IF($AQ865=1,IF(INDIRECT(ADDRESS(($AO865-1)*3+$AP865+5,$AQ865+7))="",0,INDIRECT(ADDRESS(($AO865-1)*3+$AP865+5,$AQ865+7))),IF(INDIRECT(ADDRESS(($AO865-1)*3+$AP865+5,$AQ865+7))="",0,IF(COUNTIF(INDIRECT(ADDRESS(($AO865-1)*36+($AP865-1)*12+6,COLUMN())):INDIRECT(ADDRESS(($AO865-1)*36+($AP865-1)*12+$AQ865+4,COLUMN())),INDIRECT(ADDRESS(($AO865-1)*3+$AP865+5,$AQ865+7)))&gt;=1,0,INDIRECT(ADDRESS(($AO865-1)*3+$AP865+5,$AQ865+7)))))</f>
        <v>0</v>
      </c>
      <c r="AS865" s="511">
        <f ca="1">COUNTIF(INDIRECT("H"&amp;(ROW()+12*(($AO865-1)*3+$AP865)-ROW())/12+5):INDIRECT("S"&amp;(ROW()+12*(($AO865-1)*3+$AP865)-ROW())/12+5),AR865)</f>
        <v>0</v>
      </c>
      <c r="AV865" s="511">
        <f ca="1">IF(AND(AR865&gt;0,AS865&gt;0),COUNTIF(AV$6:AV864,"&gt;0")+1,0)</f>
        <v>0</v>
      </c>
    </row>
    <row r="866" spans="41:48">
      <c r="AO866" s="511">
        <v>24</v>
      </c>
      <c r="AP866" s="511">
        <v>3</v>
      </c>
      <c r="AQ866" s="511">
        <v>9</v>
      </c>
      <c r="AR866" s="511">
        <f ca="1">IF($AQ866=1,IF(INDIRECT(ADDRESS(($AO866-1)*3+$AP866+5,$AQ866+7))="",0,INDIRECT(ADDRESS(($AO866-1)*3+$AP866+5,$AQ866+7))),IF(INDIRECT(ADDRESS(($AO866-1)*3+$AP866+5,$AQ866+7))="",0,IF(COUNTIF(INDIRECT(ADDRESS(($AO866-1)*36+($AP866-1)*12+6,COLUMN())):INDIRECT(ADDRESS(($AO866-1)*36+($AP866-1)*12+$AQ866+4,COLUMN())),INDIRECT(ADDRESS(($AO866-1)*3+$AP866+5,$AQ866+7)))&gt;=1,0,INDIRECT(ADDRESS(($AO866-1)*3+$AP866+5,$AQ866+7)))))</f>
        <v>0</v>
      </c>
      <c r="AS866" s="511">
        <f ca="1">COUNTIF(INDIRECT("H"&amp;(ROW()+12*(($AO866-1)*3+$AP866)-ROW())/12+5):INDIRECT("S"&amp;(ROW()+12*(($AO866-1)*3+$AP866)-ROW())/12+5),AR866)</f>
        <v>0</v>
      </c>
      <c r="AV866" s="511">
        <f ca="1">IF(AND(AR866&gt;0,AS866&gt;0),COUNTIF(AV$6:AV865,"&gt;0")+1,0)</f>
        <v>0</v>
      </c>
    </row>
    <row r="867" spans="41:48">
      <c r="AO867" s="511">
        <v>24</v>
      </c>
      <c r="AP867" s="511">
        <v>3</v>
      </c>
      <c r="AQ867" s="511">
        <v>10</v>
      </c>
      <c r="AR867" s="511">
        <f ca="1">IF($AQ867=1,IF(INDIRECT(ADDRESS(($AO867-1)*3+$AP867+5,$AQ867+7))="",0,INDIRECT(ADDRESS(($AO867-1)*3+$AP867+5,$AQ867+7))),IF(INDIRECT(ADDRESS(($AO867-1)*3+$AP867+5,$AQ867+7))="",0,IF(COUNTIF(INDIRECT(ADDRESS(($AO867-1)*36+($AP867-1)*12+6,COLUMN())):INDIRECT(ADDRESS(($AO867-1)*36+($AP867-1)*12+$AQ867+4,COLUMN())),INDIRECT(ADDRESS(($AO867-1)*3+$AP867+5,$AQ867+7)))&gt;=1,0,INDIRECT(ADDRESS(($AO867-1)*3+$AP867+5,$AQ867+7)))))</f>
        <v>0</v>
      </c>
      <c r="AS867" s="511">
        <f ca="1">COUNTIF(INDIRECT("H"&amp;(ROW()+12*(($AO867-1)*3+$AP867)-ROW())/12+5):INDIRECT("S"&amp;(ROW()+12*(($AO867-1)*3+$AP867)-ROW())/12+5),AR867)</f>
        <v>0</v>
      </c>
      <c r="AV867" s="511">
        <f ca="1">IF(AND(AR867&gt;0,AS867&gt;0),COUNTIF(AV$6:AV866,"&gt;0")+1,0)</f>
        <v>0</v>
      </c>
    </row>
    <row r="868" spans="41:48">
      <c r="AO868" s="511">
        <v>24</v>
      </c>
      <c r="AP868" s="511">
        <v>3</v>
      </c>
      <c r="AQ868" s="511">
        <v>11</v>
      </c>
      <c r="AR868" s="511">
        <f ca="1">IF($AQ868=1,IF(INDIRECT(ADDRESS(($AO868-1)*3+$AP868+5,$AQ868+7))="",0,INDIRECT(ADDRESS(($AO868-1)*3+$AP868+5,$AQ868+7))),IF(INDIRECT(ADDRESS(($AO868-1)*3+$AP868+5,$AQ868+7))="",0,IF(COUNTIF(INDIRECT(ADDRESS(($AO868-1)*36+($AP868-1)*12+6,COLUMN())):INDIRECT(ADDRESS(($AO868-1)*36+($AP868-1)*12+$AQ868+4,COLUMN())),INDIRECT(ADDRESS(($AO868-1)*3+$AP868+5,$AQ868+7)))&gt;=1,0,INDIRECT(ADDRESS(($AO868-1)*3+$AP868+5,$AQ868+7)))))</f>
        <v>0</v>
      </c>
      <c r="AS868" s="511">
        <f ca="1">COUNTIF(INDIRECT("H"&amp;(ROW()+12*(($AO868-1)*3+$AP868)-ROW())/12+5):INDIRECT("S"&amp;(ROW()+12*(($AO868-1)*3+$AP868)-ROW())/12+5),AR868)</f>
        <v>0</v>
      </c>
      <c r="AV868" s="511">
        <f ca="1">IF(AND(AR868&gt;0,AS868&gt;0),COUNTIF(AV$6:AV867,"&gt;0")+1,0)</f>
        <v>0</v>
      </c>
    </row>
    <row r="869" spans="41:48">
      <c r="AO869" s="511">
        <v>24</v>
      </c>
      <c r="AP869" s="511">
        <v>3</v>
      </c>
      <c r="AQ869" s="511">
        <v>12</v>
      </c>
      <c r="AR869" s="511">
        <f ca="1">IF($AQ869=1,IF(INDIRECT(ADDRESS(($AO869-1)*3+$AP869+5,$AQ869+7))="",0,INDIRECT(ADDRESS(($AO869-1)*3+$AP869+5,$AQ869+7))),IF(INDIRECT(ADDRESS(($AO869-1)*3+$AP869+5,$AQ869+7))="",0,IF(COUNTIF(INDIRECT(ADDRESS(($AO869-1)*36+($AP869-1)*12+6,COLUMN())):INDIRECT(ADDRESS(($AO869-1)*36+($AP869-1)*12+$AQ869+4,COLUMN())),INDIRECT(ADDRESS(($AO869-1)*3+$AP869+5,$AQ869+7)))&gt;=1,0,INDIRECT(ADDRESS(($AO869-1)*3+$AP869+5,$AQ869+7)))))</f>
        <v>0</v>
      </c>
      <c r="AS869" s="511">
        <f ca="1">COUNTIF(INDIRECT("H"&amp;(ROW()+12*(($AO869-1)*3+$AP869)-ROW())/12+5):INDIRECT("S"&amp;(ROW()+12*(($AO869-1)*3+$AP869)-ROW())/12+5),AR869)</f>
        <v>0</v>
      </c>
      <c r="AV869" s="511">
        <f ca="1">IF(AND(AR869&gt;0,AS869&gt;0),COUNTIF(AV$6:AV868,"&gt;0")+1,0)</f>
        <v>0</v>
      </c>
    </row>
    <row r="870" spans="41:48">
      <c r="AO870" s="511">
        <v>25</v>
      </c>
      <c r="AP870" s="511">
        <v>1</v>
      </c>
      <c r="AQ870" s="511">
        <v>1</v>
      </c>
      <c r="AR870" s="511">
        <f ca="1">IF($AQ870=1,IF(INDIRECT(ADDRESS(($AO870-1)*3+$AP870+5,$AQ870+7))="",0,INDIRECT(ADDRESS(($AO870-1)*3+$AP870+5,$AQ870+7))),IF(INDIRECT(ADDRESS(($AO870-1)*3+$AP870+5,$AQ870+7))="",0,IF(COUNTIF(INDIRECT(ADDRESS(($AO870-1)*36+($AP870-1)*12+6,COLUMN())):INDIRECT(ADDRESS(($AO870-1)*36+($AP870-1)*12+$AQ870+4,COLUMN())),INDIRECT(ADDRESS(($AO870-1)*3+$AP870+5,$AQ870+7)))&gt;=1,0,INDIRECT(ADDRESS(($AO870-1)*3+$AP870+5,$AQ870+7)))))</f>
        <v>0</v>
      </c>
      <c r="AS870" s="511">
        <f ca="1">COUNTIF(INDIRECT("H"&amp;(ROW()+12*(($AO870-1)*3+$AP870)-ROW())/12+5):INDIRECT("S"&amp;(ROW()+12*(($AO870-1)*3+$AP870)-ROW())/12+5),AR870)</f>
        <v>0</v>
      </c>
      <c r="AV870" s="511">
        <f ca="1">IF(AND(AR870&gt;0,AS870&gt;0),COUNTIF(AV$6:AV869,"&gt;0")+1,0)</f>
        <v>0</v>
      </c>
    </row>
    <row r="871" spans="41:48">
      <c r="AO871" s="511">
        <v>25</v>
      </c>
      <c r="AP871" s="511">
        <v>1</v>
      </c>
      <c r="AQ871" s="511">
        <v>2</v>
      </c>
      <c r="AR871" s="511">
        <f ca="1">IF($AQ871=1,IF(INDIRECT(ADDRESS(($AO871-1)*3+$AP871+5,$AQ871+7))="",0,INDIRECT(ADDRESS(($AO871-1)*3+$AP871+5,$AQ871+7))),IF(INDIRECT(ADDRESS(($AO871-1)*3+$AP871+5,$AQ871+7))="",0,IF(COUNTIF(INDIRECT(ADDRESS(($AO871-1)*36+($AP871-1)*12+6,COLUMN())):INDIRECT(ADDRESS(($AO871-1)*36+($AP871-1)*12+$AQ871+4,COLUMN())),INDIRECT(ADDRESS(($AO871-1)*3+$AP871+5,$AQ871+7)))&gt;=1,0,INDIRECT(ADDRESS(($AO871-1)*3+$AP871+5,$AQ871+7)))))</f>
        <v>0</v>
      </c>
      <c r="AS871" s="511">
        <f ca="1">COUNTIF(INDIRECT("H"&amp;(ROW()+12*(($AO871-1)*3+$AP871)-ROW())/12+5):INDIRECT("S"&amp;(ROW()+12*(($AO871-1)*3+$AP871)-ROW())/12+5),AR871)</f>
        <v>0</v>
      </c>
      <c r="AV871" s="511">
        <f ca="1">IF(AND(AR871&gt;0,AS871&gt;0),COUNTIF(AV$6:AV870,"&gt;0")+1,0)</f>
        <v>0</v>
      </c>
    </row>
    <row r="872" spans="41:48">
      <c r="AO872" s="511">
        <v>25</v>
      </c>
      <c r="AP872" s="511">
        <v>1</v>
      </c>
      <c r="AQ872" s="511">
        <v>3</v>
      </c>
      <c r="AR872" s="511">
        <f ca="1">IF($AQ872=1,IF(INDIRECT(ADDRESS(($AO872-1)*3+$AP872+5,$AQ872+7))="",0,INDIRECT(ADDRESS(($AO872-1)*3+$AP872+5,$AQ872+7))),IF(INDIRECT(ADDRESS(($AO872-1)*3+$AP872+5,$AQ872+7))="",0,IF(COUNTIF(INDIRECT(ADDRESS(($AO872-1)*36+($AP872-1)*12+6,COLUMN())):INDIRECT(ADDRESS(($AO872-1)*36+($AP872-1)*12+$AQ872+4,COLUMN())),INDIRECT(ADDRESS(($AO872-1)*3+$AP872+5,$AQ872+7)))&gt;=1,0,INDIRECT(ADDRESS(($AO872-1)*3+$AP872+5,$AQ872+7)))))</f>
        <v>0</v>
      </c>
      <c r="AS872" s="511">
        <f ca="1">COUNTIF(INDIRECT("H"&amp;(ROW()+12*(($AO872-1)*3+$AP872)-ROW())/12+5):INDIRECT("S"&amp;(ROW()+12*(($AO872-1)*3+$AP872)-ROW())/12+5),AR872)</f>
        <v>0</v>
      </c>
      <c r="AV872" s="511">
        <f ca="1">IF(AND(AR872&gt;0,AS872&gt;0),COUNTIF(AV$6:AV871,"&gt;0")+1,0)</f>
        <v>0</v>
      </c>
    </row>
    <row r="873" spans="41:48">
      <c r="AO873" s="511">
        <v>25</v>
      </c>
      <c r="AP873" s="511">
        <v>1</v>
      </c>
      <c r="AQ873" s="511">
        <v>4</v>
      </c>
      <c r="AR873" s="511">
        <f ca="1">IF($AQ873=1,IF(INDIRECT(ADDRESS(($AO873-1)*3+$AP873+5,$AQ873+7))="",0,INDIRECT(ADDRESS(($AO873-1)*3+$AP873+5,$AQ873+7))),IF(INDIRECT(ADDRESS(($AO873-1)*3+$AP873+5,$AQ873+7))="",0,IF(COUNTIF(INDIRECT(ADDRESS(($AO873-1)*36+($AP873-1)*12+6,COLUMN())):INDIRECT(ADDRESS(($AO873-1)*36+($AP873-1)*12+$AQ873+4,COLUMN())),INDIRECT(ADDRESS(($AO873-1)*3+$AP873+5,$AQ873+7)))&gt;=1,0,INDIRECT(ADDRESS(($AO873-1)*3+$AP873+5,$AQ873+7)))))</f>
        <v>0</v>
      </c>
      <c r="AS873" s="511">
        <f ca="1">COUNTIF(INDIRECT("H"&amp;(ROW()+12*(($AO873-1)*3+$AP873)-ROW())/12+5):INDIRECT("S"&amp;(ROW()+12*(($AO873-1)*3+$AP873)-ROW())/12+5),AR873)</f>
        <v>0</v>
      </c>
      <c r="AV873" s="511">
        <f ca="1">IF(AND(AR873&gt;0,AS873&gt;0),COUNTIF(AV$6:AV872,"&gt;0")+1,0)</f>
        <v>0</v>
      </c>
    </row>
    <row r="874" spans="41:48">
      <c r="AO874" s="511">
        <v>25</v>
      </c>
      <c r="AP874" s="511">
        <v>1</v>
      </c>
      <c r="AQ874" s="511">
        <v>5</v>
      </c>
      <c r="AR874" s="511">
        <f ca="1">IF($AQ874=1,IF(INDIRECT(ADDRESS(($AO874-1)*3+$AP874+5,$AQ874+7))="",0,INDIRECT(ADDRESS(($AO874-1)*3+$AP874+5,$AQ874+7))),IF(INDIRECT(ADDRESS(($AO874-1)*3+$AP874+5,$AQ874+7))="",0,IF(COUNTIF(INDIRECT(ADDRESS(($AO874-1)*36+($AP874-1)*12+6,COLUMN())):INDIRECT(ADDRESS(($AO874-1)*36+($AP874-1)*12+$AQ874+4,COLUMN())),INDIRECT(ADDRESS(($AO874-1)*3+$AP874+5,$AQ874+7)))&gt;=1,0,INDIRECT(ADDRESS(($AO874-1)*3+$AP874+5,$AQ874+7)))))</f>
        <v>0</v>
      </c>
      <c r="AS874" s="511">
        <f ca="1">COUNTIF(INDIRECT("H"&amp;(ROW()+12*(($AO874-1)*3+$AP874)-ROW())/12+5):INDIRECT("S"&amp;(ROW()+12*(($AO874-1)*3+$AP874)-ROW())/12+5),AR874)</f>
        <v>0</v>
      </c>
      <c r="AV874" s="511">
        <f ca="1">IF(AND(AR874&gt;0,AS874&gt;0),COUNTIF(AV$6:AV873,"&gt;0")+1,0)</f>
        <v>0</v>
      </c>
    </row>
    <row r="875" spans="41:48">
      <c r="AO875" s="511">
        <v>25</v>
      </c>
      <c r="AP875" s="511">
        <v>1</v>
      </c>
      <c r="AQ875" s="511">
        <v>6</v>
      </c>
      <c r="AR875" s="511">
        <f ca="1">IF($AQ875=1,IF(INDIRECT(ADDRESS(($AO875-1)*3+$AP875+5,$AQ875+7))="",0,INDIRECT(ADDRESS(($AO875-1)*3+$AP875+5,$AQ875+7))),IF(INDIRECT(ADDRESS(($AO875-1)*3+$AP875+5,$AQ875+7))="",0,IF(COUNTIF(INDIRECT(ADDRESS(($AO875-1)*36+($AP875-1)*12+6,COLUMN())):INDIRECT(ADDRESS(($AO875-1)*36+($AP875-1)*12+$AQ875+4,COLUMN())),INDIRECT(ADDRESS(($AO875-1)*3+$AP875+5,$AQ875+7)))&gt;=1,0,INDIRECT(ADDRESS(($AO875-1)*3+$AP875+5,$AQ875+7)))))</f>
        <v>0</v>
      </c>
      <c r="AS875" s="511">
        <f ca="1">COUNTIF(INDIRECT("H"&amp;(ROW()+12*(($AO875-1)*3+$AP875)-ROW())/12+5):INDIRECT("S"&amp;(ROW()+12*(($AO875-1)*3+$AP875)-ROW())/12+5),AR875)</f>
        <v>0</v>
      </c>
      <c r="AV875" s="511">
        <f ca="1">IF(AND(AR875&gt;0,AS875&gt;0),COUNTIF(AV$6:AV874,"&gt;0")+1,0)</f>
        <v>0</v>
      </c>
    </row>
    <row r="876" spans="41:48">
      <c r="AO876" s="511">
        <v>25</v>
      </c>
      <c r="AP876" s="511">
        <v>1</v>
      </c>
      <c r="AQ876" s="511">
        <v>7</v>
      </c>
      <c r="AR876" s="511">
        <f ca="1">IF($AQ876=1,IF(INDIRECT(ADDRESS(($AO876-1)*3+$AP876+5,$AQ876+7))="",0,INDIRECT(ADDRESS(($AO876-1)*3+$AP876+5,$AQ876+7))),IF(INDIRECT(ADDRESS(($AO876-1)*3+$AP876+5,$AQ876+7))="",0,IF(COUNTIF(INDIRECT(ADDRESS(($AO876-1)*36+($AP876-1)*12+6,COLUMN())):INDIRECT(ADDRESS(($AO876-1)*36+($AP876-1)*12+$AQ876+4,COLUMN())),INDIRECT(ADDRESS(($AO876-1)*3+$AP876+5,$AQ876+7)))&gt;=1,0,INDIRECT(ADDRESS(($AO876-1)*3+$AP876+5,$AQ876+7)))))</f>
        <v>0</v>
      </c>
      <c r="AS876" s="511">
        <f ca="1">COUNTIF(INDIRECT("H"&amp;(ROW()+12*(($AO876-1)*3+$AP876)-ROW())/12+5):INDIRECT("S"&amp;(ROW()+12*(($AO876-1)*3+$AP876)-ROW())/12+5),AR876)</f>
        <v>0</v>
      </c>
      <c r="AV876" s="511">
        <f ca="1">IF(AND(AR876&gt;0,AS876&gt;0),COUNTIF(AV$6:AV875,"&gt;0")+1,0)</f>
        <v>0</v>
      </c>
    </row>
    <row r="877" spans="41:48">
      <c r="AO877" s="511">
        <v>25</v>
      </c>
      <c r="AP877" s="511">
        <v>1</v>
      </c>
      <c r="AQ877" s="511">
        <v>8</v>
      </c>
      <c r="AR877" s="511">
        <f ca="1">IF($AQ877=1,IF(INDIRECT(ADDRESS(($AO877-1)*3+$AP877+5,$AQ877+7))="",0,INDIRECT(ADDRESS(($AO877-1)*3+$AP877+5,$AQ877+7))),IF(INDIRECT(ADDRESS(($AO877-1)*3+$AP877+5,$AQ877+7))="",0,IF(COUNTIF(INDIRECT(ADDRESS(($AO877-1)*36+($AP877-1)*12+6,COLUMN())):INDIRECT(ADDRESS(($AO877-1)*36+($AP877-1)*12+$AQ877+4,COLUMN())),INDIRECT(ADDRESS(($AO877-1)*3+$AP877+5,$AQ877+7)))&gt;=1,0,INDIRECT(ADDRESS(($AO877-1)*3+$AP877+5,$AQ877+7)))))</f>
        <v>0</v>
      </c>
      <c r="AS877" s="511">
        <f ca="1">COUNTIF(INDIRECT("H"&amp;(ROW()+12*(($AO877-1)*3+$AP877)-ROW())/12+5):INDIRECT("S"&amp;(ROW()+12*(($AO877-1)*3+$AP877)-ROW())/12+5),AR877)</f>
        <v>0</v>
      </c>
      <c r="AV877" s="511">
        <f ca="1">IF(AND(AR877&gt;0,AS877&gt;0),COUNTIF(AV$6:AV876,"&gt;0")+1,0)</f>
        <v>0</v>
      </c>
    </row>
    <row r="878" spans="41:48">
      <c r="AO878" s="511">
        <v>25</v>
      </c>
      <c r="AP878" s="511">
        <v>1</v>
      </c>
      <c r="AQ878" s="511">
        <v>9</v>
      </c>
      <c r="AR878" s="511">
        <f ca="1">IF($AQ878=1,IF(INDIRECT(ADDRESS(($AO878-1)*3+$AP878+5,$AQ878+7))="",0,INDIRECT(ADDRESS(($AO878-1)*3+$AP878+5,$AQ878+7))),IF(INDIRECT(ADDRESS(($AO878-1)*3+$AP878+5,$AQ878+7))="",0,IF(COUNTIF(INDIRECT(ADDRESS(($AO878-1)*36+($AP878-1)*12+6,COLUMN())):INDIRECT(ADDRESS(($AO878-1)*36+($AP878-1)*12+$AQ878+4,COLUMN())),INDIRECT(ADDRESS(($AO878-1)*3+$AP878+5,$AQ878+7)))&gt;=1,0,INDIRECT(ADDRESS(($AO878-1)*3+$AP878+5,$AQ878+7)))))</f>
        <v>0</v>
      </c>
      <c r="AS878" s="511">
        <f ca="1">COUNTIF(INDIRECT("H"&amp;(ROW()+12*(($AO878-1)*3+$AP878)-ROW())/12+5):INDIRECT("S"&amp;(ROW()+12*(($AO878-1)*3+$AP878)-ROW())/12+5),AR878)</f>
        <v>0</v>
      </c>
      <c r="AV878" s="511">
        <f ca="1">IF(AND(AR878&gt;0,AS878&gt;0),COUNTIF(AV$6:AV877,"&gt;0")+1,0)</f>
        <v>0</v>
      </c>
    </row>
    <row r="879" spans="41:48">
      <c r="AO879" s="511">
        <v>25</v>
      </c>
      <c r="AP879" s="511">
        <v>1</v>
      </c>
      <c r="AQ879" s="511">
        <v>10</v>
      </c>
      <c r="AR879" s="511">
        <f ca="1">IF($AQ879=1,IF(INDIRECT(ADDRESS(($AO879-1)*3+$AP879+5,$AQ879+7))="",0,INDIRECT(ADDRESS(($AO879-1)*3+$AP879+5,$AQ879+7))),IF(INDIRECT(ADDRESS(($AO879-1)*3+$AP879+5,$AQ879+7))="",0,IF(COUNTIF(INDIRECT(ADDRESS(($AO879-1)*36+($AP879-1)*12+6,COLUMN())):INDIRECT(ADDRESS(($AO879-1)*36+($AP879-1)*12+$AQ879+4,COLUMN())),INDIRECT(ADDRESS(($AO879-1)*3+$AP879+5,$AQ879+7)))&gt;=1,0,INDIRECT(ADDRESS(($AO879-1)*3+$AP879+5,$AQ879+7)))))</f>
        <v>0</v>
      </c>
      <c r="AS879" s="511">
        <f ca="1">COUNTIF(INDIRECT("H"&amp;(ROW()+12*(($AO879-1)*3+$AP879)-ROW())/12+5):INDIRECT("S"&amp;(ROW()+12*(($AO879-1)*3+$AP879)-ROW())/12+5),AR879)</f>
        <v>0</v>
      </c>
      <c r="AV879" s="511">
        <f ca="1">IF(AND(AR879&gt;0,AS879&gt;0),COUNTIF(AV$6:AV878,"&gt;0")+1,0)</f>
        <v>0</v>
      </c>
    </row>
    <row r="880" spans="41:48">
      <c r="AO880" s="511">
        <v>25</v>
      </c>
      <c r="AP880" s="511">
        <v>1</v>
      </c>
      <c r="AQ880" s="511">
        <v>11</v>
      </c>
      <c r="AR880" s="511">
        <f ca="1">IF($AQ880=1,IF(INDIRECT(ADDRESS(($AO880-1)*3+$AP880+5,$AQ880+7))="",0,INDIRECT(ADDRESS(($AO880-1)*3+$AP880+5,$AQ880+7))),IF(INDIRECT(ADDRESS(($AO880-1)*3+$AP880+5,$AQ880+7))="",0,IF(COUNTIF(INDIRECT(ADDRESS(($AO880-1)*36+($AP880-1)*12+6,COLUMN())):INDIRECT(ADDRESS(($AO880-1)*36+($AP880-1)*12+$AQ880+4,COLUMN())),INDIRECT(ADDRESS(($AO880-1)*3+$AP880+5,$AQ880+7)))&gt;=1,0,INDIRECT(ADDRESS(($AO880-1)*3+$AP880+5,$AQ880+7)))))</f>
        <v>0</v>
      </c>
      <c r="AS880" s="511">
        <f ca="1">COUNTIF(INDIRECT("H"&amp;(ROW()+12*(($AO880-1)*3+$AP880)-ROW())/12+5):INDIRECT("S"&amp;(ROW()+12*(($AO880-1)*3+$AP880)-ROW())/12+5),AR880)</f>
        <v>0</v>
      </c>
      <c r="AV880" s="511">
        <f ca="1">IF(AND(AR880&gt;0,AS880&gt;0),COUNTIF(AV$6:AV879,"&gt;0")+1,0)</f>
        <v>0</v>
      </c>
    </row>
    <row r="881" spans="41:48">
      <c r="AO881" s="511">
        <v>25</v>
      </c>
      <c r="AP881" s="511">
        <v>1</v>
      </c>
      <c r="AQ881" s="511">
        <v>12</v>
      </c>
      <c r="AR881" s="511">
        <f ca="1">IF($AQ881=1,IF(INDIRECT(ADDRESS(($AO881-1)*3+$AP881+5,$AQ881+7))="",0,INDIRECT(ADDRESS(($AO881-1)*3+$AP881+5,$AQ881+7))),IF(INDIRECT(ADDRESS(($AO881-1)*3+$AP881+5,$AQ881+7))="",0,IF(COUNTIF(INDIRECT(ADDRESS(($AO881-1)*36+($AP881-1)*12+6,COLUMN())):INDIRECT(ADDRESS(($AO881-1)*36+($AP881-1)*12+$AQ881+4,COLUMN())),INDIRECT(ADDRESS(($AO881-1)*3+$AP881+5,$AQ881+7)))&gt;=1,0,INDIRECT(ADDRESS(($AO881-1)*3+$AP881+5,$AQ881+7)))))</f>
        <v>0</v>
      </c>
      <c r="AS881" s="511">
        <f ca="1">COUNTIF(INDIRECT("H"&amp;(ROW()+12*(($AO881-1)*3+$AP881)-ROW())/12+5):INDIRECT("S"&amp;(ROW()+12*(($AO881-1)*3+$AP881)-ROW())/12+5),AR881)</f>
        <v>0</v>
      </c>
      <c r="AV881" s="511">
        <f ca="1">IF(AND(AR881&gt;0,AS881&gt;0),COUNTIF(AV$6:AV880,"&gt;0")+1,0)</f>
        <v>0</v>
      </c>
    </row>
    <row r="882" spans="41:48">
      <c r="AO882" s="511">
        <v>25</v>
      </c>
      <c r="AP882" s="511">
        <v>2</v>
      </c>
      <c r="AQ882" s="511">
        <v>1</v>
      </c>
      <c r="AR882" s="511">
        <f ca="1">IF($AQ882=1,IF(INDIRECT(ADDRESS(($AO882-1)*3+$AP882+5,$AQ882+7))="",0,INDIRECT(ADDRESS(($AO882-1)*3+$AP882+5,$AQ882+7))),IF(INDIRECT(ADDRESS(($AO882-1)*3+$AP882+5,$AQ882+7))="",0,IF(COUNTIF(INDIRECT(ADDRESS(($AO882-1)*36+($AP882-1)*12+6,COLUMN())):INDIRECT(ADDRESS(($AO882-1)*36+($AP882-1)*12+$AQ882+4,COLUMN())),INDIRECT(ADDRESS(($AO882-1)*3+$AP882+5,$AQ882+7)))&gt;=1,0,INDIRECT(ADDRESS(($AO882-1)*3+$AP882+5,$AQ882+7)))))</f>
        <v>0</v>
      </c>
      <c r="AS882" s="511">
        <f ca="1">COUNTIF(INDIRECT("H"&amp;(ROW()+12*(($AO882-1)*3+$AP882)-ROW())/12+5):INDIRECT("S"&amp;(ROW()+12*(($AO882-1)*3+$AP882)-ROW())/12+5),AR882)</f>
        <v>0</v>
      </c>
      <c r="AV882" s="511">
        <f ca="1">IF(AND(AR882&gt;0,AS882&gt;0),COUNTIF(AV$6:AV881,"&gt;0")+1,0)</f>
        <v>0</v>
      </c>
    </row>
    <row r="883" spans="41:48">
      <c r="AO883" s="511">
        <v>25</v>
      </c>
      <c r="AP883" s="511">
        <v>2</v>
      </c>
      <c r="AQ883" s="511">
        <v>2</v>
      </c>
      <c r="AR883" s="511">
        <f ca="1">IF($AQ883=1,IF(INDIRECT(ADDRESS(($AO883-1)*3+$AP883+5,$AQ883+7))="",0,INDIRECT(ADDRESS(($AO883-1)*3+$AP883+5,$AQ883+7))),IF(INDIRECT(ADDRESS(($AO883-1)*3+$AP883+5,$AQ883+7))="",0,IF(COUNTIF(INDIRECT(ADDRESS(($AO883-1)*36+($AP883-1)*12+6,COLUMN())):INDIRECT(ADDRESS(($AO883-1)*36+($AP883-1)*12+$AQ883+4,COLUMN())),INDIRECT(ADDRESS(($AO883-1)*3+$AP883+5,$AQ883+7)))&gt;=1,0,INDIRECT(ADDRESS(($AO883-1)*3+$AP883+5,$AQ883+7)))))</f>
        <v>0</v>
      </c>
      <c r="AS883" s="511">
        <f ca="1">COUNTIF(INDIRECT("H"&amp;(ROW()+12*(($AO883-1)*3+$AP883)-ROW())/12+5):INDIRECT("S"&amp;(ROW()+12*(($AO883-1)*3+$AP883)-ROW())/12+5),AR883)</f>
        <v>0</v>
      </c>
      <c r="AV883" s="511">
        <f ca="1">IF(AND(AR883&gt;0,AS883&gt;0),COUNTIF(AV$6:AV882,"&gt;0")+1,0)</f>
        <v>0</v>
      </c>
    </row>
    <row r="884" spans="41:48">
      <c r="AO884" s="511">
        <v>25</v>
      </c>
      <c r="AP884" s="511">
        <v>2</v>
      </c>
      <c r="AQ884" s="511">
        <v>3</v>
      </c>
      <c r="AR884" s="511">
        <f ca="1">IF($AQ884=1,IF(INDIRECT(ADDRESS(($AO884-1)*3+$AP884+5,$AQ884+7))="",0,INDIRECT(ADDRESS(($AO884-1)*3+$AP884+5,$AQ884+7))),IF(INDIRECT(ADDRESS(($AO884-1)*3+$AP884+5,$AQ884+7))="",0,IF(COUNTIF(INDIRECT(ADDRESS(($AO884-1)*36+($AP884-1)*12+6,COLUMN())):INDIRECT(ADDRESS(($AO884-1)*36+($AP884-1)*12+$AQ884+4,COLUMN())),INDIRECT(ADDRESS(($AO884-1)*3+$AP884+5,$AQ884+7)))&gt;=1,0,INDIRECT(ADDRESS(($AO884-1)*3+$AP884+5,$AQ884+7)))))</f>
        <v>0</v>
      </c>
      <c r="AS884" s="511">
        <f ca="1">COUNTIF(INDIRECT("H"&amp;(ROW()+12*(($AO884-1)*3+$AP884)-ROW())/12+5):INDIRECT("S"&amp;(ROW()+12*(($AO884-1)*3+$AP884)-ROW())/12+5),AR884)</f>
        <v>0</v>
      </c>
      <c r="AV884" s="511">
        <f ca="1">IF(AND(AR884&gt;0,AS884&gt;0),COUNTIF(AV$6:AV883,"&gt;0")+1,0)</f>
        <v>0</v>
      </c>
    </row>
    <row r="885" spans="41:48">
      <c r="AO885" s="511">
        <v>25</v>
      </c>
      <c r="AP885" s="511">
        <v>2</v>
      </c>
      <c r="AQ885" s="511">
        <v>4</v>
      </c>
      <c r="AR885" s="511">
        <f ca="1">IF($AQ885=1,IF(INDIRECT(ADDRESS(($AO885-1)*3+$AP885+5,$AQ885+7))="",0,INDIRECT(ADDRESS(($AO885-1)*3+$AP885+5,$AQ885+7))),IF(INDIRECT(ADDRESS(($AO885-1)*3+$AP885+5,$AQ885+7))="",0,IF(COUNTIF(INDIRECT(ADDRESS(($AO885-1)*36+($AP885-1)*12+6,COLUMN())):INDIRECT(ADDRESS(($AO885-1)*36+($AP885-1)*12+$AQ885+4,COLUMN())),INDIRECT(ADDRESS(($AO885-1)*3+$AP885+5,$AQ885+7)))&gt;=1,0,INDIRECT(ADDRESS(($AO885-1)*3+$AP885+5,$AQ885+7)))))</f>
        <v>0</v>
      </c>
      <c r="AS885" s="511">
        <f ca="1">COUNTIF(INDIRECT("H"&amp;(ROW()+12*(($AO885-1)*3+$AP885)-ROW())/12+5):INDIRECT("S"&amp;(ROW()+12*(($AO885-1)*3+$AP885)-ROW())/12+5),AR885)</f>
        <v>0</v>
      </c>
      <c r="AV885" s="511">
        <f ca="1">IF(AND(AR885&gt;0,AS885&gt;0),COUNTIF(AV$6:AV884,"&gt;0")+1,0)</f>
        <v>0</v>
      </c>
    </row>
    <row r="886" spans="41:48">
      <c r="AO886" s="511">
        <v>25</v>
      </c>
      <c r="AP886" s="511">
        <v>2</v>
      </c>
      <c r="AQ886" s="511">
        <v>5</v>
      </c>
      <c r="AR886" s="511">
        <f ca="1">IF($AQ886=1,IF(INDIRECT(ADDRESS(($AO886-1)*3+$AP886+5,$AQ886+7))="",0,INDIRECT(ADDRESS(($AO886-1)*3+$AP886+5,$AQ886+7))),IF(INDIRECT(ADDRESS(($AO886-1)*3+$AP886+5,$AQ886+7))="",0,IF(COUNTIF(INDIRECT(ADDRESS(($AO886-1)*36+($AP886-1)*12+6,COLUMN())):INDIRECT(ADDRESS(($AO886-1)*36+($AP886-1)*12+$AQ886+4,COLUMN())),INDIRECT(ADDRESS(($AO886-1)*3+$AP886+5,$AQ886+7)))&gt;=1,0,INDIRECT(ADDRESS(($AO886-1)*3+$AP886+5,$AQ886+7)))))</f>
        <v>0</v>
      </c>
      <c r="AS886" s="511">
        <f ca="1">COUNTIF(INDIRECT("H"&amp;(ROW()+12*(($AO886-1)*3+$AP886)-ROW())/12+5):INDIRECT("S"&amp;(ROW()+12*(($AO886-1)*3+$AP886)-ROW())/12+5),AR886)</f>
        <v>0</v>
      </c>
      <c r="AV886" s="511">
        <f ca="1">IF(AND(AR886&gt;0,AS886&gt;0),COUNTIF(AV$6:AV885,"&gt;0")+1,0)</f>
        <v>0</v>
      </c>
    </row>
    <row r="887" spans="41:48">
      <c r="AO887" s="511">
        <v>25</v>
      </c>
      <c r="AP887" s="511">
        <v>2</v>
      </c>
      <c r="AQ887" s="511">
        <v>6</v>
      </c>
      <c r="AR887" s="511">
        <f ca="1">IF($AQ887=1,IF(INDIRECT(ADDRESS(($AO887-1)*3+$AP887+5,$AQ887+7))="",0,INDIRECT(ADDRESS(($AO887-1)*3+$AP887+5,$AQ887+7))),IF(INDIRECT(ADDRESS(($AO887-1)*3+$AP887+5,$AQ887+7))="",0,IF(COUNTIF(INDIRECT(ADDRESS(($AO887-1)*36+($AP887-1)*12+6,COLUMN())):INDIRECT(ADDRESS(($AO887-1)*36+($AP887-1)*12+$AQ887+4,COLUMN())),INDIRECT(ADDRESS(($AO887-1)*3+$AP887+5,$AQ887+7)))&gt;=1,0,INDIRECT(ADDRESS(($AO887-1)*3+$AP887+5,$AQ887+7)))))</f>
        <v>0</v>
      </c>
      <c r="AS887" s="511">
        <f ca="1">COUNTIF(INDIRECT("H"&amp;(ROW()+12*(($AO887-1)*3+$AP887)-ROW())/12+5):INDIRECT("S"&amp;(ROW()+12*(($AO887-1)*3+$AP887)-ROW())/12+5),AR887)</f>
        <v>0</v>
      </c>
      <c r="AV887" s="511">
        <f ca="1">IF(AND(AR887&gt;0,AS887&gt;0),COUNTIF(AV$6:AV886,"&gt;0")+1,0)</f>
        <v>0</v>
      </c>
    </row>
    <row r="888" spans="41:48">
      <c r="AO888" s="511">
        <v>25</v>
      </c>
      <c r="AP888" s="511">
        <v>2</v>
      </c>
      <c r="AQ888" s="511">
        <v>7</v>
      </c>
      <c r="AR888" s="511">
        <f ca="1">IF($AQ888=1,IF(INDIRECT(ADDRESS(($AO888-1)*3+$AP888+5,$AQ888+7))="",0,INDIRECT(ADDRESS(($AO888-1)*3+$AP888+5,$AQ888+7))),IF(INDIRECT(ADDRESS(($AO888-1)*3+$AP888+5,$AQ888+7))="",0,IF(COUNTIF(INDIRECT(ADDRESS(($AO888-1)*36+($AP888-1)*12+6,COLUMN())):INDIRECT(ADDRESS(($AO888-1)*36+($AP888-1)*12+$AQ888+4,COLUMN())),INDIRECT(ADDRESS(($AO888-1)*3+$AP888+5,$AQ888+7)))&gt;=1,0,INDIRECT(ADDRESS(($AO888-1)*3+$AP888+5,$AQ888+7)))))</f>
        <v>0</v>
      </c>
      <c r="AS888" s="511">
        <f ca="1">COUNTIF(INDIRECT("H"&amp;(ROW()+12*(($AO888-1)*3+$AP888)-ROW())/12+5):INDIRECT("S"&amp;(ROW()+12*(($AO888-1)*3+$AP888)-ROW())/12+5),AR888)</f>
        <v>0</v>
      </c>
      <c r="AV888" s="511">
        <f ca="1">IF(AND(AR888&gt;0,AS888&gt;0),COUNTIF(AV$6:AV887,"&gt;0")+1,0)</f>
        <v>0</v>
      </c>
    </row>
    <row r="889" spans="41:48">
      <c r="AO889" s="511">
        <v>25</v>
      </c>
      <c r="AP889" s="511">
        <v>2</v>
      </c>
      <c r="AQ889" s="511">
        <v>8</v>
      </c>
      <c r="AR889" s="511">
        <f ca="1">IF($AQ889=1,IF(INDIRECT(ADDRESS(($AO889-1)*3+$AP889+5,$AQ889+7))="",0,INDIRECT(ADDRESS(($AO889-1)*3+$AP889+5,$AQ889+7))),IF(INDIRECT(ADDRESS(($AO889-1)*3+$AP889+5,$AQ889+7))="",0,IF(COUNTIF(INDIRECT(ADDRESS(($AO889-1)*36+($AP889-1)*12+6,COLUMN())):INDIRECT(ADDRESS(($AO889-1)*36+($AP889-1)*12+$AQ889+4,COLUMN())),INDIRECT(ADDRESS(($AO889-1)*3+$AP889+5,$AQ889+7)))&gt;=1,0,INDIRECT(ADDRESS(($AO889-1)*3+$AP889+5,$AQ889+7)))))</f>
        <v>0</v>
      </c>
      <c r="AS889" s="511">
        <f ca="1">COUNTIF(INDIRECT("H"&amp;(ROW()+12*(($AO889-1)*3+$AP889)-ROW())/12+5):INDIRECT("S"&amp;(ROW()+12*(($AO889-1)*3+$AP889)-ROW())/12+5),AR889)</f>
        <v>0</v>
      </c>
      <c r="AV889" s="511">
        <f ca="1">IF(AND(AR889&gt;0,AS889&gt;0),COUNTIF(AV$6:AV888,"&gt;0")+1,0)</f>
        <v>0</v>
      </c>
    </row>
    <row r="890" spans="41:48">
      <c r="AO890" s="511">
        <v>25</v>
      </c>
      <c r="AP890" s="511">
        <v>2</v>
      </c>
      <c r="AQ890" s="511">
        <v>9</v>
      </c>
      <c r="AR890" s="511">
        <f ca="1">IF($AQ890=1,IF(INDIRECT(ADDRESS(($AO890-1)*3+$AP890+5,$AQ890+7))="",0,INDIRECT(ADDRESS(($AO890-1)*3+$AP890+5,$AQ890+7))),IF(INDIRECT(ADDRESS(($AO890-1)*3+$AP890+5,$AQ890+7))="",0,IF(COUNTIF(INDIRECT(ADDRESS(($AO890-1)*36+($AP890-1)*12+6,COLUMN())):INDIRECT(ADDRESS(($AO890-1)*36+($AP890-1)*12+$AQ890+4,COLUMN())),INDIRECT(ADDRESS(($AO890-1)*3+$AP890+5,$AQ890+7)))&gt;=1,0,INDIRECT(ADDRESS(($AO890-1)*3+$AP890+5,$AQ890+7)))))</f>
        <v>0</v>
      </c>
      <c r="AS890" s="511">
        <f ca="1">COUNTIF(INDIRECT("H"&amp;(ROW()+12*(($AO890-1)*3+$AP890)-ROW())/12+5):INDIRECT("S"&amp;(ROW()+12*(($AO890-1)*3+$AP890)-ROW())/12+5),AR890)</f>
        <v>0</v>
      </c>
      <c r="AV890" s="511">
        <f ca="1">IF(AND(AR890&gt;0,AS890&gt;0),COUNTIF(AV$6:AV889,"&gt;0")+1,0)</f>
        <v>0</v>
      </c>
    </row>
    <row r="891" spans="41:48">
      <c r="AO891" s="511">
        <v>25</v>
      </c>
      <c r="AP891" s="511">
        <v>2</v>
      </c>
      <c r="AQ891" s="511">
        <v>10</v>
      </c>
      <c r="AR891" s="511">
        <f ca="1">IF($AQ891=1,IF(INDIRECT(ADDRESS(($AO891-1)*3+$AP891+5,$AQ891+7))="",0,INDIRECT(ADDRESS(($AO891-1)*3+$AP891+5,$AQ891+7))),IF(INDIRECT(ADDRESS(($AO891-1)*3+$AP891+5,$AQ891+7))="",0,IF(COUNTIF(INDIRECT(ADDRESS(($AO891-1)*36+($AP891-1)*12+6,COLUMN())):INDIRECT(ADDRESS(($AO891-1)*36+($AP891-1)*12+$AQ891+4,COLUMN())),INDIRECT(ADDRESS(($AO891-1)*3+$AP891+5,$AQ891+7)))&gt;=1,0,INDIRECT(ADDRESS(($AO891-1)*3+$AP891+5,$AQ891+7)))))</f>
        <v>0</v>
      </c>
      <c r="AS891" s="511">
        <f ca="1">COUNTIF(INDIRECT("H"&amp;(ROW()+12*(($AO891-1)*3+$AP891)-ROW())/12+5):INDIRECT("S"&amp;(ROW()+12*(($AO891-1)*3+$AP891)-ROW())/12+5),AR891)</f>
        <v>0</v>
      </c>
      <c r="AV891" s="511">
        <f ca="1">IF(AND(AR891&gt;0,AS891&gt;0),COUNTIF(AV$6:AV890,"&gt;0")+1,0)</f>
        <v>0</v>
      </c>
    </row>
    <row r="892" spans="41:48">
      <c r="AO892" s="511">
        <v>25</v>
      </c>
      <c r="AP892" s="511">
        <v>2</v>
      </c>
      <c r="AQ892" s="511">
        <v>11</v>
      </c>
      <c r="AR892" s="511">
        <f ca="1">IF($AQ892=1,IF(INDIRECT(ADDRESS(($AO892-1)*3+$AP892+5,$AQ892+7))="",0,INDIRECT(ADDRESS(($AO892-1)*3+$AP892+5,$AQ892+7))),IF(INDIRECT(ADDRESS(($AO892-1)*3+$AP892+5,$AQ892+7))="",0,IF(COUNTIF(INDIRECT(ADDRESS(($AO892-1)*36+($AP892-1)*12+6,COLUMN())):INDIRECT(ADDRESS(($AO892-1)*36+($AP892-1)*12+$AQ892+4,COLUMN())),INDIRECT(ADDRESS(($AO892-1)*3+$AP892+5,$AQ892+7)))&gt;=1,0,INDIRECT(ADDRESS(($AO892-1)*3+$AP892+5,$AQ892+7)))))</f>
        <v>0</v>
      </c>
      <c r="AS892" s="511">
        <f ca="1">COUNTIF(INDIRECT("H"&amp;(ROW()+12*(($AO892-1)*3+$AP892)-ROW())/12+5):INDIRECT("S"&amp;(ROW()+12*(($AO892-1)*3+$AP892)-ROW())/12+5),AR892)</f>
        <v>0</v>
      </c>
      <c r="AV892" s="511">
        <f ca="1">IF(AND(AR892&gt;0,AS892&gt;0),COUNTIF(AV$6:AV891,"&gt;0")+1,0)</f>
        <v>0</v>
      </c>
    </row>
    <row r="893" spans="41:48">
      <c r="AO893" s="511">
        <v>25</v>
      </c>
      <c r="AP893" s="511">
        <v>2</v>
      </c>
      <c r="AQ893" s="511">
        <v>12</v>
      </c>
      <c r="AR893" s="511">
        <f ca="1">IF($AQ893=1,IF(INDIRECT(ADDRESS(($AO893-1)*3+$AP893+5,$AQ893+7))="",0,INDIRECT(ADDRESS(($AO893-1)*3+$AP893+5,$AQ893+7))),IF(INDIRECT(ADDRESS(($AO893-1)*3+$AP893+5,$AQ893+7))="",0,IF(COUNTIF(INDIRECT(ADDRESS(($AO893-1)*36+($AP893-1)*12+6,COLUMN())):INDIRECT(ADDRESS(($AO893-1)*36+($AP893-1)*12+$AQ893+4,COLUMN())),INDIRECT(ADDRESS(($AO893-1)*3+$AP893+5,$AQ893+7)))&gt;=1,0,INDIRECT(ADDRESS(($AO893-1)*3+$AP893+5,$AQ893+7)))))</f>
        <v>0</v>
      </c>
      <c r="AS893" s="511">
        <f ca="1">COUNTIF(INDIRECT("H"&amp;(ROW()+12*(($AO893-1)*3+$AP893)-ROW())/12+5):INDIRECT("S"&amp;(ROW()+12*(($AO893-1)*3+$AP893)-ROW())/12+5),AR893)</f>
        <v>0</v>
      </c>
      <c r="AV893" s="511">
        <f ca="1">IF(AND(AR893&gt;0,AS893&gt;0),COUNTIF(AV$6:AV892,"&gt;0")+1,0)</f>
        <v>0</v>
      </c>
    </row>
    <row r="894" spans="41:48">
      <c r="AO894" s="511">
        <v>25</v>
      </c>
      <c r="AP894" s="511">
        <v>3</v>
      </c>
      <c r="AQ894" s="511">
        <v>1</v>
      </c>
      <c r="AR894" s="511">
        <f ca="1">IF($AQ894=1,IF(INDIRECT(ADDRESS(($AO894-1)*3+$AP894+5,$AQ894+7))="",0,INDIRECT(ADDRESS(($AO894-1)*3+$AP894+5,$AQ894+7))),IF(INDIRECT(ADDRESS(($AO894-1)*3+$AP894+5,$AQ894+7))="",0,IF(COUNTIF(INDIRECT(ADDRESS(($AO894-1)*36+($AP894-1)*12+6,COLUMN())):INDIRECT(ADDRESS(($AO894-1)*36+($AP894-1)*12+$AQ894+4,COLUMN())),INDIRECT(ADDRESS(($AO894-1)*3+$AP894+5,$AQ894+7)))&gt;=1,0,INDIRECT(ADDRESS(($AO894-1)*3+$AP894+5,$AQ894+7)))))</f>
        <v>0</v>
      </c>
      <c r="AS894" s="511">
        <f ca="1">COUNTIF(INDIRECT("H"&amp;(ROW()+12*(($AO894-1)*3+$AP894)-ROW())/12+5):INDIRECT("S"&amp;(ROW()+12*(($AO894-1)*3+$AP894)-ROW())/12+5),AR894)</f>
        <v>0</v>
      </c>
      <c r="AV894" s="511">
        <f ca="1">IF(AND(AR894&gt;0,AS894&gt;0),COUNTIF(AV$6:AV893,"&gt;0")+1,0)</f>
        <v>0</v>
      </c>
    </row>
    <row r="895" spans="41:48">
      <c r="AO895" s="511">
        <v>25</v>
      </c>
      <c r="AP895" s="511">
        <v>3</v>
      </c>
      <c r="AQ895" s="511">
        <v>2</v>
      </c>
      <c r="AR895" s="511">
        <f ca="1">IF($AQ895=1,IF(INDIRECT(ADDRESS(($AO895-1)*3+$AP895+5,$AQ895+7))="",0,INDIRECT(ADDRESS(($AO895-1)*3+$AP895+5,$AQ895+7))),IF(INDIRECT(ADDRESS(($AO895-1)*3+$AP895+5,$AQ895+7))="",0,IF(COUNTIF(INDIRECT(ADDRESS(($AO895-1)*36+($AP895-1)*12+6,COLUMN())):INDIRECT(ADDRESS(($AO895-1)*36+($AP895-1)*12+$AQ895+4,COLUMN())),INDIRECT(ADDRESS(($AO895-1)*3+$AP895+5,$AQ895+7)))&gt;=1,0,INDIRECT(ADDRESS(($AO895-1)*3+$AP895+5,$AQ895+7)))))</f>
        <v>0</v>
      </c>
      <c r="AS895" s="511">
        <f ca="1">COUNTIF(INDIRECT("H"&amp;(ROW()+12*(($AO895-1)*3+$AP895)-ROW())/12+5):INDIRECT("S"&amp;(ROW()+12*(($AO895-1)*3+$AP895)-ROW())/12+5),AR895)</f>
        <v>0</v>
      </c>
      <c r="AV895" s="511">
        <f ca="1">IF(AND(AR895&gt;0,AS895&gt;0),COUNTIF(AV$6:AV894,"&gt;0")+1,0)</f>
        <v>0</v>
      </c>
    </row>
    <row r="896" spans="41:48">
      <c r="AO896" s="511">
        <v>25</v>
      </c>
      <c r="AP896" s="511">
        <v>3</v>
      </c>
      <c r="AQ896" s="511">
        <v>3</v>
      </c>
      <c r="AR896" s="511">
        <f ca="1">IF($AQ896=1,IF(INDIRECT(ADDRESS(($AO896-1)*3+$AP896+5,$AQ896+7))="",0,INDIRECT(ADDRESS(($AO896-1)*3+$AP896+5,$AQ896+7))),IF(INDIRECT(ADDRESS(($AO896-1)*3+$AP896+5,$AQ896+7))="",0,IF(COUNTIF(INDIRECT(ADDRESS(($AO896-1)*36+($AP896-1)*12+6,COLUMN())):INDIRECT(ADDRESS(($AO896-1)*36+($AP896-1)*12+$AQ896+4,COLUMN())),INDIRECT(ADDRESS(($AO896-1)*3+$AP896+5,$AQ896+7)))&gt;=1,0,INDIRECT(ADDRESS(($AO896-1)*3+$AP896+5,$AQ896+7)))))</f>
        <v>0</v>
      </c>
      <c r="AS896" s="511">
        <f ca="1">COUNTIF(INDIRECT("H"&amp;(ROW()+12*(($AO896-1)*3+$AP896)-ROW())/12+5):INDIRECT("S"&amp;(ROW()+12*(($AO896-1)*3+$AP896)-ROW())/12+5),AR896)</f>
        <v>0</v>
      </c>
      <c r="AV896" s="511">
        <f ca="1">IF(AND(AR896&gt;0,AS896&gt;0),COUNTIF(AV$6:AV895,"&gt;0")+1,0)</f>
        <v>0</v>
      </c>
    </row>
    <row r="897" spans="41:48">
      <c r="AO897" s="511">
        <v>25</v>
      </c>
      <c r="AP897" s="511">
        <v>3</v>
      </c>
      <c r="AQ897" s="511">
        <v>4</v>
      </c>
      <c r="AR897" s="511">
        <f ca="1">IF($AQ897=1,IF(INDIRECT(ADDRESS(($AO897-1)*3+$AP897+5,$AQ897+7))="",0,INDIRECT(ADDRESS(($AO897-1)*3+$AP897+5,$AQ897+7))),IF(INDIRECT(ADDRESS(($AO897-1)*3+$AP897+5,$AQ897+7))="",0,IF(COUNTIF(INDIRECT(ADDRESS(($AO897-1)*36+($AP897-1)*12+6,COLUMN())):INDIRECT(ADDRESS(($AO897-1)*36+($AP897-1)*12+$AQ897+4,COLUMN())),INDIRECT(ADDRESS(($AO897-1)*3+$AP897+5,$AQ897+7)))&gt;=1,0,INDIRECT(ADDRESS(($AO897-1)*3+$AP897+5,$AQ897+7)))))</f>
        <v>0</v>
      </c>
      <c r="AS897" s="511">
        <f ca="1">COUNTIF(INDIRECT("H"&amp;(ROW()+12*(($AO897-1)*3+$AP897)-ROW())/12+5):INDIRECT("S"&amp;(ROW()+12*(($AO897-1)*3+$AP897)-ROW())/12+5),AR897)</f>
        <v>0</v>
      </c>
      <c r="AV897" s="511">
        <f ca="1">IF(AND(AR897&gt;0,AS897&gt;0),COUNTIF(AV$6:AV896,"&gt;0")+1,0)</f>
        <v>0</v>
      </c>
    </row>
    <row r="898" spans="41:48">
      <c r="AO898" s="511">
        <v>25</v>
      </c>
      <c r="AP898" s="511">
        <v>3</v>
      </c>
      <c r="AQ898" s="511">
        <v>5</v>
      </c>
      <c r="AR898" s="511">
        <f ca="1">IF($AQ898=1,IF(INDIRECT(ADDRESS(($AO898-1)*3+$AP898+5,$AQ898+7))="",0,INDIRECT(ADDRESS(($AO898-1)*3+$AP898+5,$AQ898+7))),IF(INDIRECT(ADDRESS(($AO898-1)*3+$AP898+5,$AQ898+7))="",0,IF(COUNTIF(INDIRECT(ADDRESS(($AO898-1)*36+($AP898-1)*12+6,COLUMN())):INDIRECT(ADDRESS(($AO898-1)*36+($AP898-1)*12+$AQ898+4,COLUMN())),INDIRECT(ADDRESS(($AO898-1)*3+$AP898+5,$AQ898+7)))&gt;=1,0,INDIRECT(ADDRESS(($AO898-1)*3+$AP898+5,$AQ898+7)))))</f>
        <v>0</v>
      </c>
      <c r="AS898" s="511">
        <f ca="1">COUNTIF(INDIRECT("H"&amp;(ROW()+12*(($AO898-1)*3+$AP898)-ROW())/12+5):INDIRECT("S"&amp;(ROW()+12*(($AO898-1)*3+$AP898)-ROW())/12+5),AR898)</f>
        <v>0</v>
      </c>
      <c r="AV898" s="511">
        <f ca="1">IF(AND(AR898&gt;0,AS898&gt;0),COUNTIF(AV$6:AV897,"&gt;0")+1,0)</f>
        <v>0</v>
      </c>
    </row>
    <row r="899" spans="41:48">
      <c r="AO899" s="511">
        <v>25</v>
      </c>
      <c r="AP899" s="511">
        <v>3</v>
      </c>
      <c r="AQ899" s="511">
        <v>6</v>
      </c>
      <c r="AR899" s="511">
        <f ca="1">IF($AQ899=1,IF(INDIRECT(ADDRESS(($AO899-1)*3+$AP899+5,$AQ899+7))="",0,INDIRECT(ADDRESS(($AO899-1)*3+$AP899+5,$AQ899+7))),IF(INDIRECT(ADDRESS(($AO899-1)*3+$AP899+5,$AQ899+7))="",0,IF(COUNTIF(INDIRECT(ADDRESS(($AO899-1)*36+($AP899-1)*12+6,COLUMN())):INDIRECT(ADDRESS(($AO899-1)*36+($AP899-1)*12+$AQ899+4,COLUMN())),INDIRECT(ADDRESS(($AO899-1)*3+$AP899+5,$AQ899+7)))&gt;=1,0,INDIRECT(ADDRESS(($AO899-1)*3+$AP899+5,$AQ899+7)))))</f>
        <v>0</v>
      </c>
      <c r="AS899" s="511">
        <f ca="1">COUNTIF(INDIRECT("H"&amp;(ROW()+12*(($AO899-1)*3+$AP899)-ROW())/12+5):INDIRECT("S"&amp;(ROW()+12*(($AO899-1)*3+$AP899)-ROW())/12+5),AR899)</f>
        <v>0</v>
      </c>
      <c r="AV899" s="511">
        <f ca="1">IF(AND(AR899&gt;0,AS899&gt;0),COUNTIF(AV$6:AV898,"&gt;0")+1,0)</f>
        <v>0</v>
      </c>
    </row>
    <row r="900" spans="41:48">
      <c r="AO900" s="511">
        <v>25</v>
      </c>
      <c r="AP900" s="511">
        <v>3</v>
      </c>
      <c r="AQ900" s="511">
        <v>7</v>
      </c>
      <c r="AR900" s="511">
        <f ca="1">IF($AQ900=1,IF(INDIRECT(ADDRESS(($AO900-1)*3+$AP900+5,$AQ900+7))="",0,INDIRECT(ADDRESS(($AO900-1)*3+$AP900+5,$AQ900+7))),IF(INDIRECT(ADDRESS(($AO900-1)*3+$AP900+5,$AQ900+7))="",0,IF(COUNTIF(INDIRECT(ADDRESS(($AO900-1)*36+($AP900-1)*12+6,COLUMN())):INDIRECT(ADDRESS(($AO900-1)*36+($AP900-1)*12+$AQ900+4,COLUMN())),INDIRECT(ADDRESS(($AO900-1)*3+$AP900+5,$AQ900+7)))&gt;=1,0,INDIRECT(ADDRESS(($AO900-1)*3+$AP900+5,$AQ900+7)))))</f>
        <v>0</v>
      </c>
      <c r="AS900" s="511">
        <f ca="1">COUNTIF(INDIRECT("H"&amp;(ROW()+12*(($AO900-1)*3+$AP900)-ROW())/12+5):INDIRECT("S"&amp;(ROW()+12*(($AO900-1)*3+$AP900)-ROW())/12+5),AR900)</f>
        <v>0</v>
      </c>
      <c r="AV900" s="511">
        <f ca="1">IF(AND(AR900&gt;0,AS900&gt;0),COUNTIF(AV$6:AV899,"&gt;0")+1,0)</f>
        <v>0</v>
      </c>
    </row>
    <row r="901" spans="41:48">
      <c r="AO901" s="511">
        <v>25</v>
      </c>
      <c r="AP901" s="511">
        <v>3</v>
      </c>
      <c r="AQ901" s="511">
        <v>8</v>
      </c>
      <c r="AR901" s="511">
        <f ca="1">IF($AQ901=1,IF(INDIRECT(ADDRESS(($AO901-1)*3+$AP901+5,$AQ901+7))="",0,INDIRECT(ADDRESS(($AO901-1)*3+$AP901+5,$AQ901+7))),IF(INDIRECT(ADDRESS(($AO901-1)*3+$AP901+5,$AQ901+7))="",0,IF(COUNTIF(INDIRECT(ADDRESS(($AO901-1)*36+($AP901-1)*12+6,COLUMN())):INDIRECT(ADDRESS(($AO901-1)*36+($AP901-1)*12+$AQ901+4,COLUMN())),INDIRECT(ADDRESS(($AO901-1)*3+$AP901+5,$AQ901+7)))&gt;=1,0,INDIRECT(ADDRESS(($AO901-1)*3+$AP901+5,$AQ901+7)))))</f>
        <v>0</v>
      </c>
      <c r="AS901" s="511">
        <f ca="1">COUNTIF(INDIRECT("H"&amp;(ROW()+12*(($AO901-1)*3+$AP901)-ROW())/12+5):INDIRECT("S"&amp;(ROW()+12*(($AO901-1)*3+$AP901)-ROW())/12+5),AR901)</f>
        <v>0</v>
      </c>
      <c r="AV901" s="511">
        <f ca="1">IF(AND(AR901&gt;0,AS901&gt;0),COUNTIF(AV$6:AV900,"&gt;0")+1,0)</f>
        <v>0</v>
      </c>
    </row>
    <row r="902" spans="41:48">
      <c r="AO902" s="511">
        <v>25</v>
      </c>
      <c r="AP902" s="511">
        <v>3</v>
      </c>
      <c r="AQ902" s="511">
        <v>9</v>
      </c>
      <c r="AR902" s="511">
        <f ca="1">IF($AQ902=1,IF(INDIRECT(ADDRESS(($AO902-1)*3+$AP902+5,$AQ902+7))="",0,INDIRECT(ADDRESS(($AO902-1)*3+$AP902+5,$AQ902+7))),IF(INDIRECT(ADDRESS(($AO902-1)*3+$AP902+5,$AQ902+7))="",0,IF(COUNTIF(INDIRECT(ADDRESS(($AO902-1)*36+($AP902-1)*12+6,COLUMN())):INDIRECT(ADDRESS(($AO902-1)*36+($AP902-1)*12+$AQ902+4,COLUMN())),INDIRECT(ADDRESS(($AO902-1)*3+$AP902+5,$AQ902+7)))&gt;=1,0,INDIRECT(ADDRESS(($AO902-1)*3+$AP902+5,$AQ902+7)))))</f>
        <v>0</v>
      </c>
      <c r="AS902" s="511">
        <f ca="1">COUNTIF(INDIRECT("H"&amp;(ROW()+12*(($AO902-1)*3+$AP902)-ROW())/12+5):INDIRECT("S"&amp;(ROW()+12*(($AO902-1)*3+$AP902)-ROW())/12+5),AR902)</f>
        <v>0</v>
      </c>
      <c r="AV902" s="511">
        <f ca="1">IF(AND(AR902&gt;0,AS902&gt;0),COUNTIF(AV$6:AV901,"&gt;0")+1,0)</f>
        <v>0</v>
      </c>
    </row>
    <row r="903" spans="41:48">
      <c r="AO903" s="511">
        <v>25</v>
      </c>
      <c r="AP903" s="511">
        <v>3</v>
      </c>
      <c r="AQ903" s="511">
        <v>10</v>
      </c>
      <c r="AR903" s="511">
        <f ca="1">IF($AQ903=1,IF(INDIRECT(ADDRESS(($AO903-1)*3+$AP903+5,$AQ903+7))="",0,INDIRECT(ADDRESS(($AO903-1)*3+$AP903+5,$AQ903+7))),IF(INDIRECT(ADDRESS(($AO903-1)*3+$AP903+5,$AQ903+7))="",0,IF(COUNTIF(INDIRECT(ADDRESS(($AO903-1)*36+($AP903-1)*12+6,COLUMN())):INDIRECT(ADDRESS(($AO903-1)*36+($AP903-1)*12+$AQ903+4,COLUMN())),INDIRECT(ADDRESS(($AO903-1)*3+$AP903+5,$AQ903+7)))&gt;=1,0,INDIRECT(ADDRESS(($AO903-1)*3+$AP903+5,$AQ903+7)))))</f>
        <v>0</v>
      </c>
      <c r="AS903" s="511">
        <f ca="1">COUNTIF(INDIRECT("H"&amp;(ROW()+12*(($AO903-1)*3+$AP903)-ROW())/12+5):INDIRECT("S"&amp;(ROW()+12*(($AO903-1)*3+$AP903)-ROW())/12+5),AR903)</f>
        <v>0</v>
      </c>
      <c r="AV903" s="511">
        <f ca="1">IF(AND(AR903&gt;0,AS903&gt;0),COUNTIF(AV$6:AV902,"&gt;0")+1,0)</f>
        <v>0</v>
      </c>
    </row>
    <row r="904" spans="41:48">
      <c r="AO904" s="511">
        <v>25</v>
      </c>
      <c r="AP904" s="511">
        <v>3</v>
      </c>
      <c r="AQ904" s="511">
        <v>11</v>
      </c>
      <c r="AR904" s="511">
        <f ca="1">IF($AQ904=1,IF(INDIRECT(ADDRESS(($AO904-1)*3+$AP904+5,$AQ904+7))="",0,INDIRECT(ADDRESS(($AO904-1)*3+$AP904+5,$AQ904+7))),IF(INDIRECT(ADDRESS(($AO904-1)*3+$AP904+5,$AQ904+7))="",0,IF(COUNTIF(INDIRECT(ADDRESS(($AO904-1)*36+($AP904-1)*12+6,COLUMN())):INDIRECT(ADDRESS(($AO904-1)*36+($AP904-1)*12+$AQ904+4,COLUMN())),INDIRECT(ADDRESS(($AO904-1)*3+$AP904+5,$AQ904+7)))&gt;=1,0,INDIRECT(ADDRESS(($AO904-1)*3+$AP904+5,$AQ904+7)))))</f>
        <v>0</v>
      </c>
      <c r="AS904" s="511">
        <f ca="1">COUNTIF(INDIRECT("H"&amp;(ROW()+12*(($AO904-1)*3+$AP904)-ROW())/12+5):INDIRECT("S"&amp;(ROW()+12*(($AO904-1)*3+$AP904)-ROW())/12+5),AR904)</f>
        <v>0</v>
      </c>
      <c r="AV904" s="511">
        <f ca="1">IF(AND(AR904&gt;0,AS904&gt;0),COUNTIF(AV$6:AV903,"&gt;0")+1,0)</f>
        <v>0</v>
      </c>
    </row>
    <row r="905" spans="41:48">
      <c r="AO905" s="511">
        <v>25</v>
      </c>
      <c r="AP905" s="511">
        <v>3</v>
      </c>
      <c r="AQ905" s="511">
        <v>12</v>
      </c>
      <c r="AR905" s="511">
        <f ca="1">IF($AQ905=1,IF(INDIRECT(ADDRESS(($AO905-1)*3+$AP905+5,$AQ905+7))="",0,INDIRECT(ADDRESS(($AO905-1)*3+$AP905+5,$AQ905+7))),IF(INDIRECT(ADDRESS(($AO905-1)*3+$AP905+5,$AQ905+7))="",0,IF(COUNTIF(INDIRECT(ADDRESS(($AO905-1)*36+($AP905-1)*12+6,COLUMN())):INDIRECT(ADDRESS(($AO905-1)*36+($AP905-1)*12+$AQ905+4,COLUMN())),INDIRECT(ADDRESS(($AO905-1)*3+$AP905+5,$AQ905+7)))&gt;=1,0,INDIRECT(ADDRESS(($AO905-1)*3+$AP905+5,$AQ905+7)))))</f>
        <v>0</v>
      </c>
      <c r="AS905" s="511">
        <f ca="1">COUNTIF(INDIRECT("H"&amp;(ROW()+12*(($AO905-1)*3+$AP905)-ROW())/12+5):INDIRECT("S"&amp;(ROW()+12*(($AO905-1)*3+$AP905)-ROW())/12+5),AR905)</f>
        <v>0</v>
      </c>
      <c r="AV905" s="511">
        <f ca="1">IF(AND(AR905&gt;0,AS905&gt;0),COUNTIF(AV$6:AV904,"&gt;0")+1,0)</f>
        <v>0</v>
      </c>
    </row>
    <row r="906" spans="41:48">
      <c r="AO906" s="511">
        <v>26</v>
      </c>
      <c r="AP906" s="511">
        <v>1</v>
      </c>
      <c r="AQ906" s="511">
        <v>1</v>
      </c>
      <c r="AR906" s="511">
        <f ca="1">IF($AQ906=1,IF(INDIRECT(ADDRESS(($AO906-1)*3+$AP906+5,$AQ906+7))="",0,INDIRECT(ADDRESS(($AO906-1)*3+$AP906+5,$AQ906+7))),IF(INDIRECT(ADDRESS(($AO906-1)*3+$AP906+5,$AQ906+7))="",0,IF(COUNTIF(INDIRECT(ADDRESS(($AO906-1)*36+($AP906-1)*12+6,COLUMN())):INDIRECT(ADDRESS(($AO906-1)*36+($AP906-1)*12+$AQ906+4,COLUMN())),INDIRECT(ADDRESS(($AO906-1)*3+$AP906+5,$AQ906+7)))&gt;=1,0,INDIRECT(ADDRESS(($AO906-1)*3+$AP906+5,$AQ906+7)))))</f>
        <v>0</v>
      </c>
      <c r="AS906" s="511">
        <f ca="1">COUNTIF(INDIRECT("H"&amp;(ROW()+12*(($AO906-1)*3+$AP906)-ROW())/12+5):INDIRECT("S"&amp;(ROW()+12*(($AO906-1)*3+$AP906)-ROW())/12+5),AR906)</f>
        <v>0</v>
      </c>
      <c r="AV906" s="511">
        <f ca="1">IF(AND(AR906&gt;0,AS906&gt;0),COUNTIF(AV$6:AV905,"&gt;0")+1,0)</f>
        <v>0</v>
      </c>
    </row>
    <row r="907" spans="41:48">
      <c r="AO907" s="511">
        <v>26</v>
      </c>
      <c r="AP907" s="511">
        <v>1</v>
      </c>
      <c r="AQ907" s="511">
        <v>2</v>
      </c>
      <c r="AR907" s="511">
        <f ca="1">IF($AQ907=1,IF(INDIRECT(ADDRESS(($AO907-1)*3+$AP907+5,$AQ907+7))="",0,INDIRECT(ADDRESS(($AO907-1)*3+$AP907+5,$AQ907+7))),IF(INDIRECT(ADDRESS(($AO907-1)*3+$AP907+5,$AQ907+7))="",0,IF(COUNTIF(INDIRECT(ADDRESS(($AO907-1)*36+($AP907-1)*12+6,COLUMN())):INDIRECT(ADDRESS(($AO907-1)*36+($AP907-1)*12+$AQ907+4,COLUMN())),INDIRECT(ADDRESS(($AO907-1)*3+$AP907+5,$AQ907+7)))&gt;=1,0,INDIRECT(ADDRESS(($AO907-1)*3+$AP907+5,$AQ907+7)))))</f>
        <v>0</v>
      </c>
      <c r="AS907" s="511">
        <f ca="1">COUNTIF(INDIRECT("H"&amp;(ROW()+12*(($AO907-1)*3+$AP907)-ROW())/12+5):INDIRECT("S"&amp;(ROW()+12*(($AO907-1)*3+$AP907)-ROW())/12+5),AR907)</f>
        <v>0</v>
      </c>
      <c r="AV907" s="511">
        <f ca="1">IF(AND(AR907&gt;0,AS907&gt;0),COUNTIF(AV$6:AV906,"&gt;0")+1,0)</f>
        <v>0</v>
      </c>
    </row>
    <row r="908" spans="41:48">
      <c r="AO908" s="511">
        <v>26</v>
      </c>
      <c r="AP908" s="511">
        <v>1</v>
      </c>
      <c r="AQ908" s="511">
        <v>3</v>
      </c>
      <c r="AR908" s="511">
        <f ca="1">IF($AQ908=1,IF(INDIRECT(ADDRESS(($AO908-1)*3+$AP908+5,$AQ908+7))="",0,INDIRECT(ADDRESS(($AO908-1)*3+$AP908+5,$AQ908+7))),IF(INDIRECT(ADDRESS(($AO908-1)*3+$AP908+5,$AQ908+7))="",0,IF(COUNTIF(INDIRECT(ADDRESS(($AO908-1)*36+($AP908-1)*12+6,COLUMN())):INDIRECT(ADDRESS(($AO908-1)*36+($AP908-1)*12+$AQ908+4,COLUMN())),INDIRECT(ADDRESS(($AO908-1)*3+$AP908+5,$AQ908+7)))&gt;=1,0,INDIRECT(ADDRESS(($AO908-1)*3+$AP908+5,$AQ908+7)))))</f>
        <v>0</v>
      </c>
      <c r="AS908" s="511">
        <f ca="1">COUNTIF(INDIRECT("H"&amp;(ROW()+12*(($AO908-1)*3+$AP908)-ROW())/12+5):INDIRECT("S"&amp;(ROW()+12*(($AO908-1)*3+$AP908)-ROW())/12+5),AR908)</f>
        <v>0</v>
      </c>
      <c r="AV908" s="511">
        <f ca="1">IF(AND(AR908&gt;0,AS908&gt;0),COUNTIF(AV$6:AV907,"&gt;0")+1,0)</f>
        <v>0</v>
      </c>
    </row>
    <row r="909" spans="41:48">
      <c r="AO909" s="511">
        <v>26</v>
      </c>
      <c r="AP909" s="511">
        <v>1</v>
      </c>
      <c r="AQ909" s="511">
        <v>4</v>
      </c>
      <c r="AR909" s="511">
        <f ca="1">IF($AQ909=1,IF(INDIRECT(ADDRESS(($AO909-1)*3+$AP909+5,$AQ909+7))="",0,INDIRECT(ADDRESS(($AO909-1)*3+$AP909+5,$AQ909+7))),IF(INDIRECT(ADDRESS(($AO909-1)*3+$AP909+5,$AQ909+7))="",0,IF(COUNTIF(INDIRECT(ADDRESS(($AO909-1)*36+($AP909-1)*12+6,COLUMN())):INDIRECT(ADDRESS(($AO909-1)*36+($AP909-1)*12+$AQ909+4,COLUMN())),INDIRECT(ADDRESS(($AO909-1)*3+$AP909+5,$AQ909+7)))&gt;=1,0,INDIRECT(ADDRESS(($AO909-1)*3+$AP909+5,$AQ909+7)))))</f>
        <v>0</v>
      </c>
      <c r="AS909" s="511">
        <f ca="1">COUNTIF(INDIRECT("H"&amp;(ROW()+12*(($AO909-1)*3+$AP909)-ROW())/12+5):INDIRECT("S"&amp;(ROW()+12*(($AO909-1)*3+$AP909)-ROW())/12+5),AR909)</f>
        <v>0</v>
      </c>
      <c r="AV909" s="511">
        <f ca="1">IF(AND(AR909&gt;0,AS909&gt;0),COUNTIF(AV$6:AV908,"&gt;0")+1,0)</f>
        <v>0</v>
      </c>
    </row>
    <row r="910" spans="41:48">
      <c r="AO910" s="511">
        <v>26</v>
      </c>
      <c r="AP910" s="511">
        <v>1</v>
      </c>
      <c r="AQ910" s="511">
        <v>5</v>
      </c>
      <c r="AR910" s="511">
        <f ca="1">IF($AQ910=1,IF(INDIRECT(ADDRESS(($AO910-1)*3+$AP910+5,$AQ910+7))="",0,INDIRECT(ADDRESS(($AO910-1)*3+$AP910+5,$AQ910+7))),IF(INDIRECT(ADDRESS(($AO910-1)*3+$AP910+5,$AQ910+7))="",0,IF(COUNTIF(INDIRECT(ADDRESS(($AO910-1)*36+($AP910-1)*12+6,COLUMN())):INDIRECT(ADDRESS(($AO910-1)*36+($AP910-1)*12+$AQ910+4,COLUMN())),INDIRECT(ADDRESS(($AO910-1)*3+$AP910+5,$AQ910+7)))&gt;=1,0,INDIRECT(ADDRESS(($AO910-1)*3+$AP910+5,$AQ910+7)))))</f>
        <v>0</v>
      </c>
      <c r="AS910" s="511">
        <f ca="1">COUNTIF(INDIRECT("H"&amp;(ROW()+12*(($AO910-1)*3+$AP910)-ROW())/12+5):INDIRECT("S"&amp;(ROW()+12*(($AO910-1)*3+$AP910)-ROW())/12+5),AR910)</f>
        <v>0</v>
      </c>
      <c r="AV910" s="511">
        <f ca="1">IF(AND(AR910&gt;0,AS910&gt;0),COUNTIF(AV$6:AV909,"&gt;0")+1,0)</f>
        <v>0</v>
      </c>
    </row>
    <row r="911" spans="41:48">
      <c r="AO911" s="511">
        <v>26</v>
      </c>
      <c r="AP911" s="511">
        <v>1</v>
      </c>
      <c r="AQ911" s="511">
        <v>6</v>
      </c>
      <c r="AR911" s="511">
        <f ca="1">IF($AQ911=1,IF(INDIRECT(ADDRESS(($AO911-1)*3+$AP911+5,$AQ911+7))="",0,INDIRECT(ADDRESS(($AO911-1)*3+$AP911+5,$AQ911+7))),IF(INDIRECT(ADDRESS(($AO911-1)*3+$AP911+5,$AQ911+7))="",0,IF(COUNTIF(INDIRECT(ADDRESS(($AO911-1)*36+($AP911-1)*12+6,COLUMN())):INDIRECT(ADDRESS(($AO911-1)*36+($AP911-1)*12+$AQ911+4,COLUMN())),INDIRECT(ADDRESS(($AO911-1)*3+$AP911+5,$AQ911+7)))&gt;=1,0,INDIRECT(ADDRESS(($AO911-1)*3+$AP911+5,$AQ911+7)))))</f>
        <v>0</v>
      </c>
      <c r="AS911" s="511">
        <f ca="1">COUNTIF(INDIRECT("H"&amp;(ROW()+12*(($AO911-1)*3+$AP911)-ROW())/12+5):INDIRECT("S"&amp;(ROW()+12*(($AO911-1)*3+$AP911)-ROW())/12+5),AR911)</f>
        <v>0</v>
      </c>
      <c r="AV911" s="511">
        <f ca="1">IF(AND(AR911&gt;0,AS911&gt;0),COUNTIF(AV$6:AV910,"&gt;0")+1,0)</f>
        <v>0</v>
      </c>
    </row>
    <row r="912" spans="41:48">
      <c r="AO912" s="511">
        <v>26</v>
      </c>
      <c r="AP912" s="511">
        <v>1</v>
      </c>
      <c r="AQ912" s="511">
        <v>7</v>
      </c>
      <c r="AR912" s="511">
        <f ca="1">IF($AQ912=1,IF(INDIRECT(ADDRESS(($AO912-1)*3+$AP912+5,$AQ912+7))="",0,INDIRECT(ADDRESS(($AO912-1)*3+$AP912+5,$AQ912+7))),IF(INDIRECT(ADDRESS(($AO912-1)*3+$AP912+5,$AQ912+7))="",0,IF(COUNTIF(INDIRECT(ADDRESS(($AO912-1)*36+($AP912-1)*12+6,COLUMN())):INDIRECT(ADDRESS(($AO912-1)*36+($AP912-1)*12+$AQ912+4,COLUMN())),INDIRECT(ADDRESS(($AO912-1)*3+$AP912+5,$AQ912+7)))&gt;=1,0,INDIRECT(ADDRESS(($AO912-1)*3+$AP912+5,$AQ912+7)))))</f>
        <v>0</v>
      </c>
      <c r="AS912" s="511">
        <f ca="1">COUNTIF(INDIRECT("H"&amp;(ROW()+12*(($AO912-1)*3+$AP912)-ROW())/12+5):INDIRECT("S"&amp;(ROW()+12*(($AO912-1)*3+$AP912)-ROW())/12+5),AR912)</f>
        <v>0</v>
      </c>
      <c r="AV912" s="511">
        <f ca="1">IF(AND(AR912&gt;0,AS912&gt;0),COUNTIF(AV$6:AV911,"&gt;0")+1,0)</f>
        <v>0</v>
      </c>
    </row>
    <row r="913" spans="41:48">
      <c r="AO913" s="511">
        <v>26</v>
      </c>
      <c r="AP913" s="511">
        <v>1</v>
      </c>
      <c r="AQ913" s="511">
        <v>8</v>
      </c>
      <c r="AR913" s="511">
        <f ca="1">IF($AQ913=1,IF(INDIRECT(ADDRESS(($AO913-1)*3+$AP913+5,$AQ913+7))="",0,INDIRECT(ADDRESS(($AO913-1)*3+$AP913+5,$AQ913+7))),IF(INDIRECT(ADDRESS(($AO913-1)*3+$AP913+5,$AQ913+7))="",0,IF(COUNTIF(INDIRECT(ADDRESS(($AO913-1)*36+($AP913-1)*12+6,COLUMN())):INDIRECT(ADDRESS(($AO913-1)*36+($AP913-1)*12+$AQ913+4,COLUMN())),INDIRECT(ADDRESS(($AO913-1)*3+$AP913+5,$AQ913+7)))&gt;=1,0,INDIRECT(ADDRESS(($AO913-1)*3+$AP913+5,$AQ913+7)))))</f>
        <v>0</v>
      </c>
      <c r="AS913" s="511">
        <f ca="1">COUNTIF(INDIRECT("H"&amp;(ROW()+12*(($AO913-1)*3+$AP913)-ROW())/12+5):INDIRECT("S"&amp;(ROW()+12*(($AO913-1)*3+$AP913)-ROW())/12+5),AR913)</f>
        <v>0</v>
      </c>
      <c r="AV913" s="511">
        <f ca="1">IF(AND(AR913&gt;0,AS913&gt;0),COUNTIF(AV$6:AV912,"&gt;0")+1,0)</f>
        <v>0</v>
      </c>
    </row>
    <row r="914" spans="41:48">
      <c r="AO914" s="511">
        <v>26</v>
      </c>
      <c r="AP914" s="511">
        <v>1</v>
      </c>
      <c r="AQ914" s="511">
        <v>9</v>
      </c>
      <c r="AR914" s="511">
        <f ca="1">IF($AQ914=1,IF(INDIRECT(ADDRESS(($AO914-1)*3+$AP914+5,$AQ914+7))="",0,INDIRECT(ADDRESS(($AO914-1)*3+$AP914+5,$AQ914+7))),IF(INDIRECT(ADDRESS(($AO914-1)*3+$AP914+5,$AQ914+7))="",0,IF(COUNTIF(INDIRECT(ADDRESS(($AO914-1)*36+($AP914-1)*12+6,COLUMN())):INDIRECT(ADDRESS(($AO914-1)*36+($AP914-1)*12+$AQ914+4,COLUMN())),INDIRECT(ADDRESS(($AO914-1)*3+$AP914+5,$AQ914+7)))&gt;=1,0,INDIRECT(ADDRESS(($AO914-1)*3+$AP914+5,$AQ914+7)))))</f>
        <v>0</v>
      </c>
      <c r="AS914" s="511">
        <f ca="1">COUNTIF(INDIRECT("H"&amp;(ROW()+12*(($AO914-1)*3+$AP914)-ROW())/12+5):INDIRECT("S"&amp;(ROW()+12*(($AO914-1)*3+$AP914)-ROW())/12+5),AR914)</f>
        <v>0</v>
      </c>
      <c r="AV914" s="511">
        <f ca="1">IF(AND(AR914&gt;0,AS914&gt;0),COUNTIF(AV$6:AV913,"&gt;0")+1,0)</f>
        <v>0</v>
      </c>
    </row>
    <row r="915" spans="41:48">
      <c r="AO915" s="511">
        <v>26</v>
      </c>
      <c r="AP915" s="511">
        <v>1</v>
      </c>
      <c r="AQ915" s="511">
        <v>10</v>
      </c>
      <c r="AR915" s="511">
        <f ca="1">IF($AQ915=1,IF(INDIRECT(ADDRESS(($AO915-1)*3+$AP915+5,$AQ915+7))="",0,INDIRECT(ADDRESS(($AO915-1)*3+$AP915+5,$AQ915+7))),IF(INDIRECT(ADDRESS(($AO915-1)*3+$AP915+5,$AQ915+7))="",0,IF(COUNTIF(INDIRECT(ADDRESS(($AO915-1)*36+($AP915-1)*12+6,COLUMN())):INDIRECT(ADDRESS(($AO915-1)*36+($AP915-1)*12+$AQ915+4,COLUMN())),INDIRECT(ADDRESS(($AO915-1)*3+$AP915+5,$AQ915+7)))&gt;=1,0,INDIRECT(ADDRESS(($AO915-1)*3+$AP915+5,$AQ915+7)))))</f>
        <v>0</v>
      </c>
      <c r="AS915" s="511">
        <f ca="1">COUNTIF(INDIRECT("H"&amp;(ROW()+12*(($AO915-1)*3+$AP915)-ROW())/12+5):INDIRECT("S"&amp;(ROW()+12*(($AO915-1)*3+$AP915)-ROW())/12+5),AR915)</f>
        <v>0</v>
      </c>
      <c r="AV915" s="511">
        <f ca="1">IF(AND(AR915&gt;0,AS915&gt;0),COUNTIF(AV$6:AV914,"&gt;0")+1,0)</f>
        <v>0</v>
      </c>
    </row>
    <row r="916" spans="41:48">
      <c r="AO916" s="511">
        <v>26</v>
      </c>
      <c r="AP916" s="511">
        <v>1</v>
      </c>
      <c r="AQ916" s="511">
        <v>11</v>
      </c>
      <c r="AR916" s="511">
        <f ca="1">IF($AQ916=1,IF(INDIRECT(ADDRESS(($AO916-1)*3+$AP916+5,$AQ916+7))="",0,INDIRECT(ADDRESS(($AO916-1)*3+$AP916+5,$AQ916+7))),IF(INDIRECT(ADDRESS(($AO916-1)*3+$AP916+5,$AQ916+7))="",0,IF(COUNTIF(INDIRECT(ADDRESS(($AO916-1)*36+($AP916-1)*12+6,COLUMN())):INDIRECT(ADDRESS(($AO916-1)*36+($AP916-1)*12+$AQ916+4,COLUMN())),INDIRECT(ADDRESS(($AO916-1)*3+$AP916+5,$AQ916+7)))&gt;=1,0,INDIRECT(ADDRESS(($AO916-1)*3+$AP916+5,$AQ916+7)))))</f>
        <v>0</v>
      </c>
      <c r="AS916" s="511">
        <f ca="1">COUNTIF(INDIRECT("H"&amp;(ROW()+12*(($AO916-1)*3+$AP916)-ROW())/12+5):INDIRECT("S"&amp;(ROW()+12*(($AO916-1)*3+$AP916)-ROW())/12+5),AR916)</f>
        <v>0</v>
      </c>
      <c r="AV916" s="511">
        <f ca="1">IF(AND(AR916&gt;0,AS916&gt;0),COUNTIF(AV$6:AV915,"&gt;0")+1,0)</f>
        <v>0</v>
      </c>
    </row>
    <row r="917" spans="41:48">
      <c r="AO917" s="511">
        <v>26</v>
      </c>
      <c r="AP917" s="511">
        <v>1</v>
      </c>
      <c r="AQ917" s="511">
        <v>12</v>
      </c>
      <c r="AR917" s="511">
        <f ca="1">IF($AQ917=1,IF(INDIRECT(ADDRESS(($AO917-1)*3+$AP917+5,$AQ917+7))="",0,INDIRECT(ADDRESS(($AO917-1)*3+$AP917+5,$AQ917+7))),IF(INDIRECT(ADDRESS(($AO917-1)*3+$AP917+5,$AQ917+7))="",0,IF(COUNTIF(INDIRECT(ADDRESS(($AO917-1)*36+($AP917-1)*12+6,COLUMN())):INDIRECT(ADDRESS(($AO917-1)*36+($AP917-1)*12+$AQ917+4,COLUMN())),INDIRECT(ADDRESS(($AO917-1)*3+$AP917+5,$AQ917+7)))&gt;=1,0,INDIRECT(ADDRESS(($AO917-1)*3+$AP917+5,$AQ917+7)))))</f>
        <v>0</v>
      </c>
      <c r="AS917" s="511">
        <f ca="1">COUNTIF(INDIRECT("H"&amp;(ROW()+12*(($AO917-1)*3+$AP917)-ROW())/12+5):INDIRECT("S"&amp;(ROW()+12*(($AO917-1)*3+$AP917)-ROW())/12+5),AR917)</f>
        <v>0</v>
      </c>
      <c r="AV917" s="511">
        <f ca="1">IF(AND(AR917&gt;0,AS917&gt;0),COUNTIF(AV$6:AV916,"&gt;0")+1,0)</f>
        <v>0</v>
      </c>
    </row>
    <row r="918" spans="41:48">
      <c r="AO918" s="511">
        <v>26</v>
      </c>
      <c r="AP918" s="511">
        <v>2</v>
      </c>
      <c r="AQ918" s="511">
        <v>1</v>
      </c>
      <c r="AR918" s="511">
        <f ca="1">IF($AQ918=1,IF(INDIRECT(ADDRESS(($AO918-1)*3+$AP918+5,$AQ918+7))="",0,INDIRECT(ADDRESS(($AO918-1)*3+$AP918+5,$AQ918+7))),IF(INDIRECT(ADDRESS(($AO918-1)*3+$AP918+5,$AQ918+7))="",0,IF(COUNTIF(INDIRECT(ADDRESS(($AO918-1)*36+($AP918-1)*12+6,COLUMN())):INDIRECT(ADDRESS(($AO918-1)*36+($AP918-1)*12+$AQ918+4,COLUMN())),INDIRECT(ADDRESS(($AO918-1)*3+$AP918+5,$AQ918+7)))&gt;=1,0,INDIRECT(ADDRESS(($AO918-1)*3+$AP918+5,$AQ918+7)))))</f>
        <v>0</v>
      </c>
      <c r="AS918" s="511">
        <f ca="1">COUNTIF(INDIRECT("H"&amp;(ROW()+12*(($AO918-1)*3+$AP918)-ROW())/12+5):INDIRECT("S"&amp;(ROW()+12*(($AO918-1)*3+$AP918)-ROW())/12+5),AR918)</f>
        <v>0</v>
      </c>
      <c r="AV918" s="511">
        <f ca="1">IF(AND(AR918&gt;0,AS918&gt;0),COUNTIF(AV$6:AV917,"&gt;0")+1,0)</f>
        <v>0</v>
      </c>
    </row>
    <row r="919" spans="41:48">
      <c r="AO919" s="511">
        <v>26</v>
      </c>
      <c r="AP919" s="511">
        <v>2</v>
      </c>
      <c r="AQ919" s="511">
        <v>2</v>
      </c>
      <c r="AR919" s="511">
        <f ca="1">IF($AQ919=1,IF(INDIRECT(ADDRESS(($AO919-1)*3+$AP919+5,$AQ919+7))="",0,INDIRECT(ADDRESS(($AO919-1)*3+$AP919+5,$AQ919+7))),IF(INDIRECT(ADDRESS(($AO919-1)*3+$AP919+5,$AQ919+7))="",0,IF(COUNTIF(INDIRECT(ADDRESS(($AO919-1)*36+($AP919-1)*12+6,COLUMN())):INDIRECT(ADDRESS(($AO919-1)*36+($AP919-1)*12+$AQ919+4,COLUMN())),INDIRECT(ADDRESS(($AO919-1)*3+$AP919+5,$AQ919+7)))&gt;=1,0,INDIRECT(ADDRESS(($AO919-1)*3+$AP919+5,$AQ919+7)))))</f>
        <v>0</v>
      </c>
      <c r="AS919" s="511">
        <f ca="1">COUNTIF(INDIRECT("H"&amp;(ROW()+12*(($AO919-1)*3+$AP919)-ROW())/12+5):INDIRECT("S"&amp;(ROW()+12*(($AO919-1)*3+$AP919)-ROW())/12+5),AR919)</f>
        <v>0</v>
      </c>
      <c r="AV919" s="511">
        <f ca="1">IF(AND(AR919&gt;0,AS919&gt;0),COUNTIF(AV$6:AV918,"&gt;0")+1,0)</f>
        <v>0</v>
      </c>
    </row>
    <row r="920" spans="41:48">
      <c r="AO920" s="511">
        <v>26</v>
      </c>
      <c r="AP920" s="511">
        <v>2</v>
      </c>
      <c r="AQ920" s="511">
        <v>3</v>
      </c>
      <c r="AR920" s="511">
        <f ca="1">IF($AQ920=1,IF(INDIRECT(ADDRESS(($AO920-1)*3+$AP920+5,$AQ920+7))="",0,INDIRECT(ADDRESS(($AO920-1)*3+$AP920+5,$AQ920+7))),IF(INDIRECT(ADDRESS(($AO920-1)*3+$AP920+5,$AQ920+7))="",0,IF(COUNTIF(INDIRECT(ADDRESS(($AO920-1)*36+($AP920-1)*12+6,COLUMN())):INDIRECT(ADDRESS(($AO920-1)*36+($AP920-1)*12+$AQ920+4,COLUMN())),INDIRECT(ADDRESS(($AO920-1)*3+$AP920+5,$AQ920+7)))&gt;=1,0,INDIRECT(ADDRESS(($AO920-1)*3+$AP920+5,$AQ920+7)))))</f>
        <v>0</v>
      </c>
      <c r="AS920" s="511">
        <f ca="1">COUNTIF(INDIRECT("H"&amp;(ROW()+12*(($AO920-1)*3+$AP920)-ROW())/12+5):INDIRECT("S"&amp;(ROW()+12*(($AO920-1)*3+$AP920)-ROW())/12+5),AR920)</f>
        <v>0</v>
      </c>
      <c r="AV920" s="511">
        <f ca="1">IF(AND(AR920&gt;0,AS920&gt;0),COUNTIF(AV$6:AV919,"&gt;0")+1,0)</f>
        <v>0</v>
      </c>
    </row>
    <row r="921" spans="41:48">
      <c r="AO921" s="511">
        <v>26</v>
      </c>
      <c r="AP921" s="511">
        <v>2</v>
      </c>
      <c r="AQ921" s="511">
        <v>4</v>
      </c>
      <c r="AR921" s="511">
        <f ca="1">IF($AQ921=1,IF(INDIRECT(ADDRESS(($AO921-1)*3+$AP921+5,$AQ921+7))="",0,INDIRECT(ADDRESS(($AO921-1)*3+$AP921+5,$AQ921+7))),IF(INDIRECT(ADDRESS(($AO921-1)*3+$AP921+5,$AQ921+7))="",0,IF(COUNTIF(INDIRECT(ADDRESS(($AO921-1)*36+($AP921-1)*12+6,COLUMN())):INDIRECT(ADDRESS(($AO921-1)*36+($AP921-1)*12+$AQ921+4,COLUMN())),INDIRECT(ADDRESS(($AO921-1)*3+$AP921+5,$AQ921+7)))&gt;=1,0,INDIRECT(ADDRESS(($AO921-1)*3+$AP921+5,$AQ921+7)))))</f>
        <v>0</v>
      </c>
      <c r="AS921" s="511">
        <f ca="1">COUNTIF(INDIRECT("H"&amp;(ROW()+12*(($AO921-1)*3+$AP921)-ROW())/12+5):INDIRECT("S"&amp;(ROW()+12*(($AO921-1)*3+$AP921)-ROW())/12+5),AR921)</f>
        <v>0</v>
      </c>
      <c r="AV921" s="511">
        <f ca="1">IF(AND(AR921&gt;0,AS921&gt;0),COUNTIF(AV$6:AV920,"&gt;0")+1,0)</f>
        <v>0</v>
      </c>
    </row>
    <row r="922" spans="41:48">
      <c r="AO922" s="511">
        <v>26</v>
      </c>
      <c r="AP922" s="511">
        <v>2</v>
      </c>
      <c r="AQ922" s="511">
        <v>5</v>
      </c>
      <c r="AR922" s="511">
        <f ca="1">IF($AQ922=1,IF(INDIRECT(ADDRESS(($AO922-1)*3+$AP922+5,$AQ922+7))="",0,INDIRECT(ADDRESS(($AO922-1)*3+$AP922+5,$AQ922+7))),IF(INDIRECT(ADDRESS(($AO922-1)*3+$AP922+5,$AQ922+7))="",0,IF(COUNTIF(INDIRECT(ADDRESS(($AO922-1)*36+($AP922-1)*12+6,COLUMN())):INDIRECT(ADDRESS(($AO922-1)*36+($AP922-1)*12+$AQ922+4,COLUMN())),INDIRECT(ADDRESS(($AO922-1)*3+$AP922+5,$AQ922+7)))&gt;=1,0,INDIRECT(ADDRESS(($AO922-1)*3+$AP922+5,$AQ922+7)))))</f>
        <v>0</v>
      </c>
      <c r="AS922" s="511">
        <f ca="1">COUNTIF(INDIRECT("H"&amp;(ROW()+12*(($AO922-1)*3+$AP922)-ROW())/12+5):INDIRECT("S"&amp;(ROW()+12*(($AO922-1)*3+$AP922)-ROW())/12+5),AR922)</f>
        <v>0</v>
      </c>
      <c r="AV922" s="511">
        <f ca="1">IF(AND(AR922&gt;0,AS922&gt;0),COUNTIF(AV$6:AV921,"&gt;0")+1,0)</f>
        <v>0</v>
      </c>
    </row>
    <row r="923" spans="41:48">
      <c r="AO923" s="511">
        <v>26</v>
      </c>
      <c r="AP923" s="511">
        <v>2</v>
      </c>
      <c r="AQ923" s="511">
        <v>6</v>
      </c>
      <c r="AR923" s="511">
        <f ca="1">IF($AQ923=1,IF(INDIRECT(ADDRESS(($AO923-1)*3+$AP923+5,$AQ923+7))="",0,INDIRECT(ADDRESS(($AO923-1)*3+$AP923+5,$AQ923+7))),IF(INDIRECT(ADDRESS(($AO923-1)*3+$AP923+5,$AQ923+7))="",0,IF(COUNTIF(INDIRECT(ADDRESS(($AO923-1)*36+($AP923-1)*12+6,COLUMN())):INDIRECT(ADDRESS(($AO923-1)*36+($AP923-1)*12+$AQ923+4,COLUMN())),INDIRECT(ADDRESS(($AO923-1)*3+$AP923+5,$AQ923+7)))&gt;=1,0,INDIRECT(ADDRESS(($AO923-1)*3+$AP923+5,$AQ923+7)))))</f>
        <v>0</v>
      </c>
      <c r="AS923" s="511">
        <f ca="1">COUNTIF(INDIRECT("H"&amp;(ROW()+12*(($AO923-1)*3+$AP923)-ROW())/12+5):INDIRECT("S"&amp;(ROW()+12*(($AO923-1)*3+$AP923)-ROW())/12+5),AR923)</f>
        <v>0</v>
      </c>
      <c r="AV923" s="511">
        <f ca="1">IF(AND(AR923&gt;0,AS923&gt;0),COUNTIF(AV$6:AV922,"&gt;0")+1,0)</f>
        <v>0</v>
      </c>
    </row>
    <row r="924" spans="41:48">
      <c r="AO924" s="511">
        <v>26</v>
      </c>
      <c r="AP924" s="511">
        <v>2</v>
      </c>
      <c r="AQ924" s="511">
        <v>7</v>
      </c>
      <c r="AR924" s="511">
        <f ca="1">IF($AQ924=1,IF(INDIRECT(ADDRESS(($AO924-1)*3+$AP924+5,$AQ924+7))="",0,INDIRECT(ADDRESS(($AO924-1)*3+$AP924+5,$AQ924+7))),IF(INDIRECT(ADDRESS(($AO924-1)*3+$AP924+5,$AQ924+7))="",0,IF(COUNTIF(INDIRECT(ADDRESS(($AO924-1)*36+($AP924-1)*12+6,COLUMN())):INDIRECT(ADDRESS(($AO924-1)*36+($AP924-1)*12+$AQ924+4,COLUMN())),INDIRECT(ADDRESS(($AO924-1)*3+$AP924+5,$AQ924+7)))&gt;=1,0,INDIRECT(ADDRESS(($AO924-1)*3+$AP924+5,$AQ924+7)))))</f>
        <v>0</v>
      </c>
      <c r="AS924" s="511">
        <f ca="1">COUNTIF(INDIRECT("H"&amp;(ROW()+12*(($AO924-1)*3+$AP924)-ROW())/12+5):INDIRECT("S"&amp;(ROW()+12*(($AO924-1)*3+$AP924)-ROW())/12+5),AR924)</f>
        <v>0</v>
      </c>
      <c r="AV924" s="511">
        <f ca="1">IF(AND(AR924&gt;0,AS924&gt;0),COUNTIF(AV$6:AV923,"&gt;0")+1,0)</f>
        <v>0</v>
      </c>
    </row>
    <row r="925" spans="41:48">
      <c r="AO925" s="511">
        <v>26</v>
      </c>
      <c r="AP925" s="511">
        <v>2</v>
      </c>
      <c r="AQ925" s="511">
        <v>8</v>
      </c>
      <c r="AR925" s="511">
        <f ca="1">IF($AQ925=1,IF(INDIRECT(ADDRESS(($AO925-1)*3+$AP925+5,$AQ925+7))="",0,INDIRECT(ADDRESS(($AO925-1)*3+$AP925+5,$AQ925+7))),IF(INDIRECT(ADDRESS(($AO925-1)*3+$AP925+5,$AQ925+7))="",0,IF(COUNTIF(INDIRECT(ADDRESS(($AO925-1)*36+($AP925-1)*12+6,COLUMN())):INDIRECT(ADDRESS(($AO925-1)*36+($AP925-1)*12+$AQ925+4,COLUMN())),INDIRECT(ADDRESS(($AO925-1)*3+$AP925+5,$AQ925+7)))&gt;=1,0,INDIRECT(ADDRESS(($AO925-1)*3+$AP925+5,$AQ925+7)))))</f>
        <v>0</v>
      </c>
      <c r="AS925" s="511">
        <f ca="1">COUNTIF(INDIRECT("H"&amp;(ROW()+12*(($AO925-1)*3+$AP925)-ROW())/12+5):INDIRECT("S"&amp;(ROW()+12*(($AO925-1)*3+$AP925)-ROW())/12+5),AR925)</f>
        <v>0</v>
      </c>
      <c r="AV925" s="511">
        <f ca="1">IF(AND(AR925&gt;0,AS925&gt;0),COUNTIF(AV$6:AV924,"&gt;0")+1,0)</f>
        <v>0</v>
      </c>
    </row>
    <row r="926" spans="41:48">
      <c r="AO926" s="511">
        <v>26</v>
      </c>
      <c r="AP926" s="511">
        <v>2</v>
      </c>
      <c r="AQ926" s="511">
        <v>9</v>
      </c>
      <c r="AR926" s="511">
        <f ca="1">IF($AQ926=1,IF(INDIRECT(ADDRESS(($AO926-1)*3+$AP926+5,$AQ926+7))="",0,INDIRECT(ADDRESS(($AO926-1)*3+$AP926+5,$AQ926+7))),IF(INDIRECT(ADDRESS(($AO926-1)*3+$AP926+5,$AQ926+7))="",0,IF(COUNTIF(INDIRECT(ADDRESS(($AO926-1)*36+($AP926-1)*12+6,COLUMN())):INDIRECT(ADDRESS(($AO926-1)*36+($AP926-1)*12+$AQ926+4,COLUMN())),INDIRECT(ADDRESS(($AO926-1)*3+$AP926+5,$AQ926+7)))&gt;=1,0,INDIRECT(ADDRESS(($AO926-1)*3+$AP926+5,$AQ926+7)))))</f>
        <v>0</v>
      </c>
      <c r="AS926" s="511">
        <f ca="1">COUNTIF(INDIRECT("H"&amp;(ROW()+12*(($AO926-1)*3+$AP926)-ROW())/12+5):INDIRECT("S"&amp;(ROW()+12*(($AO926-1)*3+$AP926)-ROW())/12+5),AR926)</f>
        <v>0</v>
      </c>
      <c r="AV926" s="511">
        <f ca="1">IF(AND(AR926&gt;0,AS926&gt;0),COUNTIF(AV$6:AV925,"&gt;0")+1,0)</f>
        <v>0</v>
      </c>
    </row>
    <row r="927" spans="41:48">
      <c r="AO927" s="511">
        <v>26</v>
      </c>
      <c r="AP927" s="511">
        <v>2</v>
      </c>
      <c r="AQ927" s="511">
        <v>10</v>
      </c>
      <c r="AR927" s="511">
        <f ca="1">IF($AQ927=1,IF(INDIRECT(ADDRESS(($AO927-1)*3+$AP927+5,$AQ927+7))="",0,INDIRECT(ADDRESS(($AO927-1)*3+$AP927+5,$AQ927+7))),IF(INDIRECT(ADDRESS(($AO927-1)*3+$AP927+5,$AQ927+7))="",0,IF(COUNTIF(INDIRECT(ADDRESS(($AO927-1)*36+($AP927-1)*12+6,COLUMN())):INDIRECT(ADDRESS(($AO927-1)*36+($AP927-1)*12+$AQ927+4,COLUMN())),INDIRECT(ADDRESS(($AO927-1)*3+$AP927+5,$AQ927+7)))&gt;=1,0,INDIRECT(ADDRESS(($AO927-1)*3+$AP927+5,$AQ927+7)))))</f>
        <v>0</v>
      </c>
      <c r="AS927" s="511">
        <f ca="1">COUNTIF(INDIRECT("H"&amp;(ROW()+12*(($AO927-1)*3+$AP927)-ROW())/12+5):INDIRECT("S"&amp;(ROW()+12*(($AO927-1)*3+$AP927)-ROW())/12+5),AR927)</f>
        <v>0</v>
      </c>
      <c r="AV927" s="511">
        <f ca="1">IF(AND(AR927&gt;0,AS927&gt;0),COUNTIF(AV$6:AV926,"&gt;0")+1,0)</f>
        <v>0</v>
      </c>
    </row>
    <row r="928" spans="41:48">
      <c r="AO928" s="511">
        <v>26</v>
      </c>
      <c r="AP928" s="511">
        <v>2</v>
      </c>
      <c r="AQ928" s="511">
        <v>11</v>
      </c>
      <c r="AR928" s="511">
        <f ca="1">IF($AQ928=1,IF(INDIRECT(ADDRESS(($AO928-1)*3+$AP928+5,$AQ928+7))="",0,INDIRECT(ADDRESS(($AO928-1)*3+$AP928+5,$AQ928+7))),IF(INDIRECT(ADDRESS(($AO928-1)*3+$AP928+5,$AQ928+7))="",0,IF(COUNTIF(INDIRECT(ADDRESS(($AO928-1)*36+($AP928-1)*12+6,COLUMN())):INDIRECT(ADDRESS(($AO928-1)*36+($AP928-1)*12+$AQ928+4,COLUMN())),INDIRECT(ADDRESS(($AO928-1)*3+$AP928+5,$AQ928+7)))&gt;=1,0,INDIRECT(ADDRESS(($AO928-1)*3+$AP928+5,$AQ928+7)))))</f>
        <v>0</v>
      </c>
      <c r="AS928" s="511">
        <f ca="1">COUNTIF(INDIRECT("H"&amp;(ROW()+12*(($AO928-1)*3+$AP928)-ROW())/12+5):INDIRECT("S"&amp;(ROW()+12*(($AO928-1)*3+$AP928)-ROW())/12+5),AR928)</f>
        <v>0</v>
      </c>
      <c r="AV928" s="511">
        <f ca="1">IF(AND(AR928&gt;0,AS928&gt;0),COUNTIF(AV$6:AV927,"&gt;0")+1,0)</f>
        <v>0</v>
      </c>
    </row>
    <row r="929" spans="41:48">
      <c r="AO929" s="511">
        <v>26</v>
      </c>
      <c r="AP929" s="511">
        <v>2</v>
      </c>
      <c r="AQ929" s="511">
        <v>12</v>
      </c>
      <c r="AR929" s="511">
        <f ca="1">IF($AQ929=1,IF(INDIRECT(ADDRESS(($AO929-1)*3+$AP929+5,$AQ929+7))="",0,INDIRECT(ADDRESS(($AO929-1)*3+$AP929+5,$AQ929+7))),IF(INDIRECT(ADDRESS(($AO929-1)*3+$AP929+5,$AQ929+7))="",0,IF(COUNTIF(INDIRECT(ADDRESS(($AO929-1)*36+($AP929-1)*12+6,COLUMN())):INDIRECT(ADDRESS(($AO929-1)*36+($AP929-1)*12+$AQ929+4,COLUMN())),INDIRECT(ADDRESS(($AO929-1)*3+$AP929+5,$AQ929+7)))&gt;=1,0,INDIRECT(ADDRESS(($AO929-1)*3+$AP929+5,$AQ929+7)))))</f>
        <v>0</v>
      </c>
      <c r="AS929" s="511">
        <f ca="1">COUNTIF(INDIRECT("H"&amp;(ROW()+12*(($AO929-1)*3+$AP929)-ROW())/12+5):INDIRECT("S"&amp;(ROW()+12*(($AO929-1)*3+$AP929)-ROW())/12+5),AR929)</f>
        <v>0</v>
      </c>
      <c r="AV929" s="511">
        <f ca="1">IF(AND(AR929&gt;0,AS929&gt;0),COUNTIF(AV$6:AV928,"&gt;0")+1,0)</f>
        <v>0</v>
      </c>
    </row>
    <row r="930" spans="41:48">
      <c r="AO930" s="511">
        <v>26</v>
      </c>
      <c r="AP930" s="511">
        <v>3</v>
      </c>
      <c r="AQ930" s="511">
        <v>1</v>
      </c>
      <c r="AR930" s="511">
        <f ca="1">IF($AQ930=1,IF(INDIRECT(ADDRESS(($AO930-1)*3+$AP930+5,$AQ930+7))="",0,INDIRECT(ADDRESS(($AO930-1)*3+$AP930+5,$AQ930+7))),IF(INDIRECT(ADDRESS(($AO930-1)*3+$AP930+5,$AQ930+7))="",0,IF(COUNTIF(INDIRECT(ADDRESS(($AO930-1)*36+($AP930-1)*12+6,COLUMN())):INDIRECT(ADDRESS(($AO930-1)*36+($AP930-1)*12+$AQ930+4,COLUMN())),INDIRECT(ADDRESS(($AO930-1)*3+$AP930+5,$AQ930+7)))&gt;=1,0,INDIRECT(ADDRESS(($AO930-1)*3+$AP930+5,$AQ930+7)))))</f>
        <v>0</v>
      </c>
      <c r="AS930" s="511">
        <f ca="1">COUNTIF(INDIRECT("H"&amp;(ROW()+12*(($AO930-1)*3+$AP930)-ROW())/12+5):INDIRECT("S"&amp;(ROW()+12*(($AO930-1)*3+$AP930)-ROW())/12+5),AR930)</f>
        <v>0</v>
      </c>
      <c r="AV930" s="511">
        <f ca="1">IF(AND(AR930&gt;0,AS930&gt;0),COUNTIF(AV$6:AV929,"&gt;0")+1,0)</f>
        <v>0</v>
      </c>
    </row>
    <row r="931" spans="41:48">
      <c r="AO931" s="511">
        <v>26</v>
      </c>
      <c r="AP931" s="511">
        <v>3</v>
      </c>
      <c r="AQ931" s="511">
        <v>2</v>
      </c>
      <c r="AR931" s="511">
        <f ca="1">IF($AQ931=1,IF(INDIRECT(ADDRESS(($AO931-1)*3+$AP931+5,$AQ931+7))="",0,INDIRECT(ADDRESS(($AO931-1)*3+$AP931+5,$AQ931+7))),IF(INDIRECT(ADDRESS(($AO931-1)*3+$AP931+5,$AQ931+7))="",0,IF(COUNTIF(INDIRECT(ADDRESS(($AO931-1)*36+($AP931-1)*12+6,COLUMN())):INDIRECT(ADDRESS(($AO931-1)*36+($AP931-1)*12+$AQ931+4,COLUMN())),INDIRECT(ADDRESS(($AO931-1)*3+$AP931+5,$AQ931+7)))&gt;=1,0,INDIRECT(ADDRESS(($AO931-1)*3+$AP931+5,$AQ931+7)))))</f>
        <v>0</v>
      </c>
      <c r="AS931" s="511">
        <f ca="1">COUNTIF(INDIRECT("H"&amp;(ROW()+12*(($AO931-1)*3+$AP931)-ROW())/12+5):INDIRECT("S"&amp;(ROW()+12*(($AO931-1)*3+$AP931)-ROW())/12+5),AR931)</f>
        <v>0</v>
      </c>
      <c r="AV931" s="511">
        <f ca="1">IF(AND(AR931&gt;0,AS931&gt;0),COUNTIF(AV$6:AV930,"&gt;0")+1,0)</f>
        <v>0</v>
      </c>
    </row>
    <row r="932" spans="41:48">
      <c r="AO932" s="511">
        <v>26</v>
      </c>
      <c r="AP932" s="511">
        <v>3</v>
      </c>
      <c r="AQ932" s="511">
        <v>3</v>
      </c>
      <c r="AR932" s="511">
        <f ca="1">IF($AQ932=1,IF(INDIRECT(ADDRESS(($AO932-1)*3+$AP932+5,$AQ932+7))="",0,INDIRECT(ADDRESS(($AO932-1)*3+$AP932+5,$AQ932+7))),IF(INDIRECT(ADDRESS(($AO932-1)*3+$AP932+5,$AQ932+7))="",0,IF(COUNTIF(INDIRECT(ADDRESS(($AO932-1)*36+($AP932-1)*12+6,COLUMN())):INDIRECT(ADDRESS(($AO932-1)*36+($AP932-1)*12+$AQ932+4,COLUMN())),INDIRECT(ADDRESS(($AO932-1)*3+$AP932+5,$AQ932+7)))&gt;=1,0,INDIRECT(ADDRESS(($AO932-1)*3+$AP932+5,$AQ932+7)))))</f>
        <v>0</v>
      </c>
      <c r="AS932" s="511">
        <f ca="1">COUNTIF(INDIRECT("H"&amp;(ROW()+12*(($AO932-1)*3+$AP932)-ROW())/12+5):INDIRECT("S"&amp;(ROW()+12*(($AO932-1)*3+$AP932)-ROW())/12+5),AR932)</f>
        <v>0</v>
      </c>
      <c r="AV932" s="511">
        <f ca="1">IF(AND(AR932&gt;0,AS932&gt;0),COUNTIF(AV$6:AV931,"&gt;0")+1,0)</f>
        <v>0</v>
      </c>
    </row>
    <row r="933" spans="41:48">
      <c r="AO933" s="511">
        <v>26</v>
      </c>
      <c r="AP933" s="511">
        <v>3</v>
      </c>
      <c r="AQ933" s="511">
        <v>4</v>
      </c>
      <c r="AR933" s="511">
        <f ca="1">IF($AQ933=1,IF(INDIRECT(ADDRESS(($AO933-1)*3+$AP933+5,$AQ933+7))="",0,INDIRECT(ADDRESS(($AO933-1)*3+$AP933+5,$AQ933+7))),IF(INDIRECT(ADDRESS(($AO933-1)*3+$AP933+5,$AQ933+7))="",0,IF(COUNTIF(INDIRECT(ADDRESS(($AO933-1)*36+($AP933-1)*12+6,COLUMN())):INDIRECT(ADDRESS(($AO933-1)*36+($AP933-1)*12+$AQ933+4,COLUMN())),INDIRECT(ADDRESS(($AO933-1)*3+$AP933+5,$AQ933+7)))&gt;=1,0,INDIRECT(ADDRESS(($AO933-1)*3+$AP933+5,$AQ933+7)))))</f>
        <v>0</v>
      </c>
      <c r="AS933" s="511">
        <f ca="1">COUNTIF(INDIRECT("H"&amp;(ROW()+12*(($AO933-1)*3+$AP933)-ROW())/12+5):INDIRECT("S"&amp;(ROW()+12*(($AO933-1)*3+$AP933)-ROW())/12+5),AR933)</f>
        <v>0</v>
      </c>
      <c r="AV933" s="511">
        <f ca="1">IF(AND(AR933&gt;0,AS933&gt;0),COUNTIF(AV$6:AV932,"&gt;0")+1,0)</f>
        <v>0</v>
      </c>
    </row>
    <row r="934" spans="41:48">
      <c r="AO934" s="511">
        <v>26</v>
      </c>
      <c r="AP934" s="511">
        <v>3</v>
      </c>
      <c r="AQ934" s="511">
        <v>5</v>
      </c>
      <c r="AR934" s="511">
        <f ca="1">IF($AQ934=1,IF(INDIRECT(ADDRESS(($AO934-1)*3+$AP934+5,$AQ934+7))="",0,INDIRECT(ADDRESS(($AO934-1)*3+$AP934+5,$AQ934+7))),IF(INDIRECT(ADDRESS(($AO934-1)*3+$AP934+5,$AQ934+7))="",0,IF(COUNTIF(INDIRECT(ADDRESS(($AO934-1)*36+($AP934-1)*12+6,COLUMN())):INDIRECT(ADDRESS(($AO934-1)*36+($AP934-1)*12+$AQ934+4,COLUMN())),INDIRECT(ADDRESS(($AO934-1)*3+$AP934+5,$AQ934+7)))&gt;=1,0,INDIRECT(ADDRESS(($AO934-1)*3+$AP934+5,$AQ934+7)))))</f>
        <v>0</v>
      </c>
      <c r="AS934" s="511">
        <f ca="1">COUNTIF(INDIRECT("H"&amp;(ROW()+12*(($AO934-1)*3+$AP934)-ROW())/12+5):INDIRECT("S"&amp;(ROW()+12*(($AO934-1)*3+$AP934)-ROW())/12+5),AR934)</f>
        <v>0</v>
      </c>
      <c r="AV934" s="511">
        <f ca="1">IF(AND(AR934&gt;0,AS934&gt;0),COUNTIF(AV$6:AV933,"&gt;0")+1,0)</f>
        <v>0</v>
      </c>
    </row>
    <row r="935" spans="41:48">
      <c r="AO935" s="511">
        <v>26</v>
      </c>
      <c r="AP935" s="511">
        <v>3</v>
      </c>
      <c r="AQ935" s="511">
        <v>6</v>
      </c>
      <c r="AR935" s="511">
        <f ca="1">IF($AQ935=1,IF(INDIRECT(ADDRESS(($AO935-1)*3+$AP935+5,$AQ935+7))="",0,INDIRECT(ADDRESS(($AO935-1)*3+$AP935+5,$AQ935+7))),IF(INDIRECT(ADDRESS(($AO935-1)*3+$AP935+5,$AQ935+7))="",0,IF(COUNTIF(INDIRECT(ADDRESS(($AO935-1)*36+($AP935-1)*12+6,COLUMN())):INDIRECT(ADDRESS(($AO935-1)*36+($AP935-1)*12+$AQ935+4,COLUMN())),INDIRECT(ADDRESS(($AO935-1)*3+$AP935+5,$AQ935+7)))&gt;=1,0,INDIRECT(ADDRESS(($AO935-1)*3+$AP935+5,$AQ935+7)))))</f>
        <v>0</v>
      </c>
      <c r="AS935" s="511">
        <f ca="1">COUNTIF(INDIRECT("H"&amp;(ROW()+12*(($AO935-1)*3+$AP935)-ROW())/12+5):INDIRECT("S"&amp;(ROW()+12*(($AO935-1)*3+$AP935)-ROW())/12+5),AR935)</f>
        <v>0</v>
      </c>
      <c r="AV935" s="511">
        <f ca="1">IF(AND(AR935&gt;0,AS935&gt;0),COUNTIF(AV$6:AV934,"&gt;0")+1,0)</f>
        <v>0</v>
      </c>
    </row>
    <row r="936" spans="41:48">
      <c r="AO936" s="511">
        <v>26</v>
      </c>
      <c r="AP936" s="511">
        <v>3</v>
      </c>
      <c r="AQ936" s="511">
        <v>7</v>
      </c>
      <c r="AR936" s="511">
        <f ca="1">IF($AQ936=1,IF(INDIRECT(ADDRESS(($AO936-1)*3+$AP936+5,$AQ936+7))="",0,INDIRECT(ADDRESS(($AO936-1)*3+$AP936+5,$AQ936+7))),IF(INDIRECT(ADDRESS(($AO936-1)*3+$AP936+5,$AQ936+7))="",0,IF(COUNTIF(INDIRECT(ADDRESS(($AO936-1)*36+($AP936-1)*12+6,COLUMN())):INDIRECT(ADDRESS(($AO936-1)*36+($AP936-1)*12+$AQ936+4,COLUMN())),INDIRECT(ADDRESS(($AO936-1)*3+$AP936+5,$AQ936+7)))&gt;=1,0,INDIRECT(ADDRESS(($AO936-1)*3+$AP936+5,$AQ936+7)))))</f>
        <v>0</v>
      </c>
      <c r="AS936" s="511">
        <f ca="1">COUNTIF(INDIRECT("H"&amp;(ROW()+12*(($AO936-1)*3+$AP936)-ROW())/12+5):INDIRECT("S"&amp;(ROW()+12*(($AO936-1)*3+$AP936)-ROW())/12+5),AR936)</f>
        <v>0</v>
      </c>
      <c r="AV936" s="511">
        <f ca="1">IF(AND(AR936&gt;0,AS936&gt;0),COUNTIF(AV$6:AV935,"&gt;0")+1,0)</f>
        <v>0</v>
      </c>
    </row>
    <row r="937" spans="41:48">
      <c r="AO937" s="511">
        <v>26</v>
      </c>
      <c r="AP937" s="511">
        <v>3</v>
      </c>
      <c r="AQ937" s="511">
        <v>8</v>
      </c>
      <c r="AR937" s="511">
        <f ca="1">IF($AQ937=1,IF(INDIRECT(ADDRESS(($AO937-1)*3+$AP937+5,$AQ937+7))="",0,INDIRECT(ADDRESS(($AO937-1)*3+$AP937+5,$AQ937+7))),IF(INDIRECT(ADDRESS(($AO937-1)*3+$AP937+5,$AQ937+7))="",0,IF(COUNTIF(INDIRECT(ADDRESS(($AO937-1)*36+($AP937-1)*12+6,COLUMN())):INDIRECT(ADDRESS(($AO937-1)*36+($AP937-1)*12+$AQ937+4,COLUMN())),INDIRECT(ADDRESS(($AO937-1)*3+$AP937+5,$AQ937+7)))&gt;=1,0,INDIRECT(ADDRESS(($AO937-1)*3+$AP937+5,$AQ937+7)))))</f>
        <v>0</v>
      </c>
      <c r="AS937" s="511">
        <f ca="1">COUNTIF(INDIRECT("H"&amp;(ROW()+12*(($AO937-1)*3+$AP937)-ROW())/12+5):INDIRECT("S"&amp;(ROW()+12*(($AO937-1)*3+$AP937)-ROW())/12+5),AR937)</f>
        <v>0</v>
      </c>
      <c r="AV937" s="511">
        <f ca="1">IF(AND(AR937&gt;0,AS937&gt;0),COUNTIF(AV$6:AV936,"&gt;0")+1,0)</f>
        <v>0</v>
      </c>
    </row>
    <row r="938" spans="41:48">
      <c r="AO938" s="511">
        <v>26</v>
      </c>
      <c r="AP938" s="511">
        <v>3</v>
      </c>
      <c r="AQ938" s="511">
        <v>9</v>
      </c>
      <c r="AR938" s="511">
        <f ca="1">IF($AQ938=1,IF(INDIRECT(ADDRESS(($AO938-1)*3+$AP938+5,$AQ938+7))="",0,INDIRECT(ADDRESS(($AO938-1)*3+$AP938+5,$AQ938+7))),IF(INDIRECT(ADDRESS(($AO938-1)*3+$AP938+5,$AQ938+7))="",0,IF(COUNTIF(INDIRECT(ADDRESS(($AO938-1)*36+($AP938-1)*12+6,COLUMN())):INDIRECT(ADDRESS(($AO938-1)*36+($AP938-1)*12+$AQ938+4,COLUMN())),INDIRECT(ADDRESS(($AO938-1)*3+$AP938+5,$AQ938+7)))&gt;=1,0,INDIRECT(ADDRESS(($AO938-1)*3+$AP938+5,$AQ938+7)))))</f>
        <v>0</v>
      </c>
      <c r="AS938" s="511">
        <f ca="1">COUNTIF(INDIRECT("H"&amp;(ROW()+12*(($AO938-1)*3+$AP938)-ROW())/12+5):INDIRECT("S"&amp;(ROW()+12*(($AO938-1)*3+$AP938)-ROW())/12+5),AR938)</f>
        <v>0</v>
      </c>
      <c r="AV938" s="511">
        <f ca="1">IF(AND(AR938&gt;0,AS938&gt;0),COUNTIF(AV$6:AV937,"&gt;0")+1,0)</f>
        <v>0</v>
      </c>
    </row>
    <row r="939" spans="41:48">
      <c r="AO939" s="511">
        <v>26</v>
      </c>
      <c r="AP939" s="511">
        <v>3</v>
      </c>
      <c r="AQ939" s="511">
        <v>10</v>
      </c>
      <c r="AR939" s="511">
        <f ca="1">IF($AQ939=1,IF(INDIRECT(ADDRESS(($AO939-1)*3+$AP939+5,$AQ939+7))="",0,INDIRECT(ADDRESS(($AO939-1)*3+$AP939+5,$AQ939+7))),IF(INDIRECT(ADDRESS(($AO939-1)*3+$AP939+5,$AQ939+7))="",0,IF(COUNTIF(INDIRECT(ADDRESS(($AO939-1)*36+($AP939-1)*12+6,COLUMN())):INDIRECT(ADDRESS(($AO939-1)*36+($AP939-1)*12+$AQ939+4,COLUMN())),INDIRECT(ADDRESS(($AO939-1)*3+$AP939+5,$AQ939+7)))&gt;=1,0,INDIRECT(ADDRESS(($AO939-1)*3+$AP939+5,$AQ939+7)))))</f>
        <v>0</v>
      </c>
      <c r="AS939" s="511">
        <f ca="1">COUNTIF(INDIRECT("H"&amp;(ROW()+12*(($AO939-1)*3+$AP939)-ROW())/12+5):INDIRECT("S"&amp;(ROW()+12*(($AO939-1)*3+$AP939)-ROW())/12+5),AR939)</f>
        <v>0</v>
      </c>
      <c r="AV939" s="511">
        <f ca="1">IF(AND(AR939&gt;0,AS939&gt;0),COUNTIF(AV$6:AV938,"&gt;0")+1,0)</f>
        <v>0</v>
      </c>
    </row>
    <row r="940" spans="41:48">
      <c r="AO940" s="511">
        <v>26</v>
      </c>
      <c r="AP940" s="511">
        <v>3</v>
      </c>
      <c r="AQ940" s="511">
        <v>11</v>
      </c>
      <c r="AR940" s="511">
        <f ca="1">IF($AQ940=1,IF(INDIRECT(ADDRESS(($AO940-1)*3+$AP940+5,$AQ940+7))="",0,INDIRECT(ADDRESS(($AO940-1)*3+$AP940+5,$AQ940+7))),IF(INDIRECT(ADDRESS(($AO940-1)*3+$AP940+5,$AQ940+7))="",0,IF(COUNTIF(INDIRECT(ADDRESS(($AO940-1)*36+($AP940-1)*12+6,COLUMN())):INDIRECT(ADDRESS(($AO940-1)*36+($AP940-1)*12+$AQ940+4,COLUMN())),INDIRECT(ADDRESS(($AO940-1)*3+$AP940+5,$AQ940+7)))&gt;=1,0,INDIRECT(ADDRESS(($AO940-1)*3+$AP940+5,$AQ940+7)))))</f>
        <v>0</v>
      </c>
      <c r="AS940" s="511">
        <f ca="1">COUNTIF(INDIRECT("H"&amp;(ROW()+12*(($AO940-1)*3+$AP940)-ROW())/12+5):INDIRECT("S"&amp;(ROW()+12*(($AO940-1)*3+$AP940)-ROW())/12+5),AR940)</f>
        <v>0</v>
      </c>
      <c r="AV940" s="511">
        <f ca="1">IF(AND(AR940&gt;0,AS940&gt;0),COUNTIF(AV$6:AV939,"&gt;0")+1,0)</f>
        <v>0</v>
      </c>
    </row>
    <row r="941" spans="41:48">
      <c r="AO941" s="511">
        <v>26</v>
      </c>
      <c r="AP941" s="511">
        <v>3</v>
      </c>
      <c r="AQ941" s="511">
        <v>12</v>
      </c>
      <c r="AR941" s="511">
        <f ca="1">IF($AQ941=1,IF(INDIRECT(ADDRESS(($AO941-1)*3+$AP941+5,$AQ941+7))="",0,INDIRECT(ADDRESS(($AO941-1)*3+$AP941+5,$AQ941+7))),IF(INDIRECT(ADDRESS(($AO941-1)*3+$AP941+5,$AQ941+7))="",0,IF(COUNTIF(INDIRECT(ADDRESS(($AO941-1)*36+($AP941-1)*12+6,COLUMN())):INDIRECT(ADDRESS(($AO941-1)*36+($AP941-1)*12+$AQ941+4,COLUMN())),INDIRECT(ADDRESS(($AO941-1)*3+$AP941+5,$AQ941+7)))&gt;=1,0,INDIRECT(ADDRESS(($AO941-1)*3+$AP941+5,$AQ941+7)))))</f>
        <v>0</v>
      </c>
      <c r="AS941" s="511">
        <f ca="1">COUNTIF(INDIRECT("H"&amp;(ROW()+12*(($AO941-1)*3+$AP941)-ROW())/12+5):INDIRECT("S"&amp;(ROW()+12*(($AO941-1)*3+$AP941)-ROW())/12+5),AR941)</f>
        <v>0</v>
      </c>
      <c r="AV941" s="511">
        <f ca="1">IF(AND(AR941&gt;0,AS941&gt;0),COUNTIF(AV$6:AV940,"&gt;0")+1,0)</f>
        <v>0</v>
      </c>
    </row>
    <row r="942" spans="41:48">
      <c r="AO942" s="511">
        <v>27</v>
      </c>
      <c r="AP942" s="511">
        <v>1</v>
      </c>
      <c r="AQ942" s="511">
        <v>1</v>
      </c>
      <c r="AR942" s="511">
        <f ca="1">IF($AQ942=1,IF(INDIRECT(ADDRESS(($AO942-1)*3+$AP942+5,$AQ942+7))="",0,INDIRECT(ADDRESS(($AO942-1)*3+$AP942+5,$AQ942+7))),IF(INDIRECT(ADDRESS(($AO942-1)*3+$AP942+5,$AQ942+7))="",0,IF(COUNTIF(INDIRECT(ADDRESS(($AO942-1)*36+($AP942-1)*12+6,COLUMN())):INDIRECT(ADDRESS(($AO942-1)*36+($AP942-1)*12+$AQ942+4,COLUMN())),INDIRECT(ADDRESS(($AO942-1)*3+$AP942+5,$AQ942+7)))&gt;=1,0,INDIRECT(ADDRESS(($AO942-1)*3+$AP942+5,$AQ942+7)))))</f>
        <v>0</v>
      </c>
      <c r="AS942" s="511">
        <f ca="1">COUNTIF(INDIRECT("H"&amp;(ROW()+12*(($AO942-1)*3+$AP942)-ROW())/12+5):INDIRECT("S"&amp;(ROW()+12*(($AO942-1)*3+$AP942)-ROW())/12+5),AR942)</f>
        <v>0</v>
      </c>
      <c r="AV942" s="511">
        <f ca="1">IF(AND(AR942&gt;0,AS942&gt;0),COUNTIF(AV$6:AV941,"&gt;0")+1,0)</f>
        <v>0</v>
      </c>
    </row>
    <row r="943" spans="41:48">
      <c r="AO943" s="511">
        <v>27</v>
      </c>
      <c r="AP943" s="511">
        <v>1</v>
      </c>
      <c r="AQ943" s="511">
        <v>2</v>
      </c>
      <c r="AR943" s="511">
        <f ca="1">IF($AQ943=1,IF(INDIRECT(ADDRESS(($AO943-1)*3+$AP943+5,$AQ943+7))="",0,INDIRECT(ADDRESS(($AO943-1)*3+$AP943+5,$AQ943+7))),IF(INDIRECT(ADDRESS(($AO943-1)*3+$AP943+5,$AQ943+7))="",0,IF(COUNTIF(INDIRECT(ADDRESS(($AO943-1)*36+($AP943-1)*12+6,COLUMN())):INDIRECT(ADDRESS(($AO943-1)*36+($AP943-1)*12+$AQ943+4,COLUMN())),INDIRECT(ADDRESS(($AO943-1)*3+$AP943+5,$AQ943+7)))&gt;=1,0,INDIRECT(ADDRESS(($AO943-1)*3+$AP943+5,$AQ943+7)))))</f>
        <v>0</v>
      </c>
      <c r="AS943" s="511">
        <f ca="1">COUNTIF(INDIRECT("H"&amp;(ROW()+12*(($AO943-1)*3+$AP943)-ROW())/12+5):INDIRECT("S"&amp;(ROW()+12*(($AO943-1)*3+$AP943)-ROW())/12+5),AR943)</f>
        <v>0</v>
      </c>
      <c r="AV943" s="511">
        <f ca="1">IF(AND(AR943&gt;0,AS943&gt;0),COUNTIF(AV$6:AV942,"&gt;0")+1,0)</f>
        <v>0</v>
      </c>
    </row>
    <row r="944" spans="41:48">
      <c r="AO944" s="511">
        <v>27</v>
      </c>
      <c r="AP944" s="511">
        <v>1</v>
      </c>
      <c r="AQ944" s="511">
        <v>3</v>
      </c>
      <c r="AR944" s="511">
        <f ca="1">IF($AQ944=1,IF(INDIRECT(ADDRESS(($AO944-1)*3+$AP944+5,$AQ944+7))="",0,INDIRECT(ADDRESS(($AO944-1)*3+$AP944+5,$AQ944+7))),IF(INDIRECT(ADDRESS(($AO944-1)*3+$AP944+5,$AQ944+7))="",0,IF(COUNTIF(INDIRECT(ADDRESS(($AO944-1)*36+($AP944-1)*12+6,COLUMN())):INDIRECT(ADDRESS(($AO944-1)*36+($AP944-1)*12+$AQ944+4,COLUMN())),INDIRECT(ADDRESS(($AO944-1)*3+$AP944+5,$AQ944+7)))&gt;=1,0,INDIRECT(ADDRESS(($AO944-1)*3+$AP944+5,$AQ944+7)))))</f>
        <v>0</v>
      </c>
      <c r="AS944" s="511">
        <f ca="1">COUNTIF(INDIRECT("H"&amp;(ROW()+12*(($AO944-1)*3+$AP944)-ROW())/12+5):INDIRECT("S"&amp;(ROW()+12*(($AO944-1)*3+$AP944)-ROW())/12+5),AR944)</f>
        <v>0</v>
      </c>
      <c r="AV944" s="511">
        <f ca="1">IF(AND(AR944&gt;0,AS944&gt;0),COUNTIF(AV$6:AV943,"&gt;0")+1,0)</f>
        <v>0</v>
      </c>
    </row>
    <row r="945" spans="41:48">
      <c r="AO945" s="511">
        <v>27</v>
      </c>
      <c r="AP945" s="511">
        <v>1</v>
      </c>
      <c r="AQ945" s="511">
        <v>4</v>
      </c>
      <c r="AR945" s="511">
        <f ca="1">IF($AQ945=1,IF(INDIRECT(ADDRESS(($AO945-1)*3+$AP945+5,$AQ945+7))="",0,INDIRECT(ADDRESS(($AO945-1)*3+$AP945+5,$AQ945+7))),IF(INDIRECT(ADDRESS(($AO945-1)*3+$AP945+5,$AQ945+7))="",0,IF(COUNTIF(INDIRECT(ADDRESS(($AO945-1)*36+($AP945-1)*12+6,COLUMN())):INDIRECT(ADDRESS(($AO945-1)*36+($AP945-1)*12+$AQ945+4,COLUMN())),INDIRECT(ADDRESS(($AO945-1)*3+$AP945+5,$AQ945+7)))&gt;=1,0,INDIRECT(ADDRESS(($AO945-1)*3+$AP945+5,$AQ945+7)))))</f>
        <v>0</v>
      </c>
      <c r="AS945" s="511">
        <f ca="1">COUNTIF(INDIRECT("H"&amp;(ROW()+12*(($AO945-1)*3+$AP945)-ROW())/12+5):INDIRECT("S"&amp;(ROW()+12*(($AO945-1)*3+$AP945)-ROW())/12+5),AR945)</f>
        <v>0</v>
      </c>
      <c r="AV945" s="511">
        <f ca="1">IF(AND(AR945&gt;0,AS945&gt;0),COUNTIF(AV$6:AV944,"&gt;0")+1,0)</f>
        <v>0</v>
      </c>
    </row>
    <row r="946" spans="41:48">
      <c r="AO946" s="511">
        <v>27</v>
      </c>
      <c r="AP946" s="511">
        <v>1</v>
      </c>
      <c r="AQ946" s="511">
        <v>5</v>
      </c>
      <c r="AR946" s="511">
        <f ca="1">IF($AQ946=1,IF(INDIRECT(ADDRESS(($AO946-1)*3+$AP946+5,$AQ946+7))="",0,INDIRECT(ADDRESS(($AO946-1)*3+$AP946+5,$AQ946+7))),IF(INDIRECT(ADDRESS(($AO946-1)*3+$AP946+5,$AQ946+7))="",0,IF(COUNTIF(INDIRECT(ADDRESS(($AO946-1)*36+($AP946-1)*12+6,COLUMN())):INDIRECT(ADDRESS(($AO946-1)*36+($AP946-1)*12+$AQ946+4,COLUMN())),INDIRECT(ADDRESS(($AO946-1)*3+$AP946+5,$AQ946+7)))&gt;=1,0,INDIRECT(ADDRESS(($AO946-1)*3+$AP946+5,$AQ946+7)))))</f>
        <v>0</v>
      </c>
      <c r="AS946" s="511">
        <f ca="1">COUNTIF(INDIRECT("H"&amp;(ROW()+12*(($AO946-1)*3+$AP946)-ROW())/12+5):INDIRECT("S"&amp;(ROW()+12*(($AO946-1)*3+$AP946)-ROW())/12+5),AR946)</f>
        <v>0</v>
      </c>
      <c r="AV946" s="511">
        <f ca="1">IF(AND(AR946&gt;0,AS946&gt;0),COUNTIF(AV$6:AV945,"&gt;0")+1,0)</f>
        <v>0</v>
      </c>
    </row>
    <row r="947" spans="41:48">
      <c r="AO947" s="511">
        <v>27</v>
      </c>
      <c r="AP947" s="511">
        <v>1</v>
      </c>
      <c r="AQ947" s="511">
        <v>6</v>
      </c>
      <c r="AR947" s="511">
        <f ca="1">IF($AQ947=1,IF(INDIRECT(ADDRESS(($AO947-1)*3+$AP947+5,$AQ947+7))="",0,INDIRECT(ADDRESS(($AO947-1)*3+$AP947+5,$AQ947+7))),IF(INDIRECT(ADDRESS(($AO947-1)*3+$AP947+5,$AQ947+7))="",0,IF(COUNTIF(INDIRECT(ADDRESS(($AO947-1)*36+($AP947-1)*12+6,COLUMN())):INDIRECT(ADDRESS(($AO947-1)*36+($AP947-1)*12+$AQ947+4,COLUMN())),INDIRECT(ADDRESS(($AO947-1)*3+$AP947+5,$AQ947+7)))&gt;=1,0,INDIRECT(ADDRESS(($AO947-1)*3+$AP947+5,$AQ947+7)))))</f>
        <v>0</v>
      </c>
      <c r="AS947" s="511">
        <f ca="1">COUNTIF(INDIRECT("H"&amp;(ROW()+12*(($AO947-1)*3+$AP947)-ROW())/12+5):INDIRECT("S"&amp;(ROW()+12*(($AO947-1)*3+$AP947)-ROW())/12+5),AR947)</f>
        <v>0</v>
      </c>
      <c r="AV947" s="511">
        <f ca="1">IF(AND(AR947&gt;0,AS947&gt;0),COUNTIF(AV$6:AV946,"&gt;0")+1,0)</f>
        <v>0</v>
      </c>
    </row>
    <row r="948" spans="41:48">
      <c r="AO948" s="511">
        <v>27</v>
      </c>
      <c r="AP948" s="511">
        <v>1</v>
      </c>
      <c r="AQ948" s="511">
        <v>7</v>
      </c>
      <c r="AR948" s="511">
        <f ca="1">IF($AQ948=1,IF(INDIRECT(ADDRESS(($AO948-1)*3+$AP948+5,$AQ948+7))="",0,INDIRECT(ADDRESS(($AO948-1)*3+$AP948+5,$AQ948+7))),IF(INDIRECT(ADDRESS(($AO948-1)*3+$AP948+5,$AQ948+7))="",0,IF(COUNTIF(INDIRECT(ADDRESS(($AO948-1)*36+($AP948-1)*12+6,COLUMN())):INDIRECT(ADDRESS(($AO948-1)*36+($AP948-1)*12+$AQ948+4,COLUMN())),INDIRECT(ADDRESS(($AO948-1)*3+$AP948+5,$AQ948+7)))&gt;=1,0,INDIRECT(ADDRESS(($AO948-1)*3+$AP948+5,$AQ948+7)))))</f>
        <v>0</v>
      </c>
      <c r="AS948" s="511">
        <f ca="1">COUNTIF(INDIRECT("H"&amp;(ROW()+12*(($AO948-1)*3+$AP948)-ROW())/12+5):INDIRECT("S"&amp;(ROW()+12*(($AO948-1)*3+$AP948)-ROW())/12+5),AR948)</f>
        <v>0</v>
      </c>
      <c r="AV948" s="511">
        <f ca="1">IF(AND(AR948&gt;0,AS948&gt;0),COUNTIF(AV$6:AV947,"&gt;0")+1,0)</f>
        <v>0</v>
      </c>
    </row>
    <row r="949" spans="41:48">
      <c r="AO949" s="511">
        <v>27</v>
      </c>
      <c r="AP949" s="511">
        <v>1</v>
      </c>
      <c r="AQ949" s="511">
        <v>8</v>
      </c>
      <c r="AR949" s="511">
        <f ca="1">IF($AQ949=1,IF(INDIRECT(ADDRESS(($AO949-1)*3+$AP949+5,$AQ949+7))="",0,INDIRECT(ADDRESS(($AO949-1)*3+$AP949+5,$AQ949+7))),IF(INDIRECT(ADDRESS(($AO949-1)*3+$AP949+5,$AQ949+7))="",0,IF(COUNTIF(INDIRECT(ADDRESS(($AO949-1)*36+($AP949-1)*12+6,COLUMN())):INDIRECT(ADDRESS(($AO949-1)*36+($AP949-1)*12+$AQ949+4,COLUMN())),INDIRECT(ADDRESS(($AO949-1)*3+$AP949+5,$AQ949+7)))&gt;=1,0,INDIRECT(ADDRESS(($AO949-1)*3+$AP949+5,$AQ949+7)))))</f>
        <v>0</v>
      </c>
      <c r="AS949" s="511">
        <f ca="1">COUNTIF(INDIRECT("H"&amp;(ROW()+12*(($AO949-1)*3+$AP949)-ROW())/12+5):INDIRECT("S"&amp;(ROW()+12*(($AO949-1)*3+$AP949)-ROW())/12+5),AR949)</f>
        <v>0</v>
      </c>
      <c r="AV949" s="511">
        <f ca="1">IF(AND(AR949&gt;0,AS949&gt;0),COUNTIF(AV$6:AV948,"&gt;0")+1,0)</f>
        <v>0</v>
      </c>
    </row>
    <row r="950" spans="41:48">
      <c r="AO950" s="511">
        <v>27</v>
      </c>
      <c r="AP950" s="511">
        <v>1</v>
      </c>
      <c r="AQ950" s="511">
        <v>9</v>
      </c>
      <c r="AR950" s="511">
        <f ca="1">IF($AQ950=1,IF(INDIRECT(ADDRESS(($AO950-1)*3+$AP950+5,$AQ950+7))="",0,INDIRECT(ADDRESS(($AO950-1)*3+$AP950+5,$AQ950+7))),IF(INDIRECT(ADDRESS(($AO950-1)*3+$AP950+5,$AQ950+7))="",0,IF(COUNTIF(INDIRECT(ADDRESS(($AO950-1)*36+($AP950-1)*12+6,COLUMN())):INDIRECT(ADDRESS(($AO950-1)*36+($AP950-1)*12+$AQ950+4,COLUMN())),INDIRECT(ADDRESS(($AO950-1)*3+$AP950+5,$AQ950+7)))&gt;=1,0,INDIRECT(ADDRESS(($AO950-1)*3+$AP950+5,$AQ950+7)))))</f>
        <v>0</v>
      </c>
      <c r="AS950" s="511">
        <f ca="1">COUNTIF(INDIRECT("H"&amp;(ROW()+12*(($AO950-1)*3+$AP950)-ROW())/12+5):INDIRECT("S"&amp;(ROW()+12*(($AO950-1)*3+$AP950)-ROW())/12+5),AR950)</f>
        <v>0</v>
      </c>
      <c r="AV950" s="511">
        <f ca="1">IF(AND(AR950&gt;0,AS950&gt;0),COUNTIF(AV$6:AV949,"&gt;0")+1,0)</f>
        <v>0</v>
      </c>
    </row>
    <row r="951" spans="41:48">
      <c r="AO951" s="511">
        <v>27</v>
      </c>
      <c r="AP951" s="511">
        <v>1</v>
      </c>
      <c r="AQ951" s="511">
        <v>10</v>
      </c>
      <c r="AR951" s="511">
        <f ca="1">IF($AQ951=1,IF(INDIRECT(ADDRESS(($AO951-1)*3+$AP951+5,$AQ951+7))="",0,INDIRECT(ADDRESS(($AO951-1)*3+$AP951+5,$AQ951+7))),IF(INDIRECT(ADDRESS(($AO951-1)*3+$AP951+5,$AQ951+7))="",0,IF(COUNTIF(INDIRECT(ADDRESS(($AO951-1)*36+($AP951-1)*12+6,COLUMN())):INDIRECT(ADDRESS(($AO951-1)*36+($AP951-1)*12+$AQ951+4,COLUMN())),INDIRECT(ADDRESS(($AO951-1)*3+$AP951+5,$AQ951+7)))&gt;=1,0,INDIRECT(ADDRESS(($AO951-1)*3+$AP951+5,$AQ951+7)))))</f>
        <v>0</v>
      </c>
      <c r="AS951" s="511">
        <f ca="1">COUNTIF(INDIRECT("H"&amp;(ROW()+12*(($AO951-1)*3+$AP951)-ROW())/12+5):INDIRECT("S"&amp;(ROW()+12*(($AO951-1)*3+$AP951)-ROW())/12+5),AR951)</f>
        <v>0</v>
      </c>
      <c r="AV951" s="511">
        <f ca="1">IF(AND(AR951&gt;0,AS951&gt;0),COUNTIF(AV$6:AV950,"&gt;0")+1,0)</f>
        <v>0</v>
      </c>
    </row>
    <row r="952" spans="41:48">
      <c r="AO952" s="511">
        <v>27</v>
      </c>
      <c r="AP952" s="511">
        <v>1</v>
      </c>
      <c r="AQ952" s="511">
        <v>11</v>
      </c>
      <c r="AR952" s="511">
        <f ca="1">IF($AQ952=1,IF(INDIRECT(ADDRESS(($AO952-1)*3+$AP952+5,$AQ952+7))="",0,INDIRECT(ADDRESS(($AO952-1)*3+$AP952+5,$AQ952+7))),IF(INDIRECT(ADDRESS(($AO952-1)*3+$AP952+5,$AQ952+7))="",0,IF(COUNTIF(INDIRECT(ADDRESS(($AO952-1)*36+($AP952-1)*12+6,COLUMN())):INDIRECT(ADDRESS(($AO952-1)*36+($AP952-1)*12+$AQ952+4,COLUMN())),INDIRECT(ADDRESS(($AO952-1)*3+$AP952+5,$AQ952+7)))&gt;=1,0,INDIRECT(ADDRESS(($AO952-1)*3+$AP952+5,$AQ952+7)))))</f>
        <v>0</v>
      </c>
      <c r="AS952" s="511">
        <f ca="1">COUNTIF(INDIRECT("H"&amp;(ROW()+12*(($AO952-1)*3+$AP952)-ROW())/12+5):INDIRECT("S"&amp;(ROW()+12*(($AO952-1)*3+$AP952)-ROW())/12+5),AR952)</f>
        <v>0</v>
      </c>
      <c r="AV952" s="511">
        <f ca="1">IF(AND(AR952&gt;0,AS952&gt;0),COUNTIF(AV$6:AV951,"&gt;0")+1,0)</f>
        <v>0</v>
      </c>
    </row>
    <row r="953" spans="41:48">
      <c r="AO953" s="511">
        <v>27</v>
      </c>
      <c r="AP953" s="511">
        <v>1</v>
      </c>
      <c r="AQ953" s="511">
        <v>12</v>
      </c>
      <c r="AR953" s="511">
        <f ca="1">IF($AQ953=1,IF(INDIRECT(ADDRESS(($AO953-1)*3+$AP953+5,$AQ953+7))="",0,INDIRECT(ADDRESS(($AO953-1)*3+$AP953+5,$AQ953+7))),IF(INDIRECT(ADDRESS(($AO953-1)*3+$AP953+5,$AQ953+7))="",0,IF(COUNTIF(INDIRECT(ADDRESS(($AO953-1)*36+($AP953-1)*12+6,COLUMN())):INDIRECT(ADDRESS(($AO953-1)*36+($AP953-1)*12+$AQ953+4,COLUMN())),INDIRECT(ADDRESS(($AO953-1)*3+$AP953+5,$AQ953+7)))&gt;=1,0,INDIRECT(ADDRESS(($AO953-1)*3+$AP953+5,$AQ953+7)))))</f>
        <v>0</v>
      </c>
      <c r="AS953" s="511">
        <f ca="1">COUNTIF(INDIRECT("H"&amp;(ROW()+12*(($AO953-1)*3+$AP953)-ROW())/12+5):INDIRECT("S"&amp;(ROW()+12*(($AO953-1)*3+$AP953)-ROW())/12+5),AR953)</f>
        <v>0</v>
      </c>
      <c r="AV953" s="511">
        <f ca="1">IF(AND(AR953&gt;0,AS953&gt;0),COUNTIF(AV$6:AV952,"&gt;0")+1,0)</f>
        <v>0</v>
      </c>
    </row>
    <row r="954" spans="41:48">
      <c r="AO954" s="511">
        <v>27</v>
      </c>
      <c r="AP954" s="511">
        <v>2</v>
      </c>
      <c r="AQ954" s="511">
        <v>1</v>
      </c>
      <c r="AR954" s="511">
        <f ca="1">IF($AQ954=1,IF(INDIRECT(ADDRESS(($AO954-1)*3+$AP954+5,$AQ954+7))="",0,INDIRECT(ADDRESS(($AO954-1)*3+$AP954+5,$AQ954+7))),IF(INDIRECT(ADDRESS(($AO954-1)*3+$AP954+5,$AQ954+7))="",0,IF(COUNTIF(INDIRECT(ADDRESS(($AO954-1)*36+($AP954-1)*12+6,COLUMN())):INDIRECT(ADDRESS(($AO954-1)*36+($AP954-1)*12+$AQ954+4,COLUMN())),INDIRECT(ADDRESS(($AO954-1)*3+$AP954+5,$AQ954+7)))&gt;=1,0,INDIRECT(ADDRESS(($AO954-1)*3+$AP954+5,$AQ954+7)))))</f>
        <v>0</v>
      </c>
      <c r="AS954" s="511">
        <f ca="1">COUNTIF(INDIRECT("H"&amp;(ROW()+12*(($AO954-1)*3+$AP954)-ROW())/12+5):INDIRECT("S"&amp;(ROW()+12*(($AO954-1)*3+$AP954)-ROW())/12+5),AR954)</f>
        <v>0</v>
      </c>
      <c r="AV954" s="511">
        <f ca="1">IF(AND(AR954&gt;0,AS954&gt;0),COUNTIF(AV$6:AV953,"&gt;0")+1,0)</f>
        <v>0</v>
      </c>
    </row>
    <row r="955" spans="41:48">
      <c r="AO955" s="511">
        <v>27</v>
      </c>
      <c r="AP955" s="511">
        <v>2</v>
      </c>
      <c r="AQ955" s="511">
        <v>2</v>
      </c>
      <c r="AR955" s="511">
        <f ca="1">IF($AQ955=1,IF(INDIRECT(ADDRESS(($AO955-1)*3+$AP955+5,$AQ955+7))="",0,INDIRECT(ADDRESS(($AO955-1)*3+$AP955+5,$AQ955+7))),IF(INDIRECT(ADDRESS(($AO955-1)*3+$AP955+5,$AQ955+7))="",0,IF(COUNTIF(INDIRECT(ADDRESS(($AO955-1)*36+($AP955-1)*12+6,COLUMN())):INDIRECT(ADDRESS(($AO955-1)*36+($AP955-1)*12+$AQ955+4,COLUMN())),INDIRECT(ADDRESS(($AO955-1)*3+$AP955+5,$AQ955+7)))&gt;=1,0,INDIRECT(ADDRESS(($AO955-1)*3+$AP955+5,$AQ955+7)))))</f>
        <v>0</v>
      </c>
      <c r="AS955" s="511">
        <f ca="1">COUNTIF(INDIRECT("H"&amp;(ROW()+12*(($AO955-1)*3+$AP955)-ROW())/12+5):INDIRECT("S"&amp;(ROW()+12*(($AO955-1)*3+$AP955)-ROW())/12+5),AR955)</f>
        <v>0</v>
      </c>
      <c r="AV955" s="511">
        <f ca="1">IF(AND(AR955&gt;0,AS955&gt;0),COUNTIF(AV$6:AV954,"&gt;0")+1,0)</f>
        <v>0</v>
      </c>
    </row>
    <row r="956" spans="41:48">
      <c r="AO956" s="511">
        <v>27</v>
      </c>
      <c r="AP956" s="511">
        <v>2</v>
      </c>
      <c r="AQ956" s="511">
        <v>3</v>
      </c>
      <c r="AR956" s="511">
        <f ca="1">IF($AQ956=1,IF(INDIRECT(ADDRESS(($AO956-1)*3+$AP956+5,$AQ956+7))="",0,INDIRECT(ADDRESS(($AO956-1)*3+$AP956+5,$AQ956+7))),IF(INDIRECT(ADDRESS(($AO956-1)*3+$AP956+5,$AQ956+7))="",0,IF(COUNTIF(INDIRECT(ADDRESS(($AO956-1)*36+($AP956-1)*12+6,COLUMN())):INDIRECT(ADDRESS(($AO956-1)*36+($AP956-1)*12+$AQ956+4,COLUMN())),INDIRECT(ADDRESS(($AO956-1)*3+$AP956+5,$AQ956+7)))&gt;=1,0,INDIRECT(ADDRESS(($AO956-1)*3+$AP956+5,$AQ956+7)))))</f>
        <v>0</v>
      </c>
      <c r="AS956" s="511">
        <f ca="1">COUNTIF(INDIRECT("H"&amp;(ROW()+12*(($AO956-1)*3+$AP956)-ROW())/12+5):INDIRECT("S"&amp;(ROW()+12*(($AO956-1)*3+$AP956)-ROW())/12+5),AR956)</f>
        <v>0</v>
      </c>
      <c r="AV956" s="511">
        <f ca="1">IF(AND(AR956&gt;0,AS956&gt;0),COUNTIF(AV$6:AV955,"&gt;0")+1,0)</f>
        <v>0</v>
      </c>
    </row>
    <row r="957" spans="41:48">
      <c r="AO957" s="511">
        <v>27</v>
      </c>
      <c r="AP957" s="511">
        <v>2</v>
      </c>
      <c r="AQ957" s="511">
        <v>4</v>
      </c>
      <c r="AR957" s="511">
        <f ca="1">IF($AQ957=1,IF(INDIRECT(ADDRESS(($AO957-1)*3+$AP957+5,$AQ957+7))="",0,INDIRECT(ADDRESS(($AO957-1)*3+$AP957+5,$AQ957+7))),IF(INDIRECT(ADDRESS(($AO957-1)*3+$AP957+5,$AQ957+7))="",0,IF(COUNTIF(INDIRECT(ADDRESS(($AO957-1)*36+($AP957-1)*12+6,COLUMN())):INDIRECT(ADDRESS(($AO957-1)*36+($AP957-1)*12+$AQ957+4,COLUMN())),INDIRECT(ADDRESS(($AO957-1)*3+$AP957+5,$AQ957+7)))&gt;=1,0,INDIRECT(ADDRESS(($AO957-1)*3+$AP957+5,$AQ957+7)))))</f>
        <v>0</v>
      </c>
      <c r="AS957" s="511">
        <f ca="1">COUNTIF(INDIRECT("H"&amp;(ROW()+12*(($AO957-1)*3+$AP957)-ROW())/12+5):INDIRECT("S"&amp;(ROW()+12*(($AO957-1)*3+$AP957)-ROW())/12+5),AR957)</f>
        <v>0</v>
      </c>
      <c r="AV957" s="511">
        <f ca="1">IF(AND(AR957&gt;0,AS957&gt;0),COUNTIF(AV$6:AV956,"&gt;0")+1,0)</f>
        <v>0</v>
      </c>
    </row>
    <row r="958" spans="41:48">
      <c r="AO958" s="511">
        <v>27</v>
      </c>
      <c r="AP958" s="511">
        <v>2</v>
      </c>
      <c r="AQ958" s="511">
        <v>5</v>
      </c>
      <c r="AR958" s="511">
        <f ca="1">IF($AQ958=1,IF(INDIRECT(ADDRESS(($AO958-1)*3+$AP958+5,$AQ958+7))="",0,INDIRECT(ADDRESS(($AO958-1)*3+$AP958+5,$AQ958+7))),IF(INDIRECT(ADDRESS(($AO958-1)*3+$AP958+5,$AQ958+7))="",0,IF(COUNTIF(INDIRECT(ADDRESS(($AO958-1)*36+($AP958-1)*12+6,COLUMN())):INDIRECT(ADDRESS(($AO958-1)*36+($AP958-1)*12+$AQ958+4,COLUMN())),INDIRECT(ADDRESS(($AO958-1)*3+$AP958+5,$AQ958+7)))&gt;=1,0,INDIRECT(ADDRESS(($AO958-1)*3+$AP958+5,$AQ958+7)))))</f>
        <v>0</v>
      </c>
      <c r="AS958" s="511">
        <f ca="1">COUNTIF(INDIRECT("H"&amp;(ROW()+12*(($AO958-1)*3+$AP958)-ROW())/12+5):INDIRECT("S"&amp;(ROW()+12*(($AO958-1)*3+$AP958)-ROW())/12+5),AR958)</f>
        <v>0</v>
      </c>
      <c r="AV958" s="511">
        <f ca="1">IF(AND(AR958&gt;0,AS958&gt;0),COUNTIF(AV$6:AV957,"&gt;0")+1,0)</f>
        <v>0</v>
      </c>
    </row>
    <row r="959" spans="41:48">
      <c r="AO959" s="511">
        <v>27</v>
      </c>
      <c r="AP959" s="511">
        <v>2</v>
      </c>
      <c r="AQ959" s="511">
        <v>6</v>
      </c>
      <c r="AR959" s="511">
        <f ca="1">IF($AQ959=1,IF(INDIRECT(ADDRESS(($AO959-1)*3+$AP959+5,$AQ959+7))="",0,INDIRECT(ADDRESS(($AO959-1)*3+$AP959+5,$AQ959+7))),IF(INDIRECT(ADDRESS(($AO959-1)*3+$AP959+5,$AQ959+7))="",0,IF(COUNTIF(INDIRECT(ADDRESS(($AO959-1)*36+($AP959-1)*12+6,COLUMN())):INDIRECT(ADDRESS(($AO959-1)*36+($AP959-1)*12+$AQ959+4,COLUMN())),INDIRECT(ADDRESS(($AO959-1)*3+$AP959+5,$AQ959+7)))&gt;=1,0,INDIRECT(ADDRESS(($AO959-1)*3+$AP959+5,$AQ959+7)))))</f>
        <v>0</v>
      </c>
      <c r="AS959" s="511">
        <f ca="1">COUNTIF(INDIRECT("H"&amp;(ROW()+12*(($AO959-1)*3+$AP959)-ROW())/12+5):INDIRECT("S"&amp;(ROW()+12*(($AO959-1)*3+$AP959)-ROW())/12+5),AR959)</f>
        <v>0</v>
      </c>
      <c r="AV959" s="511">
        <f ca="1">IF(AND(AR959&gt;0,AS959&gt;0),COUNTIF(AV$6:AV958,"&gt;0")+1,0)</f>
        <v>0</v>
      </c>
    </row>
    <row r="960" spans="41:48">
      <c r="AO960" s="511">
        <v>27</v>
      </c>
      <c r="AP960" s="511">
        <v>2</v>
      </c>
      <c r="AQ960" s="511">
        <v>7</v>
      </c>
      <c r="AR960" s="511">
        <f ca="1">IF($AQ960=1,IF(INDIRECT(ADDRESS(($AO960-1)*3+$AP960+5,$AQ960+7))="",0,INDIRECT(ADDRESS(($AO960-1)*3+$AP960+5,$AQ960+7))),IF(INDIRECT(ADDRESS(($AO960-1)*3+$AP960+5,$AQ960+7))="",0,IF(COUNTIF(INDIRECT(ADDRESS(($AO960-1)*36+($AP960-1)*12+6,COLUMN())):INDIRECT(ADDRESS(($AO960-1)*36+($AP960-1)*12+$AQ960+4,COLUMN())),INDIRECT(ADDRESS(($AO960-1)*3+$AP960+5,$AQ960+7)))&gt;=1,0,INDIRECT(ADDRESS(($AO960-1)*3+$AP960+5,$AQ960+7)))))</f>
        <v>0</v>
      </c>
      <c r="AS960" s="511">
        <f ca="1">COUNTIF(INDIRECT("H"&amp;(ROW()+12*(($AO960-1)*3+$AP960)-ROW())/12+5):INDIRECT("S"&amp;(ROW()+12*(($AO960-1)*3+$AP960)-ROW())/12+5),AR960)</f>
        <v>0</v>
      </c>
      <c r="AV960" s="511">
        <f ca="1">IF(AND(AR960&gt;0,AS960&gt;0),COUNTIF(AV$6:AV959,"&gt;0")+1,0)</f>
        <v>0</v>
      </c>
    </row>
    <row r="961" spans="41:48">
      <c r="AO961" s="511">
        <v>27</v>
      </c>
      <c r="AP961" s="511">
        <v>2</v>
      </c>
      <c r="AQ961" s="511">
        <v>8</v>
      </c>
      <c r="AR961" s="511">
        <f ca="1">IF($AQ961=1,IF(INDIRECT(ADDRESS(($AO961-1)*3+$AP961+5,$AQ961+7))="",0,INDIRECT(ADDRESS(($AO961-1)*3+$AP961+5,$AQ961+7))),IF(INDIRECT(ADDRESS(($AO961-1)*3+$AP961+5,$AQ961+7))="",0,IF(COUNTIF(INDIRECT(ADDRESS(($AO961-1)*36+($AP961-1)*12+6,COLUMN())):INDIRECT(ADDRESS(($AO961-1)*36+($AP961-1)*12+$AQ961+4,COLUMN())),INDIRECT(ADDRESS(($AO961-1)*3+$AP961+5,$AQ961+7)))&gt;=1,0,INDIRECT(ADDRESS(($AO961-1)*3+$AP961+5,$AQ961+7)))))</f>
        <v>0</v>
      </c>
      <c r="AS961" s="511">
        <f ca="1">COUNTIF(INDIRECT("H"&amp;(ROW()+12*(($AO961-1)*3+$AP961)-ROW())/12+5):INDIRECT("S"&amp;(ROW()+12*(($AO961-1)*3+$AP961)-ROW())/12+5),AR961)</f>
        <v>0</v>
      </c>
      <c r="AV961" s="511">
        <f ca="1">IF(AND(AR961&gt;0,AS961&gt;0),COUNTIF(AV$6:AV960,"&gt;0")+1,0)</f>
        <v>0</v>
      </c>
    </row>
    <row r="962" spans="41:48">
      <c r="AO962" s="511">
        <v>27</v>
      </c>
      <c r="AP962" s="511">
        <v>2</v>
      </c>
      <c r="AQ962" s="511">
        <v>9</v>
      </c>
      <c r="AR962" s="511">
        <f ca="1">IF($AQ962=1,IF(INDIRECT(ADDRESS(($AO962-1)*3+$AP962+5,$AQ962+7))="",0,INDIRECT(ADDRESS(($AO962-1)*3+$AP962+5,$AQ962+7))),IF(INDIRECT(ADDRESS(($AO962-1)*3+$AP962+5,$AQ962+7))="",0,IF(COUNTIF(INDIRECT(ADDRESS(($AO962-1)*36+($AP962-1)*12+6,COLUMN())):INDIRECT(ADDRESS(($AO962-1)*36+($AP962-1)*12+$AQ962+4,COLUMN())),INDIRECT(ADDRESS(($AO962-1)*3+$AP962+5,$AQ962+7)))&gt;=1,0,INDIRECT(ADDRESS(($AO962-1)*3+$AP962+5,$AQ962+7)))))</f>
        <v>0</v>
      </c>
      <c r="AS962" s="511">
        <f ca="1">COUNTIF(INDIRECT("H"&amp;(ROW()+12*(($AO962-1)*3+$AP962)-ROW())/12+5):INDIRECT("S"&amp;(ROW()+12*(($AO962-1)*3+$AP962)-ROW())/12+5),AR962)</f>
        <v>0</v>
      </c>
      <c r="AV962" s="511">
        <f ca="1">IF(AND(AR962&gt;0,AS962&gt;0),COUNTIF(AV$6:AV961,"&gt;0")+1,0)</f>
        <v>0</v>
      </c>
    </row>
    <row r="963" spans="41:48">
      <c r="AO963" s="511">
        <v>27</v>
      </c>
      <c r="AP963" s="511">
        <v>2</v>
      </c>
      <c r="AQ963" s="511">
        <v>10</v>
      </c>
      <c r="AR963" s="511">
        <f ca="1">IF($AQ963=1,IF(INDIRECT(ADDRESS(($AO963-1)*3+$AP963+5,$AQ963+7))="",0,INDIRECT(ADDRESS(($AO963-1)*3+$AP963+5,$AQ963+7))),IF(INDIRECT(ADDRESS(($AO963-1)*3+$AP963+5,$AQ963+7))="",0,IF(COUNTIF(INDIRECT(ADDRESS(($AO963-1)*36+($AP963-1)*12+6,COLUMN())):INDIRECT(ADDRESS(($AO963-1)*36+($AP963-1)*12+$AQ963+4,COLUMN())),INDIRECT(ADDRESS(($AO963-1)*3+$AP963+5,$AQ963+7)))&gt;=1,0,INDIRECT(ADDRESS(($AO963-1)*3+$AP963+5,$AQ963+7)))))</f>
        <v>0</v>
      </c>
      <c r="AS963" s="511">
        <f ca="1">COUNTIF(INDIRECT("H"&amp;(ROW()+12*(($AO963-1)*3+$AP963)-ROW())/12+5):INDIRECT("S"&amp;(ROW()+12*(($AO963-1)*3+$AP963)-ROW())/12+5),AR963)</f>
        <v>0</v>
      </c>
      <c r="AV963" s="511">
        <f ca="1">IF(AND(AR963&gt;0,AS963&gt;0),COUNTIF(AV$6:AV962,"&gt;0")+1,0)</f>
        <v>0</v>
      </c>
    </row>
    <row r="964" spans="41:48">
      <c r="AO964" s="511">
        <v>27</v>
      </c>
      <c r="AP964" s="511">
        <v>2</v>
      </c>
      <c r="AQ964" s="511">
        <v>11</v>
      </c>
      <c r="AR964" s="511">
        <f ca="1">IF($AQ964=1,IF(INDIRECT(ADDRESS(($AO964-1)*3+$AP964+5,$AQ964+7))="",0,INDIRECT(ADDRESS(($AO964-1)*3+$AP964+5,$AQ964+7))),IF(INDIRECT(ADDRESS(($AO964-1)*3+$AP964+5,$AQ964+7))="",0,IF(COUNTIF(INDIRECT(ADDRESS(($AO964-1)*36+($AP964-1)*12+6,COLUMN())):INDIRECT(ADDRESS(($AO964-1)*36+($AP964-1)*12+$AQ964+4,COLUMN())),INDIRECT(ADDRESS(($AO964-1)*3+$AP964+5,$AQ964+7)))&gt;=1,0,INDIRECT(ADDRESS(($AO964-1)*3+$AP964+5,$AQ964+7)))))</f>
        <v>0</v>
      </c>
      <c r="AS964" s="511">
        <f ca="1">COUNTIF(INDIRECT("H"&amp;(ROW()+12*(($AO964-1)*3+$AP964)-ROW())/12+5):INDIRECT("S"&amp;(ROW()+12*(($AO964-1)*3+$AP964)-ROW())/12+5),AR964)</f>
        <v>0</v>
      </c>
      <c r="AV964" s="511">
        <f ca="1">IF(AND(AR964&gt;0,AS964&gt;0),COUNTIF(AV$6:AV963,"&gt;0")+1,0)</f>
        <v>0</v>
      </c>
    </row>
    <row r="965" spans="41:48">
      <c r="AO965" s="511">
        <v>27</v>
      </c>
      <c r="AP965" s="511">
        <v>2</v>
      </c>
      <c r="AQ965" s="511">
        <v>12</v>
      </c>
      <c r="AR965" s="511">
        <f ca="1">IF($AQ965=1,IF(INDIRECT(ADDRESS(($AO965-1)*3+$AP965+5,$AQ965+7))="",0,INDIRECT(ADDRESS(($AO965-1)*3+$AP965+5,$AQ965+7))),IF(INDIRECT(ADDRESS(($AO965-1)*3+$AP965+5,$AQ965+7))="",0,IF(COUNTIF(INDIRECT(ADDRESS(($AO965-1)*36+($AP965-1)*12+6,COLUMN())):INDIRECT(ADDRESS(($AO965-1)*36+($AP965-1)*12+$AQ965+4,COLUMN())),INDIRECT(ADDRESS(($AO965-1)*3+$AP965+5,$AQ965+7)))&gt;=1,0,INDIRECT(ADDRESS(($AO965-1)*3+$AP965+5,$AQ965+7)))))</f>
        <v>0</v>
      </c>
      <c r="AS965" s="511">
        <f ca="1">COUNTIF(INDIRECT("H"&amp;(ROW()+12*(($AO965-1)*3+$AP965)-ROW())/12+5):INDIRECT("S"&amp;(ROW()+12*(($AO965-1)*3+$AP965)-ROW())/12+5),AR965)</f>
        <v>0</v>
      </c>
      <c r="AV965" s="511">
        <f ca="1">IF(AND(AR965&gt;0,AS965&gt;0),COUNTIF(AV$6:AV964,"&gt;0")+1,0)</f>
        <v>0</v>
      </c>
    </row>
    <row r="966" spans="41:48">
      <c r="AO966" s="511">
        <v>27</v>
      </c>
      <c r="AP966" s="511">
        <v>3</v>
      </c>
      <c r="AQ966" s="511">
        <v>1</v>
      </c>
      <c r="AR966" s="511">
        <f ca="1">IF($AQ966=1,IF(INDIRECT(ADDRESS(($AO966-1)*3+$AP966+5,$AQ966+7))="",0,INDIRECT(ADDRESS(($AO966-1)*3+$AP966+5,$AQ966+7))),IF(INDIRECT(ADDRESS(($AO966-1)*3+$AP966+5,$AQ966+7))="",0,IF(COUNTIF(INDIRECT(ADDRESS(($AO966-1)*36+($AP966-1)*12+6,COLUMN())):INDIRECT(ADDRESS(($AO966-1)*36+($AP966-1)*12+$AQ966+4,COLUMN())),INDIRECT(ADDRESS(($AO966-1)*3+$AP966+5,$AQ966+7)))&gt;=1,0,INDIRECT(ADDRESS(($AO966-1)*3+$AP966+5,$AQ966+7)))))</f>
        <v>0</v>
      </c>
      <c r="AS966" s="511">
        <f ca="1">COUNTIF(INDIRECT("H"&amp;(ROW()+12*(($AO966-1)*3+$AP966)-ROW())/12+5):INDIRECT("S"&amp;(ROW()+12*(($AO966-1)*3+$AP966)-ROW())/12+5),AR966)</f>
        <v>0</v>
      </c>
      <c r="AV966" s="511">
        <f ca="1">IF(AND(AR966&gt;0,AS966&gt;0),COUNTIF(AV$6:AV965,"&gt;0")+1,0)</f>
        <v>0</v>
      </c>
    </row>
    <row r="967" spans="41:48">
      <c r="AO967" s="511">
        <v>27</v>
      </c>
      <c r="AP967" s="511">
        <v>3</v>
      </c>
      <c r="AQ967" s="511">
        <v>2</v>
      </c>
      <c r="AR967" s="511">
        <f ca="1">IF($AQ967=1,IF(INDIRECT(ADDRESS(($AO967-1)*3+$AP967+5,$AQ967+7))="",0,INDIRECT(ADDRESS(($AO967-1)*3+$AP967+5,$AQ967+7))),IF(INDIRECT(ADDRESS(($AO967-1)*3+$AP967+5,$AQ967+7))="",0,IF(COUNTIF(INDIRECT(ADDRESS(($AO967-1)*36+($AP967-1)*12+6,COLUMN())):INDIRECT(ADDRESS(($AO967-1)*36+($AP967-1)*12+$AQ967+4,COLUMN())),INDIRECT(ADDRESS(($AO967-1)*3+$AP967+5,$AQ967+7)))&gt;=1,0,INDIRECT(ADDRESS(($AO967-1)*3+$AP967+5,$AQ967+7)))))</f>
        <v>0</v>
      </c>
      <c r="AS967" s="511">
        <f ca="1">COUNTIF(INDIRECT("H"&amp;(ROW()+12*(($AO967-1)*3+$AP967)-ROW())/12+5):INDIRECT("S"&amp;(ROW()+12*(($AO967-1)*3+$AP967)-ROW())/12+5),AR967)</f>
        <v>0</v>
      </c>
      <c r="AV967" s="511">
        <f ca="1">IF(AND(AR967&gt;0,AS967&gt;0),COUNTIF(AV$6:AV966,"&gt;0")+1,0)</f>
        <v>0</v>
      </c>
    </row>
    <row r="968" spans="41:48">
      <c r="AO968" s="511">
        <v>27</v>
      </c>
      <c r="AP968" s="511">
        <v>3</v>
      </c>
      <c r="AQ968" s="511">
        <v>3</v>
      </c>
      <c r="AR968" s="511">
        <f ca="1">IF($AQ968=1,IF(INDIRECT(ADDRESS(($AO968-1)*3+$AP968+5,$AQ968+7))="",0,INDIRECT(ADDRESS(($AO968-1)*3+$AP968+5,$AQ968+7))),IF(INDIRECT(ADDRESS(($AO968-1)*3+$AP968+5,$AQ968+7))="",0,IF(COUNTIF(INDIRECT(ADDRESS(($AO968-1)*36+($AP968-1)*12+6,COLUMN())):INDIRECT(ADDRESS(($AO968-1)*36+($AP968-1)*12+$AQ968+4,COLUMN())),INDIRECT(ADDRESS(($AO968-1)*3+$AP968+5,$AQ968+7)))&gt;=1,0,INDIRECT(ADDRESS(($AO968-1)*3+$AP968+5,$AQ968+7)))))</f>
        <v>0</v>
      </c>
      <c r="AS968" s="511">
        <f ca="1">COUNTIF(INDIRECT("H"&amp;(ROW()+12*(($AO968-1)*3+$AP968)-ROW())/12+5):INDIRECT("S"&amp;(ROW()+12*(($AO968-1)*3+$AP968)-ROW())/12+5),AR968)</f>
        <v>0</v>
      </c>
      <c r="AV968" s="511">
        <f ca="1">IF(AND(AR968&gt;0,AS968&gt;0),COUNTIF(AV$6:AV967,"&gt;0")+1,0)</f>
        <v>0</v>
      </c>
    </row>
    <row r="969" spans="41:48">
      <c r="AO969" s="511">
        <v>27</v>
      </c>
      <c r="AP969" s="511">
        <v>3</v>
      </c>
      <c r="AQ969" s="511">
        <v>4</v>
      </c>
      <c r="AR969" s="511">
        <f ca="1">IF($AQ969=1,IF(INDIRECT(ADDRESS(($AO969-1)*3+$AP969+5,$AQ969+7))="",0,INDIRECT(ADDRESS(($AO969-1)*3+$AP969+5,$AQ969+7))),IF(INDIRECT(ADDRESS(($AO969-1)*3+$AP969+5,$AQ969+7))="",0,IF(COUNTIF(INDIRECT(ADDRESS(($AO969-1)*36+($AP969-1)*12+6,COLUMN())):INDIRECT(ADDRESS(($AO969-1)*36+($AP969-1)*12+$AQ969+4,COLUMN())),INDIRECT(ADDRESS(($AO969-1)*3+$AP969+5,$AQ969+7)))&gt;=1,0,INDIRECT(ADDRESS(($AO969-1)*3+$AP969+5,$AQ969+7)))))</f>
        <v>0</v>
      </c>
      <c r="AS969" s="511">
        <f ca="1">COUNTIF(INDIRECT("H"&amp;(ROW()+12*(($AO969-1)*3+$AP969)-ROW())/12+5):INDIRECT("S"&amp;(ROW()+12*(($AO969-1)*3+$AP969)-ROW())/12+5),AR969)</f>
        <v>0</v>
      </c>
      <c r="AV969" s="511">
        <f ca="1">IF(AND(AR969&gt;0,AS969&gt;0),COUNTIF(AV$6:AV968,"&gt;0")+1,0)</f>
        <v>0</v>
      </c>
    </row>
    <row r="970" spans="41:48">
      <c r="AO970" s="511">
        <v>27</v>
      </c>
      <c r="AP970" s="511">
        <v>3</v>
      </c>
      <c r="AQ970" s="511">
        <v>5</v>
      </c>
      <c r="AR970" s="511">
        <f ca="1">IF($AQ970=1,IF(INDIRECT(ADDRESS(($AO970-1)*3+$AP970+5,$AQ970+7))="",0,INDIRECT(ADDRESS(($AO970-1)*3+$AP970+5,$AQ970+7))),IF(INDIRECT(ADDRESS(($AO970-1)*3+$AP970+5,$AQ970+7))="",0,IF(COUNTIF(INDIRECT(ADDRESS(($AO970-1)*36+($AP970-1)*12+6,COLUMN())):INDIRECT(ADDRESS(($AO970-1)*36+($AP970-1)*12+$AQ970+4,COLUMN())),INDIRECT(ADDRESS(($AO970-1)*3+$AP970+5,$AQ970+7)))&gt;=1,0,INDIRECT(ADDRESS(($AO970-1)*3+$AP970+5,$AQ970+7)))))</f>
        <v>0</v>
      </c>
      <c r="AS970" s="511">
        <f ca="1">COUNTIF(INDIRECT("H"&amp;(ROW()+12*(($AO970-1)*3+$AP970)-ROW())/12+5):INDIRECT("S"&amp;(ROW()+12*(($AO970-1)*3+$AP970)-ROW())/12+5),AR970)</f>
        <v>0</v>
      </c>
      <c r="AV970" s="511">
        <f ca="1">IF(AND(AR970&gt;0,AS970&gt;0),COUNTIF(AV$6:AV969,"&gt;0")+1,0)</f>
        <v>0</v>
      </c>
    </row>
    <row r="971" spans="41:48">
      <c r="AO971" s="511">
        <v>27</v>
      </c>
      <c r="AP971" s="511">
        <v>3</v>
      </c>
      <c r="AQ971" s="511">
        <v>6</v>
      </c>
      <c r="AR971" s="511">
        <f ca="1">IF($AQ971=1,IF(INDIRECT(ADDRESS(($AO971-1)*3+$AP971+5,$AQ971+7))="",0,INDIRECT(ADDRESS(($AO971-1)*3+$AP971+5,$AQ971+7))),IF(INDIRECT(ADDRESS(($AO971-1)*3+$AP971+5,$AQ971+7))="",0,IF(COUNTIF(INDIRECT(ADDRESS(($AO971-1)*36+($AP971-1)*12+6,COLUMN())):INDIRECT(ADDRESS(($AO971-1)*36+($AP971-1)*12+$AQ971+4,COLUMN())),INDIRECT(ADDRESS(($AO971-1)*3+$AP971+5,$AQ971+7)))&gt;=1,0,INDIRECT(ADDRESS(($AO971-1)*3+$AP971+5,$AQ971+7)))))</f>
        <v>0</v>
      </c>
      <c r="AS971" s="511">
        <f ca="1">COUNTIF(INDIRECT("H"&amp;(ROW()+12*(($AO971-1)*3+$AP971)-ROW())/12+5):INDIRECT("S"&amp;(ROW()+12*(($AO971-1)*3+$AP971)-ROW())/12+5),AR971)</f>
        <v>0</v>
      </c>
      <c r="AV971" s="511">
        <f ca="1">IF(AND(AR971&gt;0,AS971&gt;0),COUNTIF(AV$6:AV970,"&gt;0")+1,0)</f>
        <v>0</v>
      </c>
    </row>
    <row r="972" spans="41:48">
      <c r="AO972" s="511">
        <v>27</v>
      </c>
      <c r="AP972" s="511">
        <v>3</v>
      </c>
      <c r="AQ972" s="511">
        <v>7</v>
      </c>
      <c r="AR972" s="511">
        <f ca="1">IF($AQ972=1,IF(INDIRECT(ADDRESS(($AO972-1)*3+$AP972+5,$AQ972+7))="",0,INDIRECT(ADDRESS(($AO972-1)*3+$AP972+5,$AQ972+7))),IF(INDIRECT(ADDRESS(($AO972-1)*3+$AP972+5,$AQ972+7))="",0,IF(COUNTIF(INDIRECT(ADDRESS(($AO972-1)*36+($AP972-1)*12+6,COLUMN())):INDIRECT(ADDRESS(($AO972-1)*36+($AP972-1)*12+$AQ972+4,COLUMN())),INDIRECT(ADDRESS(($AO972-1)*3+$AP972+5,$AQ972+7)))&gt;=1,0,INDIRECT(ADDRESS(($AO972-1)*3+$AP972+5,$AQ972+7)))))</f>
        <v>0</v>
      </c>
      <c r="AS972" s="511">
        <f ca="1">COUNTIF(INDIRECT("H"&amp;(ROW()+12*(($AO972-1)*3+$AP972)-ROW())/12+5):INDIRECT("S"&amp;(ROW()+12*(($AO972-1)*3+$AP972)-ROW())/12+5),AR972)</f>
        <v>0</v>
      </c>
      <c r="AV972" s="511">
        <f ca="1">IF(AND(AR972&gt;0,AS972&gt;0),COUNTIF(AV$6:AV971,"&gt;0")+1,0)</f>
        <v>0</v>
      </c>
    </row>
    <row r="973" spans="41:48">
      <c r="AO973" s="511">
        <v>27</v>
      </c>
      <c r="AP973" s="511">
        <v>3</v>
      </c>
      <c r="AQ973" s="511">
        <v>8</v>
      </c>
      <c r="AR973" s="511">
        <f ca="1">IF($AQ973=1,IF(INDIRECT(ADDRESS(($AO973-1)*3+$AP973+5,$AQ973+7))="",0,INDIRECT(ADDRESS(($AO973-1)*3+$AP973+5,$AQ973+7))),IF(INDIRECT(ADDRESS(($AO973-1)*3+$AP973+5,$AQ973+7))="",0,IF(COUNTIF(INDIRECT(ADDRESS(($AO973-1)*36+($AP973-1)*12+6,COLUMN())):INDIRECT(ADDRESS(($AO973-1)*36+($AP973-1)*12+$AQ973+4,COLUMN())),INDIRECT(ADDRESS(($AO973-1)*3+$AP973+5,$AQ973+7)))&gt;=1,0,INDIRECT(ADDRESS(($AO973-1)*3+$AP973+5,$AQ973+7)))))</f>
        <v>0</v>
      </c>
      <c r="AS973" s="511">
        <f ca="1">COUNTIF(INDIRECT("H"&amp;(ROW()+12*(($AO973-1)*3+$AP973)-ROW())/12+5):INDIRECT("S"&amp;(ROW()+12*(($AO973-1)*3+$AP973)-ROW())/12+5),AR973)</f>
        <v>0</v>
      </c>
      <c r="AV973" s="511">
        <f ca="1">IF(AND(AR973&gt;0,AS973&gt;0),COUNTIF(AV$6:AV972,"&gt;0")+1,0)</f>
        <v>0</v>
      </c>
    </row>
    <row r="974" spans="41:48">
      <c r="AO974" s="511">
        <v>27</v>
      </c>
      <c r="AP974" s="511">
        <v>3</v>
      </c>
      <c r="AQ974" s="511">
        <v>9</v>
      </c>
      <c r="AR974" s="511">
        <f ca="1">IF($AQ974=1,IF(INDIRECT(ADDRESS(($AO974-1)*3+$AP974+5,$AQ974+7))="",0,INDIRECT(ADDRESS(($AO974-1)*3+$AP974+5,$AQ974+7))),IF(INDIRECT(ADDRESS(($AO974-1)*3+$AP974+5,$AQ974+7))="",0,IF(COUNTIF(INDIRECT(ADDRESS(($AO974-1)*36+($AP974-1)*12+6,COLUMN())):INDIRECT(ADDRESS(($AO974-1)*36+($AP974-1)*12+$AQ974+4,COLUMN())),INDIRECT(ADDRESS(($AO974-1)*3+$AP974+5,$AQ974+7)))&gt;=1,0,INDIRECT(ADDRESS(($AO974-1)*3+$AP974+5,$AQ974+7)))))</f>
        <v>0</v>
      </c>
      <c r="AS974" s="511">
        <f ca="1">COUNTIF(INDIRECT("H"&amp;(ROW()+12*(($AO974-1)*3+$AP974)-ROW())/12+5):INDIRECT("S"&amp;(ROW()+12*(($AO974-1)*3+$AP974)-ROW())/12+5),AR974)</f>
        <v>0</v>
      </c>
      <c r="AV974" s="511">
        <f ca="1">IF(AND(AR974&gt;0,AS974&gt;0),COUNTIF(AV$6:AV973,"&gt;0")+1,0)</f>
        <v>0</v>
      </c>
    </row>
    <row r="975" spans="41:48">
      <c r="AO975" s="511">
        <v>27</v>
      </c>
      <c r="AP975" s="511">
        <v>3</v>
      </c>
      <c r="AQ975" s="511">
        <v>10</v>
      </c>
      <c r="AR975" s="511">
        <f ca="1">IF($AQ975=1,IF(INDIRECT(ADDRESS(($AO975-1)*3+$AP975+5,$AQ975+7))="",0,INDIRECT(ADDRESS(($AO975-1)*3+$AP975+5,$AQ975+7))),IF(INDIRECT(ADDRESS(($AO975-1)*3+$AP975+5,$AQ975+7))="",0,IF(COUNTIF(INDIRECT(ADDRESS(($AO975-1)*36+($AP975-1)*12+6,COLUMN())):INDIRECT(ADDRESS(($AO975-1)*36+($AP975-1)*12+$AQ975+4,COLUMN())),INDIRECT(ADDRESS(($AO975-1)*3+$AP975+5,$AQ975+7)))&gt;=1,0,INDIRECT(ADDRESS(($AO975-1)*3+$AP975+5,$AQ975+7)))))</f>
        <v>0</v>
      </c>
      <c r="AS975" s="511">
        <f ca="1">COUNTIF(INDIRECT("H"&amp;(ROW()+12*(($AO975-1)*3+$AP975)-ROW())/12+5):INDIRECT("S"&amp;(ROW()+12*(($AO975-1)*3+$AP975)-ROW())/12+5),AR975)</f>
        <v>0</v>
      </c>
      <c r="AV975" s="511">
        <f ca="1">IF(AND(AR975&gt;0,AS975&gt;0),COUNTIF(AV$6:AV974,"&gt;0")+1,0)</f>
        <v>0</v>
      </c>
    </row>
    <row r="976" spans="41:48">
      <c r="AO976" s="511">
        <v>27</v>
      </c>
      <c r="AP976" s="511">
        <v>3</v>
      </c>
      <c r="AQ976" s="511">
        <v>11</v>
      </c>
      <c r="AR976" s="511">
        <f ca="1">IF($AQ976=1,IF(INDIRECT(ADDRESS(($AO976-1)*3+$AP976+5,$AQ976+7))="",0,INDIRECT(ADDRESS(($AO976-1)*3+$AP976+5,$AQ976+7))),IF(INDIRECT(ADDRESS(($AO976-1)*3+$AP976+5,$AQ976+7))="",0,IF(COUNTIF(INDIRECT(ADDRESS(($AO976-1)*36+($AP976-1)*12+6,COLUMN())):INDIRECT(ADDRESS(($AO976-1)*36+($AP976-1)*12+$AQ976+4,COLUMN())),INDIRECT(ADDRESS(($AO976-1)*3+$AP976+5,$AQ976+7)))&gt;=1,0,INDIRECT(ADDRESS(($AO976-1)*3+$AP976+5,$AQ976+7)))))</f>
        <v>0</v>
      </c>
      <c r="AS976" s="511">
        <f ca="1">COUNTIF(INDIRECT("H"&amp;(ROW()+12*(($AO976-1)*3+$AP976)-ROW())/12+5):INDIRECT("S"&amp;(ROW()+12*(($AO976-1)*3+$AP976)-ROW())/12+5),AR976)</f>
        <v>0</v>
      </c>
      <c r="AV976" s="511">
        <f ca="1">IF(AND(AR976&gt;0,AS976&gt;0),COUNTIF(AV$6:AV975,"&gt;0")+1,0)</f>
        <v>0</v>
      </c>
    </row>
    <row r="977" spans="41:48">
      <c r="AO977" s="511">
        <v>27</v>
      </c>
      <c r="AP977" s="511">
        <v>3</v>
      </c>
      <c r="AQ977" s="511">
        <v>12</v>
      </c>
      <c r="AR977" s="511">
        <f ca="1">IF($AQ977=1,IF(INDIRECT(ADDRESS(($AO977-1)*3+$AP977+5,$AQ977+7))="",0,INDIRECT(ADDRESS(($AO977-1)*3+$AP977+5,$AQ977+7))),IF(INDIRECT(ADDRESS(($AO977-1)*3+$AP977+5,$AQ977+7))="",0,IF(COUNTIF(INDIRECT(ADDRESS(($AO977-1)*36+($AP977-1)*12+6,COLUMN())):INDIRECT(ADDRESS(($AO977-1)*36+($AP977-1)*12+$AQ977+4,COLUMN())),INDIRECT(ADDRESS(($AO977-1)*3+$AP977+5,$AQ977+7)))&gt;=1,0,INDIRECT(ADDRESS(($AO977-1)*3+$AP977+5,$AQ977+7)))))</f>
        <v>0</v>
      </c>
      <c r="AS977" s="511">
        <f ca="1">COUNTIF(INDIRECT("H"&amp;(ROW()+12*(($AO977-1)*3+$AP977)-ROW())/12+5):INDIRECT("S"&amp;(ROW()+12*(($AO977-1)*3+$AP977)-ROW())/12+5),AR977)</f>
        <v>0</v>
      </c>
      <c r="AV977" s="511">
        <f ca="1">IF(AND(AR977&gt;0,AS977&gt;0),COUNTIF(AV$6:AV976,"&gt;0")+1,0)</f>
        <v>0</v>
      </c>
    </row>
    <row r="978" spans="41:48">
      <c r="AO978" s="511">
        <v>28</v>
      </c>
      <c r="AP978" s="511">
        <v>1</v>
      </c>
      <c r="AQ978" s="511">
        <v>1</v>
      </c>
      <c r="AR978" s="511">
        <f ca="1">IF($AQ978=1,IF(INDIRECT(ADDRESS(($AO978-1)*3+$AP978+5,$AQ978+7))="",0,INDIRECT(ADDRESS(($AO978-1)*3+$AP978+5,$AQ978+7))),IF(INDIRECT(ADDRESS(($AO978-1)*3+$AP978+5,$AQ978+7))="",0,IF(COUNTIF(INDIRECT(ADDRESS(($AO978-1)*36+($AP978-1)*12+6,COLUMN())):INDIRECT(ADDRESS(($AO978-1)*36+($AP978-1)*12+$AQ978+4,COLUMN())),INDIRECT(ADDRESS(($AO978-1)*3+$AP978+5,$AQ978+7)))&gt;=1,0,INDIRECT(ADDRESS(($AO978-1)*3+$AP978+5,$AQ978+7)))))</f>
        <v>0</v>
      </c>
      <c r="AS978" s="511">
        <f ca="1">COUNTIF(INDIRECT("H"&amp;(ROW()+12*(($AO978-1)*3+$AP978)-ROW())/12+5):INDIRECT("S"&amp;(ROW()+12*(($AO978-1)*3+$AP978)-ROW())/12+5),AR978)</f>
        <v>0</v>
      </c>
      <c r="AV978" s="511">
        <f ca="1">IF(AND(AR978&gt;0,AS978&gt;0),COUNTIF(AV$6:AV977,"&gt;0")+1,0)</f>
        <v>0</v>
      </c>
    </row>
    <row r="979" spans="41:48">
      <c r="AO979" s="511">
        <v>28</v>
      </c>
      <c r="AP979" s="511">
        <v>1</v>
      </c>
      <c r="AQ979" s="511">
        <v>2</v>
      </c>
      <c r="AR979" s="511">
        <f ca="1">IF($AQ979=1,IF(INDIRECT(ADDRESS(($AO979-1)*3+$AP979+5,$AQ979+7))="",0,INDIRECT(ADDRESS(($AO979-1)*3+$AP979+5,$AQ979+7))),IF(INDIRECT(ADDRESS(($AO979-1)*3+$AP979+5,$AQ979+7))="",0,IF(COUNTIF(INDIRECT(ADDRESS(($AO979-1)*36+($AP979-1)*12+6,COLUMN())):INDIRECT(ADDRESS(($AO979-1)*36+($AP979-1)*12+$AQ979+4,COLUMN())),INDIRECT(ADDRESS(($AO979-1)*3+$AP979+5,$AQ979+7)))&gt;=1,0,INDIRECT(ADDRESS(($AO979-1)*3+$AP979+5,$AQ979+7)))))</f>
        <v>0</v>
      </c>
      <c r="AS979" s="511">
        <f ca="1">COUNTIF(INDIRECT("H"&amp;(ROW()+12*(($AO979-1)*3+$AP979)-ROW())/12+5):INDIRECT("S"&amp;(ROW()+12*(($AO979-1)*3+$AP979)-ROW())/12+5),AR979)</f>
        <v>0</v>
      </c>
      <c r="AV979" s="511">
        <f ca="1">IF(AND(AR979&gt;0,AS979&gt;0),COUNTIF(AV$6:AV978,"&gt;0")+1,0)</f>
        <v>0</v>
      </c>
    </row>
    <row r="980" spans="41:48">
      <c r="AO980" s="511">
        <v>28</v>
      </c>
      <c r="AP980" s="511">
        <v>1</v>
      </c>
      <c r="AQ980" s="511">
        <v>3</v>
      </c>
      <c r="AR980" s="511">
        <f ca="1">IF($AQ980=1,IF(INDIRECT(ADDRESS(($AO980-1)*3+$AP980+5,$AQ980+7))="",0,INDIRECT(ADDRESS(($AO980-1)*3+$AP980+5,$AQ980+7))),IF(INDIRECT(ADDRESS(($AO980-1)*3+$AP980+5,$AQ980+7))="",0,IF(COUNTIF(INDIRECT(ADDRESS(($AO980-1)*36+($AP980-1)*12+6,COLUMN())):INDIRECT(ADDRESS(($AO980-1)*36+($AP980-1)*12+$AQ980+4,COLUMN())),INDIRECT(ADDRESS(($AO980-1)*3+$AP980+5,$AQ980+7)))&gt;=1,0,INDIRECT(ADDRESS(($AO980-1)*3+$AP980+5,$AQ980+7)))))</f>
        <v>0</v>
      </c>
      <c r="AS980" s="511">
        <f ca="1">COUNTIF(INDIRECT("H"&amp;(ROW()+12*(($AO980-1)*3+$AP980)-ROW())/12+5):INDIRECT("S"&amp;(ROW()+12*(($AO980-1)*3+$AP980)-ROW())/12+5),AR980)</f>
        <v>0</v>
      </c>
      <c r="AV980" s="511">
        <f ca="1">IF(AND(AR980&gt;0,AS980&gt;0),COUNTIF(AV$6:AV979,"&gt;0")+1,0)</f>
        <v>0</v>
      </c>
    </row>
    <row r="981" spans="41:48">
      <c r="AO981" s="511">
        <v>28</v>
      </c>
      <c r="AP981" s="511">
        <v>1</v>
      </c>
      <c r="AQ981" s="511">
        <v>4</v>
      </c>
      <c r="AR981" s="511">
        <f ca="1">IF($AQ981=1,IF(INDIRECT(ADDRESS(($AO981-1)*3+$AP981+5,$AQ981+7))="",0,INDIRECT(ADDRESS(($AO981-1)*3+$AP981+5,$AQ981+7))),IF(INDIRECT(ADDRESS(($AO981-1)*3+$AP981+5,$AQ981+7))="",0,IF(COUNTIF(INDIRECT(ADDRESS(($AO981-1)*36+($AP981-1)*12+6,COLUMN())):INDIRECT(ADDRESS(($AO981-1)*36+($AP981-1)*12+$AQ981+4,COLUMN())),INDIRECT(ADDRESS(($AO981-1)*3+$AP981+5,$AQ981+7)))&gt;=1,0,INDIRECT(ADDRESS(($AO981-1)*3+$AP981+5,$AQ981+7)))))</f>
        <v>0</v>
      </c>
      <c r="AS981" s="511">
        <f ca="1">COUNTIF(INDIRECT("H"&amp;(ROW()+12*(($AO981-1)*3+$AP981)-ROW())/12+5):INDIRECT("S"&amp;(ROW()+12*(($AO981-1)*3+$AP981)-ROW())/12+5),AR981)</f>
        <v>0</v>
      </c>
      <c r="AV981" s="511">
        <f ca="1">IF(AND(AR981&gt;0,AS981&gt;0),COUNTIF(AV$6:AV980,"&gt;0")+1,0)</f>
        <v>0</v>
      </c>
    </row>
    <row r="982" spans="41:48">
      <c r="AO982" s="511">
        <v>28</v>
      </c>
      <c r="AP982" s="511">
        <v>1</v>
      </c>
      <c r="AQ982" s="511">
        <v>5</v>
      </c>
      <c r="AR982" s="511">
        <f ca="1">IF($AQ982=1,IF(INDIRECT(ADDRESS(($AO982-1)*3+$AP982+5,$AQ982+7))="",0,INDIRECT(ADDRESS(($AO982-1)*3+$AP982+5,$AQ982+7))),IF(INDIRECT(ADDRESS(($AO982-1)*3+$AP982+5,$AQ982+7))="",0,IF(COUNTIF(INDIRECT(ADDRESS(($AO982-1)*36+($AP982-1)*12+6,COLUMN())):INDIRECT(ADDRESS(($AO982-1)*36+($AP982-1)*12+$AQ982+4,COLUMN())),INDIRECT(ADDRESS(($AO982-1)*3+$AP982+5,$AQ982+7)))&gt;=1,0,INDIRECT(ADDRESS(($AO982-1)*3+$AP982+5,$AQ982+7)))))</f>
        <v>0</v>
      </c>
      <c r="AS982" s="511">
        <f ca="1">COUNTIF(INDIRECT("H"&amp;(ROW()+12*(($AO982-1)*3+$AP982)-ROW())/12+5):INDIRECT("S"&amp;(ROW()+12*(($AO982-1)*3+$AP982)-ROW())/12+5),AR982)</f>
        <v>0</v>
      </c>
      <c r="AV982" s="511">
        <f ca="1">IF(AND(AR982&gt;0,AS982&gt;0),COUNTIF(AV$6:AV981,"&gt;0")+1,0)</f>
        <v>0</v>
      </c>
    </row>
    <row r="983" spans="41:48">
      <c r="AO983" s="511">
        <v>28</v>
      </c>
      <c r="AP983" s="511">
        <v>1</v>
      </c>
      <c r="AQ983" s="511">
        <v>6</v>
      </c>
      <c r="AR983" s="511">
        <f ca="1">IF($AQ983=1,IF(INDIRECT(ADDRESS(($AO983-1)*3+$AP983+5,$AQ983+7))="",0,INDIRECT(ADDRESS(($AO983-1)*3+$AP983+5,$AQ983+7))),IF(INDIRECT(ADDRESS(($AO983-1)*3+$AP983+5,$AQ983+7))="",0,IF(COUNTIF(INDIRECT(ADDRESS(($AO983-1)*36+($AP983-1)*12+6,COLUMN())):INDIRECT(ADDRESS(($AO983-1)*36+($AP983-1)*12+$AQ983+4,COLUMN())),INDIRECT(ADDRESS(($AO983-1)*3+$AP983+5,$AQ983+7)))&gt;=1,0,INDIRECT(ADDRESS(($AO983-1)*3+$AP983+5,$AQ983+7)))))</f>
        <v>0</v>
      </c>
      <c r="AS983" s="511">
        <f ca="1">COUNTIF(INDIRECT("H"&amp;(ROW()+12*(($AO983-1)*3+$AP983)-ROW())/12+5):INDIRECT("S"&amp;(ROW()+12*(($AO983-1)*3+$AP983)-ROW())/12+5),AR983)</f>
        <v>0</v>
      </c>
      <c r="AV983" s="511">
        <f ca="1">IF(AND(AR983&gt;0,AS983&gt;0),COUNTIF(AV$6:AV982,"&gt;0")+1,0)</f>
        <v>0</v>
      </c>
    </row>
    <row r="984" spans="41:48">
      <c r="AO984" s="511">
        <v>28</v>
      </c>
      <c r="AP984" s="511">
        <v>1</v>
      </c>
      <c r="AQ984" s="511">
        <v>7</v>
      </c>
      <c r="AR984" s="511">
        <f ca="1">IF($AQ984=1,IF(INDIRECT(ADDRESS(($AO984-1)*3+$AP984+5,$AQ984+7))="",0,INDIRECT(ADDRESS(($AO984-1)*3+$AP984+5,$AQ984+7))),IF(INDIRECT(ADDRESS(($AO984-1)*3+$AP984+5,$AQ984+7))="",0,IF(COUNTIF(INDIRECT(ADDRESS(($AO984-1)*36+($AP984-1)*12+6,COLUMN())):INDIRECT(ADDRESS(($AO984-1)*36+($AP984-1)*12+$AQ984+4,COLUMN())),INDIRECT(ADDRESS(($AO984-1)*3+$AP984+5,$AQ984+7)))&gt;=1,0,INDIRECT(ADDRESS(($AO984-1)*3+$AP984+5,$AQ984+7)))))</f>
        <v>0</v>
      </c>
      <c r="AS984" s="511">
        <f ca="1">COUNTIF(INDIRECT("H"&amp;(ROW()+12*(($AO984-1)*3+$AP984)-ROW())/12+5):INDIRECT("S"&amp;(ROW()+12*(($AO984-1)*3+$AP984)-ROW())/12+5),AR984)</f>
        <v>0</v>
      </c>
      <c r="AV984" s="511">
        <f ca="1">IF(AND(AR984&gt;0,AS984&gt;0),COUNTIF(AV$6:AV983,"&gt;0")+1,0)</f>
        <v>0</v>
      </c>
    </row>
    <row r="985" spans="41:48">
      <c r="AO985" s="511">
        <v>28</v>
      </c>
      <c r="AP985" s="511">
        <v>1</v>
      </c>
      <c r="AQ985" s="511">
        <v>8</v>
      </c>
      <c r="AR985" s="511">
        <f ca="1">IF($AQ985=1,IF(INDIRECT(ADDRESS(($AO985-1)*3+$AP985+5,$AQ985+7))="",0,INDIRECT(ADDRESS(($AO985-1)*3+$AP985+5,$AQ985+7))),IF(INDIRECT(ADDRESS(($AO985-1)*3+$AP985+5,$AQ985+7))="",0,IF(COUNTIF(INDIRECT(ADDRESS(($AO985-1)*36+($AP985-1)*12+6,COLUMN())):INDIRECT(ADDRESS(($AO985-1)*36+($AP985-1)*12+$AQ985+4,COLUMN())),INDIRECT(ADDRESS(($AO985-1)*3+$AP985+5,$AQ985+7)))&gt;=1,0,INDIRECT(ADDRESS(($AO985-1)*3+$AP985+5,$AQ985+7)))))</f>
        <v>0</v>
      </c>
      <c r="AS985" s="511">
        <f ca="1">COUNTIF(INDIRECT("H"&amp;(ROW()+12*(($AO985-1)*3+$AP985)-ROW())/12+5):INDIRECT("S"&amp;(ROW()+12*(($AO985-1)*3+$AP985)-ROW())/12+5),AR985)</f>
        <v>0</v>
      </c>
      <c r="AV985" s="511">
        <f ca="1">IF(AND(AR985&gt;0,AS985&gt;0),COUNTIF(AV$6:AV984,"&gt;0")+1,0)</f>
        <v>0</v>
      </c>
    </row>
    <row r="986" spans="41:48">
      <c r="AO986" s="511">
        <v>28</v>
      </c>
      <c r="AP986" s="511">
        <v>1</v>
      </c>
      <c r="AQ986" s="511">
        <v>9</v>
      </c>
      <c r="AR986" s="511">
        <f ca="1">IF($AQ986=1,IF(INDIRECT(ADDRESS(($AO986-1)*3+$AP986+5,$AQ986+7))="",0,INDIRECT(ADDRESS(($AO986-1)*3+$AP986+5,$AQ986+7))),IF(INDIRECT(ADDRESS(($AO986-1)*3+$AP986+5,$AQ986+7))="",0,IF(COUNTIF(INDIRECT(ADDRESS(($AO986-1)*36+($AP986-1)*12+6,COLUMN())):INDIRECT(ADDRESS(($AO986-1)*36+($AP986-1)*12+$AQ986+4,COLUMN())),INDIRECT(ADDRESS(($AO986-1)*3+$AP986+5,$AQ986+7)))&gt;=1,0,INDIRECT(ADDRESS(($AO986-1)*3+$AP986+5,$AQ986+7)))))</f>
        <v>0</v>
      </c>
      <c r="AS986" s="511">
        <f ca="1">COUNTIF(INDIRECT("H"&amp;(ROW()+12*(($AO986-1)*3+$AP986)-ROW())/12+5):INDIRECT("S"&amp;(ROW()+12*(($AO986-1)*3+$AP986)-ROW())/12+5),AR986)</f>
        <v>0</v>
      </c>
      <c r="AV986" s="511">
        <f ca="1">IF(AND(AR986&gt;0,AS986&gt;0),COUNTIF(AV$6:AV985,"&gt;0")+1,0)</f>
        <v>0</v>
      </c>
    </row>
    <row r="987" spans="41:48">
      <c r="AO987" s="511">
        <v>28</v>
      </c>
      <c r="AP987" s="511">
        <v>1</v>
      </c>
      <c r="AQ987" s="511">
        <v>10</v>
      </c>
      <c r="AR987" s="511">
        <f ca="1">IF($AQ987=1,IF(INDIRECT(ADDRESS(($AO987-1)*3+$AP987+5,$AQ987+7))="",0,INDIRECT(ADDRESS(($AO987-1)*3+$AP987+5,$AQ987+7))),IF(INDIRECT(ADDRESS(($AO987-1)*3+$AP987+5,$AQ987+7))="",0,IF(COUNTIF(INDIRECT(ADDRESS(($AO987-1)*36+($AP987-1)*12+6,COLUMN())):INDIRECT(ADDRESS(($AO987-1)*36+($AP987-1)*12+$AQ987+4,COLUMN())),INDIRECT(ADDRESS(($AO987-1)*3+$AP987+5,$AQ987+7)))&gt;=1,0,INDIRECT(ADDRESS(($AO987-1)*3+$AP987+5,$AQ987+7)))))</f>
        <v>0</v>
      </c>
      <c r="AS987" s="511">
        <f ca="1">COUNTIF(INDIRECT("H"&amp;(ROW()+12*(($AO987-1)*3+$AP987)-ROW())/12+5):INDIRECT("S"&amp;(ROW()+12*(($AO987-1)*3+$AP987)-ROW())/12+5),AR987)</f>
        <v>0</v>
      </c>
      <c r="AV987" s="511">
        <f ca="1">IF(AND(AR987&gt;0,AS987&gt;0),COUNTIF(AV$6:AV986,"&gt;0")+1,0)</f>
        <v>0</v>
      </c>
    </row>
    <row r="988" spans="41:48">
      <c r="AO988" s="511">
        <v>28</v>
      </c>
      <c r="AP988" s="511">
        <v>1</v>
      </c>
      <c r="AQ988" s="511">
        <v>11</v>
      </c>
      <c r="AR988" s="511">
        <f ca="1">IF($AQ988=1,IF(INDIRECT(ADDRESS(($AO988-1)*3+$AP988+5,$AQ988+7))="",0,INDIRECT(ADDRESS(($AO988-1)*3+$AP988+5,$AQ988+7))),IF(INDIRECT(ADDRESS(($AO988-1)*3+$AP988+5,$AQ988+7))="",0,IF(COUNTIF(INDIRECT(ADDRESS(($AO988-1)*36+($AP988-1)*12+6,COLUMN())):INDIRECT(ADDRESS(($AO988-1)*36+($AP988-1)*12+$AQ988+4,COLUMN())),INDIRECT(ADDRESS(($AO988-1)*3+$AP988+5,$AQ988+7)))&gt;=1,0,INDIRECT(ADDRESS(($AO988-1)*3+$AP988+5,$AQ988+7)))))</f>
        <v>0</v>
      </c>
      <c r="AS988" s="511">
        <f ca="1">COUNTIF(INDIRECT("H"&amp;(ROW()+12*(($AO988-1)*3+$AP988)-ROW())/12+5):INDIRECT("S"&amp;(ROW()+12*(($AO988-1)*3+$AP988)-ROW())/12+5),AR988)</f>
        <v>0</v>
      </c>
      <c r="AV988" s="511">
        <f ca="1">IF(AND(AR988&gt;0,AS988&gt;0),COUNTIF(AV$6:AV987,"&gt;0")+1,0)</f>
        <v>0</v>
      </c>
    </row>
    <row r="989" spans="41:48">
      <c r="AO989" s="511">
        <v>28</v>
      </c>
      <c r="AP989" s="511">
        <v>1</v>
      </c>
      <c r="AQ989" s="511">
        <v>12</v>
      </c>
      <c r="AR989" s="511">
        <f ca="1">IF($AQ989=1,IF(INDIRECT(ADDRESS(($AO989-1)*3+$AP989+5,$AQ989+7))="",0,INDIRECT(ADDRESS(($AO989-1)*3+$AP989+5,$AQ989+7))),IF(INDIRECT(ADDRESS(($AO989-1)*3+$AP989+5,$AQ989+7))="",0,IF(COUNTIF(INDIRECT(ADDRESS(($AO989-1)*36+($AP989-1)*12+6,COLUMN())):INDIRECT(ADDRESS(($AO989-1)*36+($AP989-1)*12+$AQ989+4,COLUMN())),INDIRECT(ADDRESS(($AO989-1)*3+$AP989+5,$AQ989+7)))&gt;=1,0,INDIRECT(ADDRESS(($AO989-1)*3+$AP989+5,$AQ989+7)))))</f>
        <v>0</v>
      </c>
      <c r="AS989" s="511">
        <f ca="1">COUNTIF(INDIRECT("H"&amp;(ROW()+12*(($AO989-1)*3+$AP989)-ROW())/12+5):INDIRECT("S"&amp;(ROW()+12*(($AO989-1)*3+$AP989)-ROW())/12+5),AR989)</f>
        <v>0</v>
      </c>
      <c r="AV989" s="511">
        <f ca="1">IF(AND(AR989&gt;0,AS989&gt;0),COUNTIF(AV$6:AV988,"&gt;0")+1,0)</f>
        <v>0</v>
      </c>
    </row>
    <row r="990" spans="41:48">
      <c r="AO990" s="511">
        <v>28</v>
      </c>
      <c r="AP990" s="511">
        <v>2</v>
      </c>
      <c r="AQ990" s="511">
        <v>1</v>
      </c>
      <c r="AR990" s="511">
        <f ca="1">IF($AQ990=1,IF(INDIRECT(ADDRESS(($AO990-1)*3+$AP990+5,$AQ990+7))="",0,INDIRECT(ADDRESS(($AO990-1)*3+$AP990+5,$AQ990+7))),IF(INDIRECT(ADDRESS(($AO990-1)*3+$AP990+5,$AQ990+7))="",0,IF(COUNTIF(INDIRECT(ADDRESS(($AO990-1)*36+($AP990-1)*12+6,COLUMN())):INDIRECT(ADDRESS(($AO990-1)*36+($AP990-1)*12+$AQ990+4,COLUMN())),INDIRECT(ADDRESS(($AO990-1)*3+$AP990+5,$AQ990+7)))&gt;=1,0,INDIRECT(ADDRESS(($AO990-1)*3+$AP990+5,$AQ990+7)))))</f>
        <v>0</v>
      </c>
      <c r="AS990" s="511">
        <f ca="1">COUNTIF(INDIRECT("H"&amp;(ROW()+12*(($AO990-1)*3+$AP990)-ROW())/12+5):INDIRECT("S"&amp;(ROW()+12*(($AO990-1)*3+$AP990)-ROW())/12+5),AR990)</f>
        <v>0</v>
      </c>
      <c r="AV990" s="511">
        <f ca="1">IF(AND(AR990&gt;0,AS990&gt;0),COUNTIF(AV$6:AV989,"&gt;0")+1,0)</f>
        <v>0</v>
      </c>
    </row>
    <row r="991" spans="41:48">
      <c r="AO991" s="511">
        <v>28</v>
      </c>
      <c r="AP991" s="511">
        <v>2</v>
      </c>
      <c r="AQ991" s="511">
        <v>2</v>
      </c>
      <c r="AR991" s="511">
        <f ca="1">IF($AQ991=1,IF(INDIRECT(ADDRESS(($AO991-1)*3+$AP991+5,$AQ991+7))="",0,INDIRECT(ADDRESS(($AO991-1)*3+$AP991+5,$AQ991+7))),IF(INDIRECT(ADDRESS(($AO991-1)*3+$AP991+5,$AQ991+7))="",0,IF(COUNTIF(INDIRECT(ADDRESS(($AO991-1)*36+($AP991-1)*12+6,COLUMN())):INDIRECT(ADDRESS(($AO991-1)*36+($AP991-1)*12+$AQ991+4,COLUMN())),INDIRECT(ADDRESS(($AO991-1)*3+$AP991+5,$AQ991+7)))&gt;=1,0,INDIRECT(ADDRESS(($AO991-1)*3+$AP991+5,$AQ991+7)))))</f>
        <v>0</v>
      </c>
      <c r="AS991" s="511">
        <f ca="1">COUNTIF(INDIRECT("H"&amp;(ROW()+12*(($AO991-1)*3+$AP991)-ROW())/12+5):INDIRECT("S"&amp;(ROW()+12*(($AO991-1)*3+$AP991)-ROW())/12+5),AR991)</f>
        <v>0</v>
      </c>
      <c r="AV991" s="511">
        <f ca="1">IF(AND(AR991&gt;0,AS991&gt;0),COUNTIF(AV$6:AV990,"&gt;0")+1,0)</f>
        <v>0</v>
      </c>
    </row>
    <row r="992" spans="41:48">
      <c r="AO992" s="511">
        <v>28</v>
      </c>
      <c r="AP992" s="511">
        <v>2</v>
      </c>
      <c r="AQ992" s="511">
        <v>3</v>
      </c>
      <c r="AR992" s="511">
        <f ca="1">IF($AQ992=1,IF(INDIRECT(ADDRESS(($AO992-1)*3+$AP992+5,$AQ992+7))="",0,INDIRECT(ADDRESS(($AO992-1)*3+$AP992+5,$AQ992+7))),IF(INDIRECT(ADDRESS(($AO992-1)*3+$AP992+5,$AQ992+7))="",0,IF(COUNTIF(INDIRECT(ADDRESS(($AO992-1)*36+($AP992-1)*12+6,COLUMN())):INDIRECT(ADDRESS(($AO992-1)*36+($AP992-1)*12+$AQ992+4,COLUMN())),INDIRECT(ADDRESS(($AO992-1)*3+$AP992+5,$AQ992+7)))&gt;=1,0,INDIRECT(ADDRESS(($AO992-1)*3+$AP992+5,$AQ992+7)))))</f>
        <v>0</v>
      </c>
      <c r="AS992" s="511">
        <f ca="1">COUNTIF(INDIRECT("H"&amp;(ROW()+12*(($AO992-1)*3+$AP992)-ROW())/12+5):INDIRECT("S"&amp;(ROW()+12*(($AO992-1)*3+$AP992)-ROW())/12+5),AR992)</f>
        <v>0</v>
      </c>
      <c r="AV992" s="511">
        <f ca="1">IF(AND(AR992&gt;0,AS992&gt;0),COUNTIF(AV$6:AV991,"&gt;0")+1,0)</f>
        <v>0</v>
      </c>
    </row>
    <row r="993" spans="41:48">
      <c r="AO993" s="511">
        <v>28</v>
      </c>
      <c r="AP993" s="511">
        <v>2</v>
      </c>
      <c r="AQ993" s="511">
        <v>4</v>
      </c>
      <c r="AR993" s="511">
        <f ca="1">IF($AQ993=1,IF(INDIRECT(ADDRESS(($AO993-1)*3+$AP993+5,$AQ993+7))="",0,INDIRECT(ADDRESS(($AO993-1)*3+$AP993+5,$AQ993+7))),IF(INDIRECT(ADDRESS(($AO993-1)*3+$AP993+5,$AQ993+7))="",0,IF(COUNTIF(INDIRECT(ADDRESS(($AO993-1)*36+($AP993-1)*12+6,COLUMN())):INDIRECT(ADDRESS(($AO993-1)*36+($AP993-1)*12+$AQ993+4,COLUMN())),INDIRECT(ADDRESS(($AO993-1)*3+$AP993+5,$AQ993+7)))&gt;=1,0,INDIRECT(ADDRESS(($AO993-1)*3+$AP993+5,$AQ993+7)))))</f>
        <v>0</v>
      </c>
      <c r="AS993" s="511">
        <f ca="1">COUNTIF(INDIRECT("H"&amp;(ROW()+12*(($AO993-1)*3+$AP993)-ROW())/12+5):INDIRECT("S"&amp;(ROW()+12*(($AO993-1)*3+$AP993)-ROW())/12+5),AR993)</f>
        <v>0</v>
      </c>
      <c r="AV993" s="511">
        <f ca="1">IF(AND(AR993&gt;0,AS993&gt;0),COUNTIF(AV$6:AV992,"&gt;0")+1,0)</f>
        <v>0</v>
      </c>
    </row>
    <row r="994" spans="41:48">
      <c r="AO994" s="511">
        <v>28</v>
      </c>
      <c r="AP994" s="511">
        <v>2</v>
      </c>
      <c r="AQ994" s="511">
        <v>5</v>
      </c>
      <c r="AR994" s="511">
        <f ca="1">IF($AQ994=1,IF(INDIRECT(ADDRESS(($AO994-1)*3+$AP994+5,$AQ994+7))="",0,INDIRECT(ADDRESS(($AO994-1)*3+$AP994+5,$AQ994+7))),IF(INDIRECT(ADDRESS(($AO994-1)*3+$AP994+5,$AQ994+7))="",0,IF(COUNTIF(INDIRECT(ADDRESS(($AO994-1)*36+($AP994-1)*12+6,COLUMN())):INDIRECT(ADDRESS(($AO994-1)*36+($AP994-1)*12+$AQ994+4,COLUMN())),INDIRECT(ADDRESS(($AO994-1)*3+$AP994+5,$AQ994+7)))&gt;=1,0,INDIRECT(ADDRESS(($AO994-1)*3+$AP994+5,$AQ994+7)))))</f>
        <v>0</v>
      </c>
      <c r="AS994" s="511">
        <f ca="1">COUNTIF(INDIRECT("H"&amp;(ROW()+12*(($AO994-1)*3+$AP994)-ROW())/12+5):INDIRECT("S"&amp;(ROW()+12*(($AO994-1)*3+$AP994)-ROW())/12+5),AR994)</f>
        <v>0</v>
      </c>
      <c r="AV994" s="511">
        <f ca="1">IF(AND(AR994&gt;0,AS994&gt;0),COUNTIF(AV$6:AV993,"&gt;0")+1,0)</f>
        <v>0</v>
      </c>
    </row>
    <row r="995" spans="41:48">
      <c r="AO995" s="511">
        <v>28</v>
      </c>
      <c r="AP995" s="511">
        <v>2</v>
      </c>
      <c r="AQ995" s="511">
        <v>6</v>
      </c>
      <c r="AR995" s="511">
        <f ca="1">IF($AQ995=1,IF(INDIRECT(ADDRESS(($AO995-1)*3+$AP995+5,$AQ995+7))="",0,INDIRECT(ADDRESS(($AO995-1)*3+$AP995+5,$AQ995+7))),IF(INDIRECT(ADDRESS(($AO995-1)*3+$AP995+5,$AQ995+7))="",0,IF(COUNTIF(INDIRECT(ADDRESS(($AO995-1)*36+($AP995-1)*12+6,COLUMN())):INDIRECT(ADDRESS(($AO995-1)*36+($AP995-1)*12+$AQ995+4,COLUMN())),INDIRECT(ADDRESS(($AO995-1)*3+$AP995+5,$AQ995+7)))&gt;=1,0,INDIRECT(ADDRESS(($AO995-1)*3+$AP995+5,$AQ995+7)))))</f>
        <v>0</v>
      </c>
      <c r="AS995" s="511">
        <f ca="1">COUNTIF(INDIRECT("H"&amp;(ROW()+12*(($AO995-1)*3+$AP995)-ROW())/12+5):INDIRECT("S"&amp;(ROW()+12*(($AO995-1)*3+$AP995)-ROW())/12+5),AR995)</f>
        <v>0</v>
      </c>
      <c r="AV995" s="511">
        <f ca="1">IF(AND(AR995&gt;0,AS995&gt;0),COUNTIF(AV$6:AV994,"&gt;0")+1,0)</f>
        <v>0</v>
      </c>
    </row>
    <row r="996" spans="41:48">
      <c r="AO996" s="511">
        <v>28</v>
      </c>
      <c r="AP996" s="511">
        <v>2</v>
      </c>
      <c r="AQ996" s="511">
        <v>7</v>
      </c>
      <c r="AR996" s="511">
        <f ca="1">IF($AQ996=1,IF(INDIRECT(ADDRESS(($AO996-1)*3+$AP996+5,$AQ996+7))="",0,INDIRECT(ADDRESS(($AO996-1)*3+$AP996+5,$AQ996+7))),IF(INDIRECT(ADDRESS(($AO996-1)*3+$AP996+5,$AQ996+7))="",0,IF(COUNTIF(INDIRECT(ADDRESS(($AO996-1)*36+($AP996-1)*12+6,COLUMN())):INDIRECT(ADDRESS(($AO996-1)*36+($AP996-1)*12+$AQ996+4,COLUMN())),INDIRECT(ADDRESS(($AO996-1)*3+$AP996+5,$AQ996+7)))&gt;=1,0,INDIRECT(ADDRESS(($AO996-1)*3+$AP996+5,$AQ996+7)))))</f>
        <v>0</v>
      </c>
      <c r="AS996" s="511">
        <f ca="1">COUNTIF(INDIRECT("H"&amp;(ROW()+12*(($AO996-1)*3+$AP996)-ROW())/12+5):INDIRECT("S"&amp;(ROW()+12*(($AO996-1)*3+$AP996)-ROW())/12+5),AR996)</f>
        <v>0</v>
      </c>
      <c r="AV996" s="511">
        <f ca="1">IF(AND(AR996&gt;0,AS996&gt;0),COUNTIF(AV$6:AV995,"&gt;0")+1,0)</f>
        <v>0</v>
      </c>
    </row>
    <row r="997" spans="41:48">
      <c r="AO997" s="511">
        <v>28</v>
      </c>
      <c r="AP997" s="511">
        <v>2</v>
      </c>
      <c r="AQ997" s="511">
        <v>8</v>
      </c>
      <c r="AR997" s="511">
        <f ca="1">IF($AQ997=1,IF(INDIRECT(ADDRESS(($AO997-1)*3+$AP997+5,$AQ997+7))="",0,INDIRECT(ADDRESS(($AO997-1)*3+$AP997+5,$AQ997+7))),IF(INDIRECT(ADDRESS(($AO997-1)*3+$AP997+5,$AQ997+7))="",0,IF(COUNTIF(INDIRECT(ADDRESS(($AO997-1)*36+($AP997-1)*12+6,COLUMN())):INDIRECT(ADDRESS(($AO997-1)*36+($AP997-1)*12+$AQ997+4,COLUMN())),INDIRECT(ADDRESS(($AO997-1)*3+$AP997+5,$AQ997+7)))&gt;=1,0,INDIRECT(ADDRESS(($AO997-1)*3+$AP997+5,$AQ997+7)))))</f>
        <v>0</v>
      </c>
      <c r="AS997" s="511">
        <f ca="1">COUNTIF(INDIRECT("H"&amp;(ROW()+12*(($AO997-1)*3+$AP997)-ROW())/12+5):INDIRECT("S"&amp;(ROW()+12*(($AO997-1)*3+$AP997)-ROW())/12+5),AR997)</f>
        <v>0</v>
      </c>
      <c r="AV997" s="511">
        <f ca="1">IF(AND(AR997&gt;0,AS997&gt;0),COUNTIF(AV$6:AV996,"&gt;0")+1,0)</f>
        <v>0</v>
      </c>
    </row>
    <row r="998" spans="41:48">
      <c r="AO998" s="511">
        <v>28</v>
      </c>
      <c r="AP998" s="511">
        <v>2</v>
      </c>
      <c r="AQ998" s="511">
        <v>9</v>
      </c>
      <c r="AR998" s="511">
        <f ca="1">IF($AQ998=1,IF(INDIRECT(ADDRESS(($AO998-1)*3+$AP998+5,$AQ998+7))="",0,INDIRECT(ADDRESS(($AO998-1)*3+$AP998+5,$AQ998+7))),IF(INDIRECT(ADDRESS(($AO998-1)*3+$AP998+5,$AQ998+7))="",0,IF(COUNTIF(INDIRECT(ADDRESS(($AO998-1)*36+($AP998-1)*12+6,COLUMN())):INDIRECT(ADDRESS(($AO998-1)*36+($AP998-1)*12+$AQ998+4,COLUMN())),INDIRECT(ADDRESS(($AO998-1)*3+$AP998+5,$AQ998+7)))&gt;=1,0,INDIRECT(ADDRESS(($AO998-1)*3+$AP998+5,$AQ998+7)))))</f>
        <v>0</v>
      </c>
      <c r="AS998" s="511">
        <f ca="1">COUNTIF(INDIRECT("H"&amp;(ROW()+12*(($AO998-1)*3+$AP998)-ROW())/12+5):INDIRECT("S"&amp;(ROW()+12*(($AO998-1)*3+$AP998)-ROW())/12+5),AR998)</f>
        <v>0</v>
      </c>
      <c r="AV998" s="511">
        <f ca="1">IF(AND(AR998&gt;0,AS998&gt;0),COUNTIF(AV$6:AV997,"&gt;0")+1,0)</f>
        <v>0</v>
      </c>
    </row>
    <row r="999" spans="41:48">
      <c r="AO999" s="511">
        <v>28</v>
      </c>
      <c r="AP999" s="511">
        <v>2</v>
      </c>
      <c r="AQ999" s="511">
        <v>10</v>
      </c>
      <c r="AR999" s="511">
        <f ca="1">IF($AQ999=1,IF(INDIRECT(ADDRESS(($AO999-1)*3+$AP999+5,$AQ999+7))="",0,INDIRECT(ADDRESS(($AO999-1)*3+$AP999+5,$AQ999+7))),IF(INDIRECT(ADDRESS(($AO999-1)*3+$AP999+5,$AQ999+7))="",0,IF(COUNTIF(INDIRECT(ADDRESS(($AO999-1)*36+($AP999-1)*12+6,COLUMN())):INDIRECT(ADDRESS(($AO999-1)*36+($AP999-1)*12+$AQ999+4,COLUMN())),INDIRECT(ADDRESS(($AO999-1)*3+$AP999+5,$AQ999+7)))&gt;=1,0,INDIRECT(ADDRESS(($AO999-1)*3+$AP999+5,$AQ999+7)))))</f>
        <v>0</v>
      </c>
      <c r="AS999" s="511">
        <f ca="1">COUNTIF(INDIRECT("H"&amp;(ROW()+12*(($AO999-1)*3+$AP999)-ROW())/12+5):INDIRECT("S"&amp;(ROW()+12*(($AO999-1)*3+$AP999)-ROW())/12+5),AR999)</f>
        <v>0</v>
      </c>
      <c r="AV999" s="511">
        <f ca="1">IF(AND(AR999&gt;0,AS999&gt;0),COUNTIF(AV$6:AV998,"&gt;0")+1,0)</f>
        <v>0</v>
      </c>
    </row>
    <row r="1000" spans="41:48">
      <c r="AO1000" s="511">
        <v>28</v>
      </c>
      <c r="AP1000" s="511">
        <v>2</v>
      </c>
      <c r="AQ1000" s="511">
        <v>11</v>
      </c>
      <c r="AR1000" s="511">
        <f ca="1">IF($AQ1000=1,IF(INDIRECT(ADDRESS(($AO1000-1)*3+$AP1000+5,$AQ1000+7))="",0,INDIRECT(ADDRESS(($AO1000-1)*3+$AP1000+5,$AQ1000+7))),IF(INDIRECT(ADDRESS(($AO1000-1)*3+$AP1000+5,$AQ1000+7))="",0,IF(COUNTIF(INDIRECT(ADDRESS(($AO1000-1)*36+($AP1000-1)*12+6,COLUMN())):INDIRECT(ADDRESS(($AO1000-1)*36+($AP1000-1)*12+$AQ1000+4,COLUMN())),INDIRECT(ADDRESS(($AO1000-1)*3+$AP1000+5,$AQ1000+7)))&gt;=1,0,INDIRECT(ADDRESS(($AO1000-1)*3+$AP1000+5,$AQ1000+7)))))</f>
        <v>0</v>
      </c>
      <c r="AS1000" s="511">
        <f ca="1">COUNTIF(INDIRECT("H"&amp;(ROW()+12*(($AO1000-1)*3+$AP1000)-ROW())/12+5):INDIRECT("S"&amp;(ROW()+12*(($AO1000-1)*3+$AP1000)-ROW())/12+5),AR1000)</f>
        <v>0</v>
      </c>
      <c r="AV1000" s="511">
        <f ca="1">IF(AND(AR1000&gt;0,AS1000&gt;0),COUNTIF(AV$6:AV999,"&gt;0")+1,0)</f>
        <v>0</v>
      </c>
    </row>
    <row r="1001" spans="41:48">
      <c r="AO1001" s="511">
        <v>28</v>
      </c>
      <c r="AP1001" s="511">
        <v>2</v>
      </c>
      <c r="AQ1001" s="511">
        <v>12</v>
      </c>
      <c r="AR1001" s="511">
        <f ca="1">IF($AQ1001=1,IF(INDIRECT(ADDRESS(($AO1001-1)*3+$AP1001+5,$AQ1001+7))="",0,INDIRECT(ADDRESS(($AO1001-1)*3+$AP1001+5,$AQ1001+7))),IF(INDIRECT(ADDRESS(($AO1001-1)*3+$AP1001+5,$AQ1001+7))="",0,IF(COUNTIF(INDIRECT(ADDRESS(($AO1001-1)*36+($AP1001-1)*12+6,COLUMN())):INDIRECT(ADDRESS(($AO1001-1)*36+($AP1001-1)*12+$AQ1001+4,COLUMN())),INDIRECT(ADDRESS(($AO1001-1)*3+$AP1001+5,$AQ1001+7)))&gt;=1,0,INDIRECT(ADDRESS(($AO1001-1)*3+$AP1001+5,$AQ1001+7)))))</f>
        <v>0</v>
      </c>
      <c r="AS1001" s="511">
        <f ca="1">COUNTIF(INDIRECT("H"&amp;(ROW()+12*(($AO1001-1)*3+$AP1001)-ROW())/12+5):INDIRECT("S"&amp;(ROW()+12*(($AO1001-1)*3+$AP1001)-ROW())/12+5),AR1001)</f>
        <v>0</v>
      </c>
      <c r="AV1001" s="511">
        <f ca="1">IF(AND(AR1001&gt;0,AS1001&gt;0),COUNTIF(AV$6:AV1000,"&gt;0")+1,0)</f>
        <v>0</v>
      </c>
    </row>
    <row r="1002" spans="41:48">
      <c r="AO1002" s="511">
        <v>28</v>
      </c>
      <c r="AP1002" s="511">
        <v>3</v>
      </c>
      <c r="AQ1002" s="511">
        <v>1</v>
      </c>
      <c r="AR1002" s="511">
        <f ca="1">IF($AQ1002=1,IF(INDIRECT(ADDRESS(($AO1002-1)*3+$AP1002+5,$AQ1002+7))="",0,INDIRECT(ADDRESS(($AO1002-1)*3+$AP1002+5,$AQ1002+7))),IF(INDIRECT(ADDRESS(($AO1002-1)*3+$AP1002+5,$AQ1002+7))="",0,IF(COUNTIF(INDIRECT(ADDRESS(($AO1002-1)*36+($AP1002-1)*12+6,COLUMN())):INDIRECT(ADDRESS(($AO1002-1)*36+($AP1002-1)*12+$AQ1002+4,COLUMN())),INDIRECT(ADDRESS(($AO1002-1)*3+$AP1002+5,$AQ1002+7)))&gt;=1,0,INDIRECT(ADDRESS(($AO1002-1)*3+$AP1002+5,$AQ1002+7)))))</f>
        <v>0</v>
      </c>
      <c r="AS1002" s="511">
        <f ca="1">COUNTIF(INDIRECT("H"&amp;(ROW()+12*(($AO1002-1)*3+$AP1002)-ROW())/12+5):INDIRECT("S"&amp;(ROW()+12*(($AO1002-1)*3+$AP1002)-ROW())/12+5),AR1002)</f>
        <v>0</v>
      </c>
      <c r="AV1002" s="511">
        <f ca="1">IF(AND(AR1002&gt;0,AS1002&gt;0),COUNTIF(AV$6:AV1001,"&gt;0")+1,0)</f>
        <v>0</v>
      </c>
    </row>
    <row r="1003" spans="41:48">
      <c r="AO1003" s="511">
        <v>28</v>
      </c>
      <c r="AP1003" s="511">
        <v>3</v>
      </c>
      <c r="AQ1003" s="511">
        <v>2</v>
      </c>
      <c r="AR1003" s="511">
        <f ca="1">IF($AQ1003=1,IF(INDIRECT(ADDRESS(($AO1003-1)*3+$AP1003+5,$AQ1003+7))="",0,INDIRECT(ADDRESS(($AO1003-1)*3+$AP1003+5,$AQ1003+7))),IF(INDIRECT(ADDRESS(($AO1003-1)*3+$AP1003+5,$AQ1003+7))="",0,IF(COUNTIF(INDIRECT(ADDRESS(($AO1003-1)*36+($AP1003-1)*12+6,COLUMN())):INDIRECT(ADDRESS(($AO1003-1)*36+($AP1003-1)*12+$AQ1003+4,COLUMN())),INDIRECT(ADDRESS(($AO1003-1)*3+$AP1003+5,$AQ1003+7)))&gt;=1,0,INDIRECT(ADDRESS(($AO1003-1)*3+$AP1003+5,$AQ1003+7)))))</f>
        <v>0</v>
      </c>
      <c r="AS1003" s="511">
        <f ca="1">COUNTIF(INDIRECT("H"&amp;(ROW()+12*(($AO1003-1)*3+$AP1003)-ROW())/12+5):INDIRECT("S"&amp;(ROW()+12*(($AO1003-1)*3+$AP1003)-ROW())/12+5),AR1003)</f>
        <v>0</v>
      </c>
      <c r="AV1003" s="511">
        <f ca="1">IF(AND(AR1003&gt;0,AS1003&gt;0),COUNTIF(AV$6:AV1002,"&gt;0")+1,0)</f>
        <v>0</v>
      </c>
    </row>
    <row r="1004" spans="41:48">
      <c r="AO1004" s="511">
        <v>28</v>
      </c>
      <c r="AP1004" s="511">
        <v>3</v>
      </c>
      <c r="AQ1004" s="511">
        <v>3</v>
      </c>
      <c r="AR1004" s="511">
        <f ca="1">IF($AQ1004=1,IF(INDIRECT(ADDRESS(($AO1004-1)*3+$AP1004+5,$AQ1004+7))="",0,INDIRECT(ADDRESS(($AO1004-1)*3+$AP1004+5,$AQ1004+7))),IF(INDIRECT(ADDRESS(($AO1004-1)*3+$AP1004+5,$AQ1004+7))="",0,IF(COUNTIF(INDIRECT(ADDRESS(($AO1004-1)*36+($AP1004-1)*12+6,COLUMN())):INDIRECT(ADDRESS(($AO1004-1)*36+($AP1004-1)*12+$AQ1004+4,COLUMN())),INDIRECT(ADDRESS(($AO1004-1)*3+$AP1004+5,$AQ1004+7)))&gt;=1,0,INDIRECT(ADDRESS(($AO1004-1)*3+$AP1004+5,$AQ1004+7)))))</f>
        <v>0</v>
      </c>
      <c r="AS1004" s="511">
        <f ca="1">COUNTIF(INDIRECT("H"&amp;(ROW()+12*(($AO1004-1)*3+$AP1004)-ROW())/12+5):INDIRECT("S"&amp;(ROW()+12*(($AO1004-1)*3+$AP1004)-ROW())/12+5),AR1004)</f>
        <v>0</v>
      </c>
      <c r="AV1004" s="511">
        <f ca="1">IF(AND(AR1004&gt;0,AS1004&gt;0),COUNTIF(AV$6:AV1003,"&gt;0")+1,0)</f>
        <v>0</v>
      </c>
    </row>
    <row r="1005" spans="41:48">
      <c r="AO1005" s="511">
        <v>28</v>
      </c>
      <c r="AP1005" s="511">
        <v>3</v>
      </c>
      <c r="AQ1005" s="511">
        <v>4</v>
      </c>
      <c r="AR1005" s="511">
        <f ca="1">IF($AQ1005=1,IF(INDIRECT(ADDRESS(($AO1005-1)*3+$AP1005+5,$AQ1005+7))="",0,INDIRECT(ADDRESS(($AO1005-1)*3+$AP1005+5,$AQ1005+7))),IF(INDIRECT(ADDRESS(($AO1005-1)*3+$AP1005+5,$AQ1005+7))="",0,IF(COUNTIF(INDIRECT(ADDRESS(($AO1005-1)*36+($AP1005-1)*12+6,COLUMN())):INDIRECT(ADDRESS(($AO1005-1)*36+($AP1005-1)*12+$AQ1005+4,COLUMN())),INDIRECT(ADDRESS(($AO1005-1)*3+$AP1005+5,$AQ1005+7)))&gt;=1,0,INDIRECT(ADDRESS(($AO1005-1)*3+$AP1005+5,$AQ1005+7)))))</f>
        <v>0</v>
      </c>
      <c r="AS1005" s="511">
        <f ca="1">COUNTIF(INDIRECT("H"&amp;(ROW()+12*(($AO1005-1)*3+$AP1005)-ROW())/12+5):INDIRECT("S"&amp;(ROW()+12*(($AO1005-1)*3+$AP1005)-ROW())/12+5),AR1005)</f>
        <v>0</v>
      </c>
      <c r="AV1005" s="511">
        <f ca="1">IF(AND(AR1005&gt;0,AS1005&gt;0),COUNTIF(AV$6:AV1004,"&gt;0")+1,0)</f>
        <v>0</v>
      </c>
    </row>
    <row r="1006" spans="41:48">
      <c r="AO1006" s="511">
        <v>28</v>
      </c>
      <c r="AP1006" s="511">
        <v>3</v>
      </c>
      <c r="AQ1006" s="511">
        <v>5</v>
      </c>
      <c r="AR1006" s="511">
        <f ca="1">IF($AQ1006=1,IF(INDIRECT(ADDRESS(($AO1006-1)*3+$AP1006+5,$AQ1006+7))="",0,INDIRECT(ADDRESS(($AO1006-1)*3+$AP1006+5,$AQ1006+7))),IF(INDIRECT(ADDRESS(($AO1006-1)*3+$AP1006+5,$AQ1006+7))="",0,IF(COUNTIF(INDIRECT(ADDRESS(($AO1006-1)*36+($AP1006-1)*12+6,COLUMN())):INDIRECT(ADDRESS(($AO1006-1)*36+($AP1006-1)*12+$AQ1006+4,COLUMN())),INDIRECT(ADDRESS(($AO1006-1)*3+$AP1006+5,$AQ1006+7)))&gt;=1,0,INDIRECT(ADDRESS(($AO1006-1)*3+$AP1006+5,$AQ1006+7)))))</f>
        <v>0</v>
      </c>
      <c r="AS1006" s="511">
        <f ca="1">COUNTIF(INDIRECT("H"&amp;(ROW()+12*(($AO1006-1)*3+$AP1006)-ROW())/12+5):INDIRECT("S"&amp;(ROW()+12*(($AO1006-1)*3+$AP1006)-ROW())/12+5),AR1006)</f>
        <v>0</v>
      </c>
      <c r="AV1006" s="511">
        <f ca="1">IF(AND(AR1006&gt;0,AS1006&gt;0),COUNTIF(AV$6:AV1005,"&gt;0")+1,0)</f>
        <v>0</v>
      </c>
    </row>
    <row r="1007" spans="41:48">
      <c r="AO1007" s="511">
        <v>28</v>
      </c>
      <c r="AP1007" s="511">
        <v>3</v>
      </c>
      <c r="AQ1007" s="511">
        <v>6</v>
      </c>
      <c r="AR1007" s="511">
        <f ca="1">IF($AQ1007=1,IF(INDIRECT(ADDRESS(($AO1007-1)*3+$AP1007+5,$AQ1007+7))="",0,INDIRECT(ADDRESS(($AO1007-1)*3+$AP1007+5,$AQ1007+7))),IF(INDIRECT(ADDRESS(($AO1007-1)*3+$AP1007+5,$AQ1007+7))="",0,IF(COUNTIF(INDIRECT(ADDRESS(($AO1007-1)*36+($AP1007-1)*12+6,COLUMN())):INDIRECT(ADDRESS(($AO1007-1)*36+($AP1007-1)*12+$AQ1007+4,COLUMN())),INDIRECT(ADDRESS(($AO1007-1)*3+$AP1007+5,$AQ1007+7)))&gt;=1,0,INDIRECT(ADDRESS(($AO1007-1)*3+$AP1007+5,$AQ1007+7)))))</f>
        <v>0</v>
      </c>
      <c r="AS1007" s="511">
        <f ca="1">COUNTIF(INDIRECT("H"&amp;(ROW()+12*(($AO1007-1)*3+$AP1007)-ROW())/12+5):INDIRECT("S"&amp;(ROW()+12*(($AO1007-1)*3+$AP1007)-ROW())/12+5),AR1007)</f>
        <v>0</v>
      </c>
      <c r="AV1007" s="511">
        <f ca="1">IF(AND(AR1007&gt;0,AS1007&gt;0),COUNTIF(AV$6:AV1006,"&gt;0")+1,0)</f>
        <v>0</v>
      </c>
    </row>
    <row r="1008" spans="41:48">
      <c r="AO1008" s="511">
        <v>28</v>
      </c>
      <c r="AP1008" s="511">
        <v>3</v>
      </c>
      <c r="AQ1008" s="511">
        <v>7</v>
      </c>
      <c r="AR1008" s="511">
        <f ca="1">IF($AQ1008=1,IF(INDIRECT(ADDRESS(($AO1008-1)*3+$AP1008+5,$AQ1008+7))="",0,INDIRECT(ADDRESS(($AO1008-1)*3+$AP1008+5,$AQ1008+7))),IF(INDIRECT(ADDRESS(($AO1008-1)*3+$AP1008+5,$AQ1008+7))="",0,IF(COUNTIF(INDIRECT(ADDRESS(($AO1008-1)*36+($AP1008-1)*12+6,COLUMN())):INDIRECT(ADDRESS(($AO1008-1)*36+($AP1008-1)*12+$AQ1008+4,COLUMN())),INDIRECT(ADDRESS(($AO1008-1)*3+$AP1008+5,$AQ1008+7)))&gt;=1,0,INDIRECT(ADDRESS(($AO1008-1)*3+$AP1008+5,$AQ1008+7)))))</f>
        <v>0</v>
      </c>
      <c r="AS1008" s="511">
        <f ca="1">COUNTIF(INDIRECT("H"&amp;(ROW()+12*(($AO1008-1)*3+$AP1008)-ROW())/12+5):INDIRECT("S"&amp;(ROW()+12*(($AO1008-1)*3+$AP1008)-ROW())/12+5),AR1008)</f>
        <v>0</v>
      </c>
      <c r="AV1008" s="511">
        <f ca="1">IF(AND(AR1008&gt;0,AS1008&gt;0),COUNTIF(AV$6:AV1007,"&gt;0")+1,0)</f>
        <v>0</v>
      </c>
    </row>
    <row r="1009" spans="41:48">
      <c r="AO1009" s="511">
        <v>28</v>
      </c>
      <c r="AP1009" s="511">
        <v>3</v>
      </c>
      <c r="AQ1009" s="511">
        <v>8</v>
      </c>
      <c r="AR1009" s="511">
        <f ca="1">IF($AQ1009=1,IF(INDIRECT(ADDRESS(($AO1009-1)*3+$AP1009+5,$AQ1009+7))="",0,INDIRECT(ADDRESS(($AO1009-1)*3+$AP1009+5,$AQ1009+7))),IF(INDIRECT(ADDRESS(($AO1009-1)*3+$AP1009+5,$AQ1009+7))="",0,IF(COUNTIF(INDIRECT(ADDRESS(($AO1009-1)*36+($AP1009-1)*12+6,COLUMN())):INDIRECT(ADDRESS(($AO1009-1)*36+($AP1009-1)*12+$AQ1009+4,COLUMN())),INDIRECT(ADDRESS(($AO1009-1)*3+$AP1009+5,$AQ1009+7)))&gt;=1,0,INDIRECT(ADDRESS(($AO1009-1)*3+$AP1009+5,$AQ1009+7)))))</f>
        <v>0</v>
      </c>
      <c r="AS1009" s="511">
        <f ca="1">COUNTIF(INDIRECT("H"&amp;(ROW()+12*(($AO1009-1)*3+$AP1009)-ROW())/12+5):INDIRECT("S"&amp;(ROW()+12*(($AO1009-1)*3+$AP1009)-ROW())/12+5),AR1009)</f>
        <v>0</v>
      </c>
      <c r="AV1009" s="511">
        <f ca="1">IF(AND(AR1009&gt;0,AS1009&gt;0),COUNTIF(AV$6:AV1008,"&gt;0")+1,0)</f>
        <v>0</v>
      </c>
    </row>
    <row r="1010" spans="41:48">
      <c r="AO1010" s="511">
        <v>28</v>
      </c>
      <c r="AP1010" s="511">
        <v>3</v>
      </c>
      <c r="AQ1010" s="511">
        <v>9</v>
      </c>
      <c r="AR1010" s="511">
        <f ca="1">IF($AQ1010=1,IF(INDIRECT(ADDRESS(($AO1010-1)*3+$AP1010+5,$AQ1010+7))="",0,INDIRECT(ADDRESS(($AO1010-1)*3+$AP1010+5,$AQ1010+7))),IF(INDIRECT(ADDRESS(($AO1010-1)*3+$AP1010+5,$AQ1010+7))="",0,IF(COUNTIF(INDIRECT(ADDRESS(($AO1010-1)*36+($AP1010-1)*12+6,COLUMN())):INDIRECT(ADDRESS(($AO1010-1)*36+($AP1010-1)*12+$AQ1010+4,COLUMN())),INDIRECT(ADDRESS(($AO1010-1)*3+$AP1010+5,$AQ1010+7)))&gt;=1,0,INDIRECT(ADDRESS(($AO1010-1)*3+$AP1010+5,$AQ1010+7)))))</f>
        <v>0</v>
      </c>
      <c r="AS1010" s="511">
        <f ca="1">COUNTIF(INDIRECT("H"&amp;(ROW()+12*(($AO1010-1)*3+$AP1010)-ROW())/12+5):INDIRECT("S"&amp;(ROW()+12*(($AO1010-1)*3+$AP1010)-ROW())/12+5),AR1010)</f>
        <v>0</v>
      </c>
      <c r="AV1010" s="511">
        <f ca="1">IF(AND(AR1010&gt;0,AS1010&gt;0),COUNTIF(AV$6:AV1009,"&gt;0")+1,0)</f>
        <v>0</v>
      </c>
    </row>
    <row r="1011" spans="41:48">
      <c r="AO1011" s="511">
        <v>28</v>
      </c>
      <c r="AP1011" s="511">
        <v>3</v>
      </c>
      <c r="AQ1011" s="511">
        <v>10</v>
      </c>
      <c r="AR1011" s="511">
        <f ca="1">IF($AQ1011=1,IF(INDIRECT(ADDRESS(($AO1011-1)*3+$AP1011+5,$AQ1011+7))="",0,INDIRECT(ADDRESS(($AO1011-1)*3+$AP1011+5,$AQ1011+7))),IF(INDIRECT(ADDRESS(($AO1011-1)*3+$AP1011+5,$AQ1011+7))="",0,IF(COUNTIF(INDIRECT(ADDRESS(($AO1011-1)*36+($AP1011-1)*12+6,COLUMN())):INDIRECT(ADDRESS(($AO1011-1)*36+($AP1011-1)*12+$AQ1011+4,COLUMN())),INDIRECT(ADDRESS(($AO1011-1)*3+$AP1011+5,$AQ1011+7)))&gt;=1,0,INDIRECT(ADDRESS(($AO1011-1)*3+$AP1011+5,$AQ1011+7)))))</f>
        <v>0</v>
      </c>
      <c r="AS1011" s="511">
        <f ca="1">COUNTIF(INDIRECT("H"&amp;(ROW()+12*(($AO1011-1)*3+$AP1011)-ROW())/12+5):INDIRECT("S"&amp;(ROW()+12*(($AO1011-1)*3+$AP1011)-ROW())/12+5),AR1011)</f>
        <v>0</v>
      </c>
      <c r="AV1011" s="511">
        <f ca="1">IF(AND(AR1011&gt;0,AS1011&gt;0),COUNTIF(AV$6:AV1010,"&gt;0")+1,0)</f>
        <v>0</v>
      </c>
    </row>
    <row r="1012" spans="41:48">
      <c r="AO1012" s="511">
        <v>28</v>
      </c>
      <c r="AP1012" s="511">
        <v>3</v>
      </c>
      <c r="AQ1012" s="511">
        <v>11</v>
      </c>
      <c r="AR1012" s="511">
        <f ca="1">IF($AQ1012=1,IF(INDIRECT(ADDRESS(($AO1012-1)*3+$AP1012+5,$AQ1012+7))="",0,INDIRECT(ADDRESS(($AO1012-1)*3+$AP1012+5,$AQ1012+7))),IF(INDIRECT(ADDRESS(($AO1012-1)*3+$AP1012+5,$AQ1012+7))="",0,IF(COUNTIF(INDIRECT(ADDRESS(($AO1012-1)*36+($AP1012-1)*12+6,COLUMN())):INDIRECT(ADDRESS(($AO1012-1)*36+($AP1012-1)*12+$AQ1012+4,COLUMN())),INDIRECT(ADDRESS(($AO1012-1)*3+$AP1012+5,$AQ1012+7)))&gt;=1,0,INDIRECT(ADDRESS(($AO1012-1)*3+$AP1012+5,$AQ1012+7)))))</f>
        <v>0</v>
      </c>
      <c r="AS1012" s="511">
        <f ca="1">COUNTIF(INDIRECT("H"&amp;(ROW()+12*(($AO1012-1)*3+$AP1012)-ROW())/12+5):INDIRECT("S"&amp;(ROW()+12*(($AO1012-1)*3+$AP1012)-ROW())/12+5),AR1012)</f>
        <v>0</v>
      </c>
      <c r="AV1012" s="511">
        <f ca="1">IF(AND(AR1012&gt;0,AS1012&gt;0),COUNTIF(AV$6:AV1011,"&gt;0")+1,0)</f>
        <v>0</v>
      </c>
    </row>
    <row r="1013" spans="41:48">
      <c r="AO1013" s="511">
        <v>28</v>
      </c>
      <c r="AP1013" s="511">
        <v>3</v>
      </c>
      <c r="AQ1013" s="511">
        <v>12</v>
      </c>
      <c r="AR1013" s="511">
        <f ca="1">IF($AQ1013=1,IF(INDIRECT(ADDRESS(($AO1013-1)*3+$AP1013+5,$AQ1013+7))="",0,INDIRECT(ADDRESS(($AO1013-1)*3+$AP1013+5,$AQ1013+7))),IF(INDIRECT(ADDRESS(($AO1013-1)*3+$AP1013+5,$AQ1013+7))="",0,IF(COUNTIF(INDIRECT(ADDRESS(($AO1013-1)*36+($AP1013-1)*12+6,COLUMN())):INDIRECT(ADDRESS(($AO1013-1)*36+($AP1013-1)*12+$AQ1013+4,COLUMN())),INDIRECT(ADDRESS(($AO1013-1)*3+$AP1013+5,$AQ1013+7)))&gt;=1,0,INDIRECT(ADDRESS(($AO1013-1)*3+$AP1013+5,$AQ1013+7)))))</f>
        <v>0</v>
      </c>
      <c r="AS1013" s="511">
        <f ca="1">COUNTIF(INDIRECT("H"&amp;(ROW()+12*(($AO1013-1)*3+$AP1013)-ROW())/12+5):INDIRECT("S"&amp;(ROW()+12*(($AO1013-1)*3+$AP1013)-ROW())/12+5),AR1013)</f>
        <v>0</v>
      </c>
      <c r="AV1013" s="511">
        <f ca="1">IF(AND(AR1013&gt;0,AS1013&gt;0),COUNTIF(AV$6:AV1012,"&gt;0")+1,0)</f>
        <v>0</v>
      </c>
    </row>
    <row r="1014" spans="41:48">
      <c r="AO1014" s="511">
        <v>29</v>
      </c>
      <c r="AP1014" s="511">
        <v>1</v>
      </c>
      <c r="AQ1014" s="511">
        <v>1</v>
      </c>
      <c r="AR1014" s="511">
        <f ca="1">IF($AQ1014=1,IF(INDIRECT(ADDRESS(($AO1014-1)*3+$AP1014+5,$AQ1014+7))="",0,INDIRECT(ADDRESS(($AO1014-1)*3+$AP1014+5,$AQ1014+7))),IF(INDIRECT(ADDRESS(($AO1014-1)*3+$AP1014+5,$AQ1014+7))="",0,IF(COUNTIF(INDIRECT(ADDRESS(($AO1014-1)*36+($AP1014-1)*12+6,COLUMN())):INDIRECT(ADDRESS(($AO1014-1)*36+($AP1014-1)*12+$AQ1014+4,COLUMN())),INDIRECT(ADDRESS(($AO1014-1)*3+$AP1014+5,$AQ1014+7)))&gt;=1,0,INDIRECT(ADDRESS(($AO1014-1)*3+$AP1014+5,$AQ1014+7)))))</f>
        <v>0</v>
      </c>
      <c r="AS1014" s="511">
        <f ca="1">COUNTIF(INDIRECT("H"&amp;(ROW()+12*(($AO1014-1)*3+$AP1014)-ROW())/12+5):INDIRECT("S"&amp;(ROW()+12*(($AO1014-1)*3+$AP1014)-ROW())/12+5),AR1014)</f>
        <v>0</v>
      </c>
      <c r="AV1014" s="511">
        <f ca="1">IF(AND(AR1014&gt;0,AS1014&gt;0),COUNTIF(AV$6:AV1013,"&gt;0")+1,0)</f>
        <v>0</v>
      </c>
    </row>
    <row r="1015" spans="41:48">
      <c r="AO1015" s="511">
        <v>29</v>
      </c>
      <c r="AP1015" s="511">
        <v>1</v>
      </c>
      <c r="AQ1015" s="511">
        <v>2</v>
      </c>
      <c r="AR1015" s="511">
        <f ca="1">IF($AQ1015=1,IF(INDIRECT(ADDRESS(($AO1015-1)*3+$AP1015+5,$AQ1015+7))="",0,INDIRECT(ADDRESS(($AO1015-1)*3+$AP1015+5,$AQ1015+7))),IF(INDIRECT(ADDRESS(($AO1015-1)*3+$AP1015+5,$AQ1015+7))="",0,IF(COUNTIF(INDIRECT(ADDRESS(($AO1015-1)*36+($AP1015-1)*12+6,COLUMN())):INDIRECT(ADDRESS(($AO1015-1)*36+($AP1015-1)*12+$AQ1015+4,COLUMN())),INDIRECT(ADDRESS(($AO1015-1)*3+$AP1015+5,$AQ1015+7)))&gt;=1,0,INDIRECT(ADDRESS(($AO1015-1)*3+$AP1015+5,$AQ1015+7)))))</f>
        <v>0</v>
      </c>
      <c r="AS1015" s="511">
        <f ca="1">COUNTIF(INDIRECT("H"&amp;(ROW()+12*(($AO1015-1)*3+$AP1015)-ROW())/12+5):INDIRECT("S"&amp;(ROW()+12*(($AO1015-1)*3+$AP1015)-ROW())/12+5),AR1015)</f>
        <v>0</v>
      </c>
      <c r="AV1015" s="511">
        <f ca="1">IF(AND(AR1015&gt;0,AS1015&gt;0),COUNTIF(AV$6:AV1014,"&gt;0")+1,0)</f>
        <v>0</v>
      </c>
    </row>
    <row r="1016" spans="41:48">
      <c r="AO1016" s="511">
        <v>29</v>
      </c>
      <c r="AP1016" s="511">
        <v>1</v>
      </c>
      <c r="AQ1016" s="511">
        <v>3</v>
      </c>
      <c r="AR1016" s="511">
        <f ca="1">IF($AQ1016=1,IF(INDIRECT(ADDRESS(($AO1016-1)*3+$AP1016+5,$AQ1016+7))="",0,INDIRECT(ADDRESS(($AO1016-1)*3+$AP1016+5,$AQ1016+7))),IF(INDIRECT(ADDRESS(($AO1016-1)*3+$AP1016+5,$AQ1016+7))="",0,IF(COUNTIF(INDIRECT(ADDRESS(($AO1016-1)*36+($AP1016-1)*12+6,COLUMN())):INDIRECT(ADDRESS(($AO1016-1)*36+($AP1016-1)*12+$AQ1016+4,COLUMN())),INDIRECT(ADDRESS(($AO1016-1)*3+$AP1016+5,$AQ1016+7)))&gt;=1,0,INDIRECT(ADDRESS(($AO1016-1)*3+$AP1016+5,$AQ1016+7)))))</f>
        <v>0</v>
      </c>
      <c r="AS1016" s="511">
        <f ca="1">COUNTIF(INDIRECT("H"&amp;(ROW()+12*(($AO1016-1)*3+$AP1016)-ROW())/12+5):INDIRECT("S"&amp;(ROW()+12*(($AO1016-1)*3+$AP1016)-ROW())/12+5),AR1016)</f>
        <v>0</v>
      </c>
      <c r="AV1016" s="511">
        <f ca="1">IF(AND(AR1016&gt;0,AS1016&gt;0),COUNTIF(AV$6:AV1015,"&gt;0")+1,0)</f>
        <v>0</v>
      </c>
    </row>
    <row r="1017" spans="41:48">
      <c r="AO1017" s="511">
        <v>29</v>
      </c>
      <c r="AP1017" s="511">
        <v>1</v>
      </c>
      <c r="AQ1017" s="511">
        <v>4</v>
      </c>
      <c r="AR1017" s="511">
        <f ca="1">IF($AQ1017=1,IF(INDIRECT(ADDRESS(($AO1017-1)*3+$AP1017+5,$AQ1017+7))="",0,INDIRECT(ADDRESS(($AO1017-1)*3+$AP1017+5,$AQ1017+7))),IF(INDIRECT(ADDRESS(($AO1017-1)*3+$AP1017+5,$AQ1017+7))="",0,IF(COUNTIF(INDIRECT(ADDRESS(($AO1017-1)*36+($AP1017-1)*12+6,COLUMN())):INDIRECT(ADDRESS(($AO1017-1)*36+($AP1017-1)*12+$AQ1017+4,COLUMN())),INDIRECT(ADDRESS(($AO1017-1)*3+$AP1017+5,$AQ1017+7)))&gt;=1,0,INDIRECT(ADDRESS(($AO1017-1)*3+$AP1017+5,$AQ1017+7)))))</f>
        <v>0</v>
      </c>
      <c r="AS1017" s="511">
        <f ca="1">COUNTIF(INDIRECT("H"&amp;(ROW()+12*(($AO1017-1)*3+$AP1017)-ROW())/12+5):INDIRECT("S"&amp;(ROW()+12*(($AO1017-1)*3+$AP1017)-ROW())/12+5),AR1017)</f>
        <v>0</v>
      </c>
      <c r="AV1017" s="511">
        <f ca="1">IF(AND(AR1017&gt;0,AS1017&gt;0),COUNTIF(AV$6:AV1016,"&gt;0")+1,0)</f>
        <v>0</v>
      </c>
    </row>
    <row r="1018" spans="41:48">
      <c r="AO1018" s="511">
        <v>29</v>
      </c>
      <c r="AP1018" s="511">
        <v>1</v>
      </c>
      <c r="AQ1018" s="511">
        <v>5</v>
      </c>
      <c r="AR1018" s="511">
        <f ca="1">IF($AQ1018=1,IF(INDIRECT(ADDRESS(($AO1018-1)*3+$AP1018+5,$AQ1018+7))="",0,INDIRECT(ADDRESS(($AO1018-1)*3+$AP1018+5,$AQ1018+7))),IF(INDIRECT(ADDRESS(($AO1018-1)*3+$AP1018+5,$AQ1018+7))="",0,IF(COUNTIF(INDIRECT(ADDRESS(($AO1018-1)*36+($AP1018-1)*12+6,COLUMN())):INDIRECT(ADDRESS(($AO1018-1)*36+($AP1018-1)*12+$AQ1018+4,COLUMN())),INDIRECT(ADDRESS(($AO1018-1)*3+$AP1018+5,$AQ1018+7)))&gt;=1,0,INDIRECT(ADDRESS(($AO1018-1)*3+$AP1018+5,$AQ1018+7)))))</f>
        <v>0</v>
      </c>
      <c r="AS1018" s="511">
        <f ca="1">COUNTIF(INDIRECT("H"&amp;(ROW()+12*(($AO1018-1)*3+$AP1018)-ROW())/12+5):INDIRECT("S"&amp;(ROW()+12*(($AO1018-1)*3+$AP1018)-ROW())/12+5),AR1018)</f>
        <v>0</v>
      </c>
      <c r="AV1018" s="511">
        <f ca="1">IF(AND(AR1018&gt;0,AS1018&gt;0),COUNTIF(AV$6:AV1017,"&gt;0")+1,0)</f>
        <v>0</v>
      </c>
    </row>
    <row r="1019" spans="41:48">
      <c r="AO1019" s="511">
        <v>29</v>
      </c>
      <c r="AP1019" s="511">
        <v>1</v>
      </c>
      <c r="AQ1019" s="511">
        <v>6</v>
      </c>
      <c r="AR1019" s="511">
        <f ca="1">IF($AQ1019=1,IF(INDIRECT(ADDRESS(($AO1019-1)*3+$AP1019+5,$AQ1019+7))="",0,INDIRECT(ADDRESS(($AO1019-1)*3+$AP1019+5,$AQ1019+7))),IF(INDIRECT(ADDRESS(($AO1019-1)*3+$AP1019+5,$AQ1019+7))="",0,IF(COUNTIF(INDIRECT(ADDRESS(($AO1019-1)*36+($AP1019-1)*12+6,COLUMN())):INDIRECT(ADDRESS(($AO1019-1)*36+($AP1019-1)*12+$AQ1019+4,COLUMN())),INDIRECT(ADDRESS(($AO1019-1)*3+$AP1019+5,$AQ1019+7)))&gt;=1,0,INDIRECT(ADDRESS(($AO1019-1)*3+$AP1019+5,$AQ1019+7)))))</f>
        <v>0</v>
      </c>
      <c r="AS1019" s="511">
        <f ca="1">COUNTIF(INDIRECT("H"&amp;(ROW()+12*(($AO1019-1)*3+$AP1019)-ROW())/12+5):INDIRECT("S"&amp;(ROW()+12*(($AO1019-1)*3+$AP1019)-ROW())/12+5),AR1019)</f>
        <v>0</v>
      </c>
      <c r="AV1019" s="511">
        <f ca="1">IF(AND(AR1019&gt;0,AS1019&gt;0),COUNTIF(AV$6:AV1018,"&gt;0")+1,0)</f>
        <v>0</v>
      </c>
    </row>
    <row r="1020" spans="41:48">
      <c r="AO1020" s="511">
        <v>29</v>
      </c>
      <c r="AP1020" s="511">
        <v>1</v>
      </c>
      <c r="AQ1020" s="511">
        <v>7</v>
      </c>
      <c r="AR1020" s="511">
        <f ca="1">IF($AQ1020=1,IF(INDIRECT(ADDRESS(($AO1020-1)*3+$AP1020+5,$AQ1020+7))="",0,INDIRECT(ADDRESS(($AO1020-1)*3+$AP1020+5,$AQ1020+7))),IF(INDIRECT(ADDRESS(($AO1020-1)*3+$AP1020+5,$AQ1020+7))="",0,IF(COUNTIF(INDIRECT(ADDRESS(($AO1020-1)*36+($AP1020-1)*12+6,COLUMN())):INDIRECT(ADDRESS(($AO1020-1)*36+($AP1020-1)*12+$AQ1020+4,COLUMN())),INDIRECT(ADDRESS(($AO1020-1)*3+$AP1020+5,$AQ1020+7)))&gt;=1,0,INDIRECT(ADDRESS(($AO1020-1)*3+$AP1020+5,$AQ1020+7)))))</f>
        <v>0</v>
      </c>
      <c r="AS1020" s="511">
        <f ca="1">COUNTIF(INDIRECT("H"&amp;(ROW()+12*(($AO1020-1)*3+$AP1020)-ROW())/12+5):INDIRECT("S"&amp;(ROW()+12*(($AO1020-1)*3+$AP1020)-ROW())/12+5),AR1020)</f>
        <v>0</v>
      </c>
      <c r="AV1020" s="511">
        <f ca="1">IF(AND(AR1020&gt;0,AS1020&gt;0),COUNTIF(AV$6:AV1019,"&gt;0")+1,0)</f>
        <v>0</v>
      </c>
    </row>
    <row r="1021" spans="41:48">
      <c r="AO1021" s="511">
        <v>29</v>
      </c>
      <c r="AP1021" s="511">
        <v>1</v>
      </c>
      <c r="AQ1021" s="511">
        <v>8</v>
      </c>
      <c r="AR1021" s="511">
        <f ca="1">IF($AQ1021=1,IF(INDIRECT(ADDRESS(($AO1021-1)*3+$AP1021+5,$AQ1021+7))="",0,INDIRECT(ADDRESS(($AO1021-1)*3+$AP1021+5,$AQ1021+7))),IF(INDIRECT(ADDRESS(($AO1021-1)*3+$AP1021+5,$AQ1021+7))="",0,IF(COUNTIF(INDIRECT(ADDRESS(($AO1021-1)*36+($AP1021-1)*12+6,COLUMN())):INDIRECT(ADDRESS(($AO1021-1)*36+($AP1021-1)*12+$AQ1021+4,COLUMN())),INDIRECT(ADDRESS(($AO1021-1)*3+$AP1021+5,$AQ1021+7)))&gt;=1,0,INDIRECT(ADDRESS(($AO1021-1)*3+$AP1021+5,$AQ1021+7)))))</f>
        <v>0</v>
      </c>
      <c r="AS1021" s="511">
        <f ca="1">COUNTIF(INDIRECT("H"&amp;(ROW()+12*(($AO1021-1)*3+$AP1021)-ROW())/12+5):INDIRECT("S"&amp;(ROW()+12*(($AO1021-1)*3+$AP1021)-ROW())/12+5),AR1021)</f>
        <v>0</v>
      </c>
      <c r="AV1021" s="511">
        <f ca="1">IF(AND(AR1021&gt;0,AS1021&gt;0),COUNTIF(AV$6:AV1020,"&gt;0")+1,0)</f>
        <v>0</v>
      </c>
    </row>
    <row r="1022" spans="41:48">
      <c r="AO1022" s="511">
        <v>29</v>
      </c>
      <c r="AP1022" s="511">
        <v>1</v>
      </c>
      <c r="AQ1022" s="511">
        <v>9</v>
      </c>
      <c r="AR1022" s="511">
        <f ca="1">IF($AQ1022=1,IF(INDIRECT(ADDRESS(($AO1022-1)*3+$AP1022+5,$AQ1022+7))="",0,INDIRECT(ADDRESS(($AO1022-1)*3+$AP1022+5,$AQ1022+7))),IF(INDIRECT(ADDRESS(($AO1022-1)*3+$AP1022+5,$AQ1022+7))="",0,IF(COUNTIF(INDIRECT(ADDRESS(($AO1022-1)*36+($AP1022-1)*12+6,COLUMN())):INDIRECT(ADDRESS(($AO1022-1)*36+($AP1022-1)*12+$AQ1022+4,COLUMN())),INDIRECT(ADDRESS(($AO1022-1)*3+$AP1022+5,$AQ1022+7)))&gt;=1,0,INDIRECT(ADDRESS(($AO1022-1)*3+$AP1022+5,$AQ1022+7)))))</f>
        <v>0</v>
      </c>
      <c r="AS1022" s="511">
        <f ca="1">COUNTIF(INDIRECT("H"&amp;(ROW()+12*(($AO1022-1)*3+$AP1022)-ROW())/12+5):INDIRECT("S"&amp;(ROW()+12*(($AO1022-1)*3+$AP1022)-ROW())/12+5),AR1022)</f>
        <v>0</v>
      </c>
      <c r="AV1022" s="511">
        <f ca="1">IF(AND(AR1022&gt;0,AS1022&gt;0),COUNTIF(AV$6:AV1021,"&gt;0")+1,0)</f>
        <v>0</v>
      </c>
    </row>
    <row r="1023" spans="41:48">
      <c r="AO1023" s="511">
        <v>29</v>
      </c>
      <c r="AP1023" s="511">
        <v>1</v>
      </c>
      <c r="AQ1023" s="511">
        <v>10</v>
      </c>
      <c r="AR1023" s="511">
        <f ca="1">IF($AQ1023=1,IF(INDIRECT(ADDRESS(($AO1023-1)*3+$AP1023+5,$AQ1023+7))="",0,INDIRECT(ADDRESS(($AO1023-1)*3+$AP1023+5,$AQ1023+7))),IF(INDIRECT(ADDRESS(($AO1023-1)*3+$AP1023+5,$AQ1023+7))="",0,IF(COUNTIF(INDIRECT(ADDRESS(($AO1023-1)*36+($AP1023-1)*12+6,COLUMN())):INDIRECT(ADDRESS(($AO1023-1)*36+($AP1023-1)*12+$AQ1023+4,COLUMN())),INDIRECT(ADDRESS(($AO1023-1)*3+$AP1023+5,$AQ1023+7)))&gt;=1,0,INDIRECT(ADDRESS(($AO1023-1)*3+$AP1023+5,$AQ1023+7)))))</f>
        <v>0</v>
      </c>
      <c r="AS1023" s="511">
        <f ca="1">COUNTIF(INDIRECT("H"&amp;(ROW()+12*(($AO1023-1)*3+$AP1023)-ROW())/12+5):INDIRECT("S"&amp;(ROW()+12*(($AO1023-1)*3+$AP1023)-ROW())/12+5),AR1023)</f>
        <v>0</v>
      </c>
      <c r="AV1023" s="511">
        <f ca="1">IF(AND(AR1023&gt;0,AS1023&gt;0),COUNTIF(AV$6:AV1022,"&gt;0")+1,0)</f>
        <v>0</v>
      </c>
    </row>
    <row r="1024" spans="41:48">
      <c r="AO1024" s="511">
        <v>29</v>
      </c>
      <c r="AP1024" s="511">
        <v>1</v>
      </c>
      <c r="AQ1024" s="511">
        <v>11</v>
      </c>
      <c r="AR1024" s="511">
        <f ca="1">IF($AQ1024=1,IF(INDIRECT(ADDRESS(($AO1024-1)*3+$AP1024+5,$AQ1024+7))="",0,INDIRECT(ADDRESS(($AO1024-1)*3+$AP1024+5,$AQ1024+7))),IF(INDIRECT(ADDRESS(($AO1024-1)*3+$AP1024+5,$AQ1024+7))="",0,IF(COUNTIF(INDIRECT(ADDRESS(($AO1024-1)*36+($AP1024-1)*12+6,COLUMN())):INDIRECT(ADDRESS(($AO1024-1)*36+($AP1024-1)*12+$AQ1024+4,COLUMN())),INDIRECT(ADDRESS(($AO1024-1)*3+$AP1024+5,$AQ1024+7)))&gt;=1,0,INDIRECT(ADDRESS(($AO1024-1)*3+$AP1024+5,$AQ1024+7)))))</f>
        <v>0</v>
      </c>
      <c r="AS1024" s="511">
        <f ca="1">COUNTIF(INDIRECT("H"&amp;(ROW()+12*(($AO1024-1)*3+$AP1024)-ROW())/12+5):INDIRECT("S"&amp;(ROW()+12*(($AO1024-1)*3+$AP1024)-ROW())/12+5),AR1024)</f>
        <v>0</v>
      </c>
      <c r="AV1024" s="511">
        <f ca="1">IF(AND(AR1024&gt;0,AS1024&gt;0),COUNTIF(AV$6:AV1023,"&gt;0")+1,0)</f>
        <v>0</v>
      </c>
    </row>
    <row r="1025" spans="41:48">
      <c r="AO1025" s="511">
        <v>29</v>
      </c>
      <c r="AP1025" s="511">
        <v>1</v>
      </c>
      <c r="AQ1025" s="511">
        <v>12</v>
      </c>
      <c r="AR1025" s="511">
        <f ca="1">IF($AQ1025=1,IF(INDIRECT(ADDRESS(($AO1025-1)*3+$AP1025+5,$AQ1025+7))="",0,INDIRECT(ADDRESS(($AO1025-1)*3+$AP1025+5,$AQ1025+7))),IF(INDIRECT(ADDRESS(($AO1025-1)*3+$AP1025+5,$AQ1025+7))="",0,IF(COUNTIF(INDIRECT(ADDRESS(($AO1025-1)*36+($AP1025-1)*12+6,COLUMN())):INDIRECT(ADDRESS(($AO1025-1)*36+($AP1025-1)*12+$AQ1025+4,COLUMN())),INDIRECT(ADDRESS(($AO1025-1)*3+$AP1025+5,$AQ1025+7)))&gt;=1,0,INDIRECT(ADDRESS(($AO1025-1)*3+$AP1025+5,$AQ1025+7)))))</f>
        <v>0</v>
      </c>
      <c r="AS1025" s="511">
        <f ca="1">COUNTIF(INDIRECT("H"&amp;(ROW()+12*(($AO1025-1)*3+$AP1025)-ROW())/12+5):INDIRECT("S"&amp;(ROW()+12*(($AO1025-1)*3+$AP1025)-ROW())/12+5),AR1025)</f>
        <v>0</v>
      </c>
      <c r="AV1025" s="511">
        <f ca="1">IF(AND(AR1025&gt;0,AS1025&gt;0),COUNTIF(AV$6:AV1024,"&gt;0")+1,0)</f>
        <v>0</v>
      </c>
    </row>
    <row r="1026" spans="41:48">
      <c r="AO1026" s="511">
        <v>29</v>
      </c>
      <c r="AP1026" s="511">
        <v>2</v>
      </c>
      <c r="AQ1026" s="511">
        <v>1</v>
      </c>
      <c r="AR1026" s="511">
        <f ca="1">IF($AQ1026=1,IF(INDIRECT(ADDRESS(($AO1026-1)*3+$AP1026+5,$AQ1026+7))="",0,INDIRECT(ADDRESS(($AO1026-1)*3+$AP1026+5,$AQ1026+7))),IF(INDIRECT(ADDRESS(($AO1026-1)*3+$AP1026+5,$AQ1026+7))="",0,IF(COUNTIF(INDIRECT(ADDRESS(($AO1026-1)*36+($AP1026-1)*12+6,COLUMN())):INDIRECT(ADDRESS(($AO1026-1)*36+($AP1026-1)*12+$AQ1026+4,COLUMN())),INDIRECT(ADDRESS(($AO1026-1)*3+$AP1026+5,$AQ1026+7)))&gt;=1,0,INDIRECT(ADDRESS(($AO1026-1)*3+$AP1026+5,$AQ1026+7)))))</f>
        <v>0</v>
      </c>
      <c r="AS1026" s="511">
        <f ca="1">COUNTIF(INDIRECT("H"&amp;(ROW()+12*(($AO1026-1)*3+$AP1026)-ROW())/12+5):INDIRECT("S"&amp;(ROW()+12*(($AO1026-1)*3+$AP1026)-ROW())/12+5),AR1026)</f>
        <v>0</v>
      </c>
      <c r="AV1026" s="511">
        <f ca="1">IF(AND(AR1026&gt;0,AS1026&gt;0),COUNTIF(AV$6:AV1025,"&gt;0")+1,0)</f>
        <v>0</v>
      </c>
    </row>
    <row r="1027" spans="41:48">
      <c r="AO1027" s="511">
        <v>29</v>
      </c>
      <c r="AP1027" s="511">
        <v>2</v>
      </c>
      <c r="AQ1027" s="511">
        <v>2</v>
      </c>
      <c r="AR1027" s="511">
        <f ca="1">IF($AQ1027=1,IF(INDIRECT(ADDRESS(($AO1027-1)*3+$AP1027+5,$AQ1027+7))="",0,INDIRECT(ADDRESS(($AO1027-1)*3+$AP1027+5,$AQ1027+7))),IF(INDIRECT(ADDRESS(($AO1027-1)*3+$AP1027+5,$AQ1027+7))="",0,IF(COUNTIF(INDIRECT(ADDRESS(($AO1027-1)*36+($AP1027-1)*12+6,COLUMN())):INDIRECT(ADDRESS(($AO1027-1)*36+($AP1027-1)*12+$AQ1027+4,COLUMN())),INDIRECT(ADDRESS(($AO1027-1)*3+$AP1027+5,$AQ1027+7)))&gt;=1,0,INDIRECT(ADDRESS(($AO1027-1)*3+$AP1027+5,$AQ1027+7)))))</f>
        <v>0</v>
      </c>
      <c r="AS1027" s="511">
        <f ca="1">COUNTIF(INDIRECT("H"&amp;(ROW()+12*(($AO1027-1)*3+$AP1027)-ROW())/12+5):INDIRECT("S"&amp;(ROW()+12*(($AO1027-1)*3+$AP1027)-ROW())/12+5),AR1027)</f>
        <v>0</v>
      </c>
      <c r="AV1027" s="511">
        <f ca="1">IF(AND(AR1027&gt;0,AS1027&gt;0),COUNTIF(AV$6:AV1026,"&gt;0")+1,0)</f>
        <v>0</v>
      </c>
    </row>
    <row r="1028" spans="41:48">
      <c r="AO1028" s="511">
        <v>29</v>
      </c>
      <c r="AP1028" s="511">
        <v>2</v>
      </c>
      <c r="AQ1028" s="511">
        <v>3</v>
      </c>
      <c r="AR1028" s="511">
        <f ca="1">IF($AQ1028=1,IF(INDIRECT(ADDRESS(($AO1028-1)*3+$AP1028+5,$AQ1028+7))="",0,INDIRECT(ADDRESS(($AO1028-1)*3+$AP1028+5,$AQ1028+7))),IF(INDIRECT(ADDRESS(($AO1028-1)*3+$AP1028+5,$AQ1028+7))="",0,IF(COUNTIF(INDIRECT(ADDRESS(($AO1028-1)*36+($AP1028-1)*12+6,COLUMN())):INDIRECT(ADDRESS(($AO1028-1)*36+($AP1028-1)*12+$AQ1028+4,COLUMN())),INDIRECT(ADDRESS(($AO1028-1)*3+$AP1028+5,$AQ1028+7)))&gt;=1,0,INDIRECT(ADDRESS(($AO1028-1)*3+$AP1028+5,$AQ1028+7)))))</f>
        <v>0</v>
      </c>
      <c r="AS1028" s="511">
        <f ca="1">COUNTIF(INDIRECT("H"&amp;(ROW()+12*(($AO1028-1)*3+$AP1028)-ROW())/12+5):INDIRECT("S"&amp;(ROW()+12*(($AO1028-1)*3+$AP1028)-ROW())/12+5),AR1028)</f>
        <v>0</v>
      </c>
      <c r="AV1028" s="511">
        <f ca="1">IF(AND(AR1028&gt;0,AS1028&gt;0),COUNTIF(AV$6:AV1027,"&gt;0")+1,0)</f>
        <v>0</v>
      </c>
    </row>
    <row r="1029" spans="41:48">
      <c r="AO1029" s="511">
        <v>29</v>
      </c>
      <c r="AP1029" s="511">
        <v>2</v>
      </c>
      <c r="AQ1029" s="511">
        <v>4</v>
      </c>
      <c r="AR1029" s="511">
        <f ca="1">IF($AQ1029=1,IF(INDIRECT(ADDRESS(($AO1029-1)*3+$AP1029+5,$AQ1029+7))="",0,INDIRECT(ADDRESS(($AO1029-1)*3+$AP1029+5,$AQ1029+7))),IF(INDIRECT(ADDRESS(($AO1029-1)*3+$AP1029+5,$AQ1029+7))="",0,IF(COUNTIF(INDIRECT(ADDRESS(($AO1029-1)*36+($AP1029-1)*12+6,COLUMN())):INDIRECT(ADDRESS(($AO1029-1)*36+($AP1029-1)*12+$AQ1029+4,COLUMN())),INDIRECT(ADDRESS(($AO1029-1)*3+$AP1029+5,$AQ1029+7)))&gt;=1,0,INDIRECT(ADDRESS(($AO1029-1)*3+$AP1029+5,$AQ1029+7)))))</f>
        <v>0</v>
      </c>
      <c r="AS1029" s="511">
        <f ca="1">COUNTIF(INDIRECT("H"&amp;(ROW()+12*(($AO1029-1)*3+$AP1029)-ROW())/12+5):INDIRECT("S"&amp;(ROW()+12*(($AO1029-1)*3+$AP1029)-ROW())/12+5),AR1029)</f>
        <v>0</v>
      </c>
      <c r="AV1029" s="511">
        <f ca="1">IF(AND(AR1029&gt;0,AS1029&gt;0),COUNTIF(AV$6:AV1028,"&gt;0")+1,0)</f>
        <v>0</v>
      </c>
    </row>
    <row r="1030" spans="41:48">
      <c r="AO1030" s="511">
        <v>29</v>
      </c>
      <c r="AP1030" s="511">
        <v>2</v>
      </c>
      <c r="AQ1030" s="511">
        <v>5</v>
      </c>
      <c r="AR1030" s="511">
        <f ca="1">IF($AQ1030=1,IF(INDIRECT(ADDRESS(($AO1030-1)*3+$AP1030+5,$AQ1030+7))="",0,INDIRECT(ADDRESS(($AO1030-1)*3+$AP1030+5,$AQ1030+7))),IF(INDIRECT(ADDRESS(($AO1030-1)*3+$AP1030+5,$AQ1030+7))="",0,IF(COUNTIF(INDIRECT(ADDRESS(($AO1030-1)*36+($AP1030-1)*12+6,COLUMN())):INDIRECT(ADDRESS(($AO1030-1)*36+($AP1030-1)*12+$AQ1030+4,COLUMN())),INDIRECT(ADDRESS(($AO1030-1)*3+$AP1030+5,$AQ1030+7)))&gt;=1,0,INDIRECT(ADDRESS(($AO1030-1)*3+$AP1030+5,$AQ1030+7)))))</f>
        <v>0</v>
      </c>
      <c r="AS1030" s="511">
        <f ca="1">COUNTIF(INDIRECT("H"&amp;(ROW()+12*(($AO1030-1)*3+$AP1030)-ROW())/12+5):INDIRECT("S"&amp;(ROW()+12*(($AO1030-1)*3+$AP1030)-ROW())/12+5),AR1030)</f>
        <v>0</v>
      </c>
      <c r="AV1030" s="511">
        <f ca="1">IF(AND(AR1030&gt;0,AS1030&gt;0),COUNTIF(AV$6:AV1029,"&gt;0")+1,0)</f>
        <v>0</v>
      </c>
    </row>
    <row r="1031" spans="41:48">
      <c r="AO1031" s="511">
        <v>29</v>
      </c>
      <c r="AP1031" s="511">
        <v>2</v>
      </c>
      <c r="AQ1031" s="511">
        <v>6</v>
      </c>
      <c r="AR1031" s="511">
        <f ca="1">IF($AQ1031=1,IF(INDIRECT(ADDRESS(($AO1031-1)*3+$AP1031+5,$AQ1031+7))="",0,INDIRECT(ADDRESS(($AO1031-1)*3+$AP1031+5,$AQ1031+7))),IF(INDIRECT(ADDRESS(($AO1031-1)*3+$AP1031+5,$AQ1031+7))="",0,IF(COUNTIF(INDIRECT(ADDRESS(($AO1031-1)*36+($AP1031-1)*12+6,COLUMN())):INDIRECT(ADDRESS(($AO1031-1)*36+($AP1031-1)*12+$AQ1031+4,COLUMN())),INDIRECT(ADDRESS(($AO1031-1)*3+$AP1031+5,$AQ1031+7)))&gt;=1,0,INDIRECT(ADDRESS(($AO1031-1)*3+$AP1031+5,$AQ1031+7)))))</f>
        <v>0</v>
      </c>
      <c r="AS1031" s="511">
        <f ca="1">COUNTIF(INDIRECT("H"&amp;(ROW()+12*(($AO1031-1)*3+$AP1031)-ROW())/12+5):INDIRECT("S"&amp;(ROW()+12*(($AO1031-1)*3+$AP1031)-ROW())/12+5),AR1031)</f>
        <v>0</v>
      </c>
      <c r="AV1031" s="511">
        <f ca="1">IF(AND(AR1031&gt;0,AS1031&gt;0),COUNTIF(AV$6:AV1030,"&gt;0")+1,0)</f>
        <v>0</v>
      </c>
    </row>
    <row r="1032" spans="41:48">
      <c r="AO1032" s="511">
        <v>29</v>
      </c>
      <c r="AP1032" s="511">
        <v>2</v>
      </c>
      <c r="AQ1032" s="511">
        <v>7</v>
      </c>
      <c r="AR1032" s="511">
        <f ca="1">IF($AQ1032=1,IF(INDIRECT(ADDRESS(($AO1032-1)*3+$AP1032+5,$AQ1032+7))="",0,INDIRECT(ADDRESS(($AO1032-1)*3+$AP1032+5,$AQ1032+7))),IF(INDIRECT(ADDRESS(($AO1032-1)*3+$AP1032+5,$AQ1032+7))="",0,IF(COUNTIF(INDIRECT(ADDRESS(($AO1032-1)*36+($AP1032-1)*12+6,COLUMN())):INDIRECT(ADDRESS(($AO1032-1)*36+($AP1032-1)*12+$AQ1032+4,COLUMN())),INDIRECT(ADDRESS(($AO1032-1)*3+$AP1032+5,$AQ1032+7)))&gt;=1,0,INDIRECT(ADDRESS(($AO1032-1)*3+$AP1032+5,$AQ1032+7)))))</f>
        <v>0</v>
      </c>
      <c r="AS1032" s="511">
        <f ca="1">COUNTIF(INDIRECT("H"&amp;(ROW()+12*(($AO1032-1)*3+$AP1032)-ROW())/12+5):INDIRECT("S"&amp;(ROW()+12*(($AO1032-1)*3+$AP1032)-ROW())/12+5),AR1032)</f>
        <v>0</v>
      </c>
      <c r="AV1032" s="511">
        <f ca="1">IF(AND(AR1032&gt;0,AS1032&gt;0),COUNTIF(AV$6:AV1031,"&gt;0")+1,0)</f>
        <v>0</v>
      </c>
    </row>
    <row r="1033" spans="41:48">
      <c r="AO1033" s="511">
        <v>29</v>
      </c>
      <c r="AP1033" s="511">
        <v>2</v>
      </c>
      <c r="AQ1033" s="511">
        <v>8</v>
      </c>
      <c r="AR1033" s="511">
        <f ca="1">IF($AQ1033=1,IF(INDIRECT(ADDRESS(($AO1033-1)*3+$AP1033+5,$AQ1033+7))="",0,INDIRECT(ADDRESS(($AO1033-1)*3+$AP1033+5,$AQ1033+7))),IF(INDIRECT(ADDRESS(($AO1033-1)*3+$AP1033+5,$AQ1033+7))="",0,IF(COUNTIF(INDIRECT(ADDRESS(($AO1033-1)*36+($AP1033-1)*12+6,COLUMN())):INDIRECT(ADDRESS(($AO1033-1)*36+($AP1033-1)*12+$AQ1033+4,COLUMN())),INDIRECT(ADDRESS(($AO1033-1)*3+$AP1033+5,$AQ1033+7)))&gt;=1,0,INDIRECT(ADDRESS(($AO1033-1)*3+$AP1033+5,$AQ1033+7)))))</f>
        <v>0</v>
      </c>
      <c r="AS1033" s="511">
        <f ca="1">COUNTIF(INDIRECT("H"&amp;(ROW()+12*(($AO1033-1)*3+$AP1033)-ROW())/12+5):INDIRECT("S"&amp;(ROW()+12*(($AO1033-1)*3+$AP1033)-ROW())/12+5),AR1033)</f>
        <v>0</v>
      </c>
      <c r="AV1033" s="511">
        <f ca="1">IF(AND(AR1033&gt;0,AS1033&gt;0),COUNTIF(AV$6:AV1032,"&gt;0")+1,0)</f>
        <v>0</v>
      </c>
    </row>
    <row r="1034" spans="41:48">
      <c r="AO1034" s="511">
        <v>29</v>
      </c>
      <c r="AP1034" s="511">
        <v>2</v>
      </c>
      <c r="AQ1034" s="511">
        <v>9</v>
      </c>
      <c r="AR1034" s="511">
        <f ca="1">IF($AQ1034=1,IF(INDIRECT(ADDRESS(($AO1034-1)*3+$AP1034+5,$AQ1034+7))="",0,INDIRECT(ADDRESS(($AO1034-1)*3+$AP1034+5,$AQ1034+7))),IF(INDIRECT(ADDRESS(($AO1034-1)*3+$AP1034+5,$AQ1034+7))="",0,IF(COUNTIF(INDIRECT(ADDRESS(($AO1034-1)*36+($AP1034-1)*12+6,COLUMN())):INDIRECT(ADDRESS(($AO1034-1)*36+($AP1034-1)*12+$AQ1034+4,COLUMN())),INDIRECT(ADDRESS(($AO1034-1)*3+$AP1034+5,$AQ1034+7)))&gt;=1,0,INDIRECT(ADDRESS(($AO1034-1)*3+$AP1034+5,$AQ1034+7)))))</f>
        <v>0</v>
      </c>
      <c r="AS1034" s="511">
        <f ca="1">COUNTIF(INDIRECT("H"&amp;(ROW()+12*(($AO1034-1)*3+$AP1034)-ROW())/12+5):INDIRECT("S"&amp;(ROW()+12*(($AO1034-1)*3+$AP1034)-ROW())/12+5),AR1034)</f>
        <v>0</v>
      </c>
      <c r="AV1034" s="511">
        <f ca="1">IF(AND(AR1034&gt;0,AS1034&gt;0),COUNTIF(AV$6:AV1033,"&gt;0")+1,0)</f>
        <v>0</v>
      </c>
    </row>
    <row r="1035" spans="41:48">
      <c r="AO1035" s="511">
        <v>29</v>
      </c>
      <c r="AP1035" s="511">
        <v>2</v>
      </c>
      <c r="AQ1035" s="511">
        <v>10</v>
      </c>
      <c r="AR1035" s="511">
        <f ca="1">IF($AQ1035=1,IF(INDIRECT(ADDRESS(($AO1035-1)*3+$AP1035+5,$AQ1035+7))="",0,INDIRECT(ADDRESS(($AO1035-1)*3+$AP1035+5,$AQ1035+7))),IF(INDIRECT(ADDRESS(($AO1035-1)*3+$AP1035+5,$AQ1035+7))="",0,IF(COUNTIF(INDIRECT(ADDRESS(($AO1035-1)*36+($AP1035-1)*12+6,COLUMN())):INDIRECT(ADDRESS(($AO1035-1)*36+($AP1035-1)*12+$AQ1035+4,COLUMN())),INDIRECT(ADDRESS(($AO1035-1)*3+$AP1035+5,$AQ1035+7)))&gt;=1,0,INDIRECT(ADDRESS(($AO1035-1)*3+$AP1035+5,$AQ1035+7)))))</f>
        <v>0</v>
      </c>
      <c r="AS1035" s="511">
        <f ca="1">COUNTIF(INDIRECT("H"&amp;(ROW()+12*(($AO1035-1)*3+$AP1035)-ROW())/12+5):INDIRECT("S"&amp;(ROW()+12*(($AO1035-1)*3+$AP1035)-ROW())/12+5),AR1035)</f>
        <v>0</v>
      </c>
      <c r="AV1035" s="511">
        <f ca="1">IF(AND(AR1035&gt;0,AS1035&gt;0),COUNTIF(AV$6:AV1034,"&gt;0")+1,0)</f>
        <v>0</v>
      </c>
    </row>
    <row r="1036" spans="41:48">
      <c r="AO1036" s="511">
        <v>29</v>
      </c>
      <c r="AP1036" s="511">
        <v>2</v>
      </c>
      <c r="AQ1036" s="511">
        <v>11</v>
      </c>
      <c r="AR1036" s="511">
        <f ca="1">IF($AQ1036=1,IF(INDIRECT(ADDRESS(($AO1036-1)*3+$AP1036+5,$AQ1036+7))="",0,INDIRECT(ADDRESS(($AO1036-1)*3+$AP1036+5,$AQ1036+7))),IF(INDIRECT(ADDRESS(($AO1036-1)*3+$AP1036+5,$AQ1036+7))="",0,IF(COUNTIF(INDIRECT(ADDRESS(($AO1036-1)*36+($AP1036-1)*12+6,COLUMN())):INDIRECT(ADDRESS(($AO1036-1)*36+($AP1036-1)*12+$AQ1036+4,COLUMN())),INDIRECT(ADDRESS(($AO1036-1)*3+$AP1036+5,$AQ1036+7)))&gt;=1,0,INDIRECT(ADDRESS(($AO1036-1)*3+$AP1036+5,$AQ1036+7)))))</f>
        <v>0</v>
      </c>
      <c r="AS1036" s="511">
        <f ca="1">COUNTIF(INDIRECT("H"&amp;(ROW()+12*(($AO1036-1)*3+$AP1036)-ROW())/12+5):INDIRECT("S"&amp;(ROW()+12*(($AO1036-1)*3+$AP1036)-ROW())/12+5),AR1036)</f>
        <v>0</v>
      </c>
      <c r="AV1036" s="511">
        <f ca="1">IF(AND(AR1036&gt;0,AS1036&gt;0),COUNTIF(AV$6:AV1035,"&gt;0")+1,0)</f>
        <v>0</v>
      </c>
    </row>
    <row r="1037" spans="41:48">
      <c r="AO1037" s="511">
        <v>29</v>
      </c>
      <c r="AP1037" s="511">
        <v>2</v>
      </c>
      <c r="AQ1037" s="511">
        <v>12</v>
      </c>
      <c r="AR1037" s="511">
        <f ca="1">IF($AQ1037=1,IF(INDIRECT(ADDRESS(($AO1037-1)*3+$AP1037+5,$AQ1037+7))="",0,INDIRECT(ADDRESS(($AO1037-1)*3+$AP1037+5,$AQ1037+7))),IF(INDIRECT(ADDRESS(($AO1037-1)*3+$AP1037+5,$AQ1037+7))="",0,IF(COUNTIF(INDIRECT(ADDRESS(($AO1037-1)*36+($AP1037-1)*12+6,COLUMN())):INDIRECT(ADDRESS(($AO1037-1)*36+($AP1037-1)*12+$AQ1037+4,COLUMN())),INDIRECT(ADDRESS(($AO1037-1)*3+$AP1037+5,$AQ1037+7)))&gt;=1,0,INDIRECT(ADDRESS(($AO1037-1)*3+$AP1037+5,$AQ1037+7)))))</f>
        <v>0</v>
      </c>
      <c r="AS1037" s="511">
        <f ca="1">COUNTIF(INDIRECT("H"&amp;(ROW()+12*(($AO1037-1)*3+$AP1037)-ROW())/12+5):INDIRECT("S"&amp;(ROW()+12*(($AO1037-1)*3+$AP1037)-ROW())/12+5),AR1037)</f>
        <v>0</v>
      </c>
      <c r="AV1037" s="511">
        <f ca="1">IF(AND(AR1037&gt;0,AS1037&gt;0),COUNTIF(AV$6:AV1036,"&gt;0")+1,0)</f>
        <v>0</v>
      </c>
    </row>
    <row r="1038" spans="41:48">
      <c r="AO1038" s="511">
        <v>29</v>
      </c>
      <c r="AP1038" s="511">
        <v>3</v>
      </c>
      <c r="AQ1038" s="511">
        <v>1</v>
      </c>
      <c r="AR1038" s="511">
        <f ca="1">IF($AQ1038=1,IF(INDIRECT(ADDRESS(($AO1038-1)*3+$AP1038+5,$AQ1038+7))="",0,INDIRECT(ADDRESS(($AO1038-1)*3+$AP1038+5,$AQ1038+7))),IF(INDIRECT(ADDRESS(($AO1038-1)*3+$AP1038+5,$AQ1038+7))="",0,IF(COUNTIF(INDIRECT(ADDRESS(($AO1038-1)*36+($AP1038-1)*12+6,COLUMN())):INDIRECT(ADDRESS(($AO1038-1)*36+($AP1038-1)*12+$AQ1038+4,COLUMN())),INDIRECT(ADDRESS(($AO1038-1)*3+$AP1038+5,$AQ1038+7)))&gt;=1,0,INDIRECT(ADDRESS(($AO1038-1)*3+$AP1038+5,$AQ1038+7)))))</f>
        <v>0</v>
      </c>
      <c r="AS1038" s="511">
        <f ca="1">COUNTIF(INDIRECT("H"&amp;(ROW()+12*(($AO1038-1)*3+$AP1038)-ROW())/12+5):INDIRECT("S"&amp;(ROW()+12*(($AO1038-1)*3+$AP1038)-ROW())/12+5),AR1038)</f>
        <v>0</v>
      </c>
      <c r="AV1038" s="511">
        <f ca="1">IF(AND(AR1038&gt;0,AS1038&gt;0),COUNTIF(AV$6:AV1037,"&gt;0")+1,0)</f>
        <v>0</v>
      </c>
    </row>
    <row r="1039" spans="41:48">
      <c r="AO1039" s="511">
        <v>29</v>
      </c>
      <c r="AP1039" s="511">
        <v>3</v>
      </c>
      <c r="AQ1039" s="511">
        <v>2</v>
      </c>
      <c r="AR1039" s="511">
        <f ca="1">IF($AQ1039=1,IF(INDIRECT(ADDRESS(($AO1039-1)*3+$AP1039+5,$AQ1039+7))="",0,INDIRECT(ADDRESS(($AO1039-1)*3+$AP1039+5,$AQ1039+7))),IF(INDIRECT(ADDRESS(($AO1039-1)*3+$AP1039+5,$AQ1039+7))="",0,IF(COUNTIF(INDIRECT(ADDRESS(($AO1039-1)*36+($AP1039-1)*12+6,COLUMN())):INDIRECT(ADDRESS(($AO1039-1)*36+($AP1039-1)*12+$AQ1039+4,COLUMN())),INDIRECT(ADDRESS(($AO1039-1)*3+$AP1039+5,$AQ1039+7)))&gt;=1,0,INDIRECT(ADDRESS(($AO1039-1)*3+$AP1039+5,$AQ1039+7)))))</f>
        <v>0</v>
      </c>
      <c r="AS1039" s="511">
        <f ca="1">COUNTIF(INDIRECT("H"&amp;(ROW()+12*(($AO1039-1)*3+$AP1039)-ROW())/12+5):INDIRECT("S"&amp;(ROW()+12*(($AO1039-1)*3+$AP1039)-ROW())/12+5),AR1039)</f>
        <v>0</v>
      </c>
      <c r="AV1039" s="511">
        <f ca="1">IF(AND(AR1039&gt;0,AS1039&gt;0),COUNTIF(AV$6:AV1038,"&gt;0")+1,0)</f>
        <v>0</v>
      </c>
    </row>
    <row r="1040" spans="41:48">
      <c r="AO1040" s="511">
        <v>29</v>
      </c>
      <c r="AP1040" s="511">
        <v>3</v>
      </c>
      <c r="AQ1040" s="511">
        <v>3</v>
      </c>
      <c r="AR1040" s="511">
        <f ca="1">IF($AQ1040=1,IF(INDIRECT(ADDRESS(($AO1040-1)*3+$AP1040+5,$AQ1040+7))="",0,INDIRECT(ADDRESS(($AO1040-1)*3+$AP1040+5,$AQ1040+7))),IF(INDIRECT(ADDRESS(($AO1040-1)*3+$AP1040+5,$AQ1040+7))="",0,IF(COUNTIF(INDIRECT(ADDRESS(($AO1040-1)*36+($AP1040-1)*12+6,COLUMN())):INDIRECT(ADDRESS(($AO1040-1)*36+($AP1040-1)*12+$AQ1040+4,COLUMN())),INDIRECT(ADDRESS(($AO1040-1)*3+$AP1040+5,$AQ1040+7)))&gt;=1,0,INDIRECT(ADDRESS(($AO1040-1)*3+$AP1040+5,$AQ1040+7)))))</f>
        <v>0</v>
      </c>
      <c r="AS1040" s="511">
        <f ca="1">COUNTIF(INDIRECT("H"&amp;(ROW()+12*(($AO1040-1)*3+$AP1040)-ROW())/12+5):INDIRECT("S"&amp;(ROW()+12*(($AO1040-1)*3+$AP1040)-ROW())/12+5),AR1040)</f>
        <v>0</v>
      </c>
      <c r="AV1040" s="511">
        <f ca="1">IF(AND(AR1040&gt;0,AS1040&gt;0),COUNTIF(AV$6:AV1039,"&gt;0")+1,0)</f>
        <v>0</v>
      </c>
    </row>
    <row r="1041" spans="41:48">
      <c r="AO1041" s="511">
        <v>29</v>
      </c>
      <c r="AP1041" s="511">
        <v>3</v>
      </c>
      <c r="AQ1041" s="511">
        <v>4</v>
      </c>
      <c r="AR1041" s="511">
        <f ca="1">IF($AQ1041=1,IF(INDIRECT(ADDRESS(($AO1041-1)*3+$AP1041+5,$AQ1041+7))="",0,INDIRECT(ADDRESS(($AO1041-1)*3+$AP1041+5,$AQ1041+7))),IF(INDIRECT(ADDRESS(($AO1041-1)*3+$AP1041+5,$AQ1041+7))="",0,IF(COUNTIF(INDIRECT(ADDRESS(($AO1041-1)*36+($AP1041-1)*12+6,COLUMN())):INDIRECT(ADDRESS(($AO1041-1)*36+($AP1041-1)*12+$AQ1041+4,COLUMN())),INDIRECT(ADDRESS(($AO1041-1)*3+$AP1041+5,$AQ1041+7)))&gt;=1,0,INDIRECT(ADDRESS(($AO1041-1)*3+$AP1041+5,$AQ1041+7)))))</f>
        <v>0</v>
      </c>
      <c r="AS1041" s="511">
        <f ca="1">COUNTIF(INDIRECT("H"&amp;(ROW()+12*(($AO1041-1)*3+$AP1041)-ROW())/12+5):INDIRECT("S"&amp;(ROW()+12*(($AO1041-1)*3+$AP1041)-ROW())/12+5),AR1041)</f>
        <v>0</v>
      </c>
      <c r="AV1041" s="511">
        <f ca="1">IF(AND(AR1041&gt;0,AS1041&gt;0),COUNTIF(AV$6:AV1040,"&gt;0")+1,0)</f>
        <v>0</v>
      </c>
    </row>
    <row r="1042" spans="41:48">
      <c r="AO1042" s="511">
        <v>29</v>
      </c>
      <c r="AP1042" s="511">
        <v>3</v>
      </c>
      <c r="AQ1042" s="511">
        <v>5</v>
      </c>
      <c r="AR1042" s="511">
        <f ca="1">IF($AQ1042=1,IF(INDIRECT(ADDRESS(($AO1042-1)*3+$AP1042+5,$AQ1042+7))="",0,INDIRECT(ADDRESS(($AO1042-1)*3+$AP1042+5,$AQ1042+7))),IF(INDIRECT(ADDRESS(($AO1042-1)*3+$AP1042+5,$AQ1042+7))="",0,IF(COUNTIF(INDIRECT(ADDRESS(($AO1042-1)*36+($AP1042-1)*12+6,COLUMN())):INDIRECT(ADDRESS(($AO1042-1)*36+($AP1042-1)*12+$AQ1042+4,COLUMN())),INDIRECT(ADDRESS(($AO1042-1)*3+$AP1042+5,$AQ1042+7)))&gt;=1,0,INDIRECT(ADDRESS(($AO1042-1)*3+$AP1042+5,$AQ1042+7)))))</f>
        <v>0</v>
      </c>
      <c r="AS1042" s="511">
        <f ca="1">COUNTIF(INDIRECT("H"&amp;(ROW()+12*(($AO1042-1)*3+$AP1042)-ROW())/12+5):INDIRECT("S"&amp;(ROW()+12*(($AO1042-1)*3+$AP1042)-ROW())/12+5),AR1042)</f>
        <v>0</v>
      </c>
      <c r="AV1042" s="511">
        <f ca="1">IF(AND(AR1042&gt;0,AS1042&gt;0),COUNTIF(AV$6:AV1041,"&gt;0")+1,0)</f>
        <v>0</v>
      </c>
    </row>
    <row r="1043" spans="41:48">
      <c r="AO1043" s="511">
        <v>29</v>
      </c>
      <c r="AP1043" s="511">
        <v>3</v>
      </c>
      <c r="AQ1043" s="511">
        <v>6</v>
      </c>
      <c r="AR1043" s="511">
        <f ca="1">IF($AQ1043=1,IF(INDIRECT(ADDRESS(($AO1043-1)*3+$AP1043+5,$AQ1043+7))="",0,INDIRECT(ADDRESS(($AO1043-1)*3+$AP1043+5,$AQ1043+7))),IF(INDIRECT(ADDRESS(($AO1043-1)*3+$AP1043+5,$AQ1043+7))="",0,IF(COUNTIF(INDIRECT(ADDRESS(($AO1043-1)*36+($AP1043-1)*12+6,COLUMN())):INDIRECT(ADDRESS(($AO1043-1)*36+($AP1043-1)*12+$AQ1043+4,COLUMN())),INDIRECT(ADDRESS(($AO1043-1)*3+$AP1043+5,$AQ1043+7)))&gt;=1,0,INDIRECT(ADDRESS(($AO1043-1)*3+$AP1043+5,$AQ1043+7)))))</f>
        <v>0</v>
      </c>
      <c r="AS1043" s="511">
        <f ca="1">COUNTIF(INDIRECT("H"&amp;(ROW()+12*(($AO1043-1)*3+$AP1043)-ROW())/12+5):INDIRECT("S"&amp;(ROW()+12*(($AO1043-1)*3+$AP1043)-ROW())/12+5),AR1043)</f>
        <v>0</v>
      </c>
      <c r="AV1043" s="511">
        <f ca="1">IF(AND(AR1043&gt;0,AS1043&gt;0),COUNTIF(AV$6:AV1042,"&gt;0")+1,0)</f>
        <v>0</v>
      </c>
    </row>
    <row r="1044" spans="41:48">
      <c r="AO1044" s="511">
        <v>29</v>
      </c>
      <c r="AP1044" s="511">
        <v>3</v>
      </c>
      <c r="AQ1044" s="511">
        <v>7</v>
      </c>
      <c r="AR1044" s="511">
        <f ca="1">IF($AQ1044=1,IF(INDIRECT(ADDRESS(($AO1044-1)*3+$AP1044+5,$AQ1044+7))="",0,INDIRECT(ADDRESS(($AO1044-1)*3+$AP1044+5,$AQ1044+7))),IF(INDIRECT(ADDRESS(($AO1044-1)*3+$AP1044+5,$AQ1044+7))="",0,IF(COUNTIF(INDIRECT(ADDRESS(($AO1044-1)*36+($AP1044-1)*12+6,COLUMN())):INDIRECT(ADDRESS(($AO1044-1)*36+($AP1044-1)*12+$AQ1044+4,COLUMN())),INDIRECT(ADDRESS(($AO1044-1)*3+$AP1044+5,$AQ1044+7)))&gt;=1,0,INDIRECT(ADDRESS(($AO1044-1)*3+$AP1044+5,$AQ1044+7)))))</f>
        <v>0</v>
      </c>
      <c r="AS1044" s="511">
        <f ca="1">COUNTIF(INDIRECT("H"&amp;(ROW()+12*(($AO1044-1)*3+$AP1044)-ROW())/12+5):INDIRECT("S"&amp;(ROW()+12*(($AO1044-1)*3+$AP1044)-ROW())/12+5),AR1044)</f>
        <v>0</v>
      </c>
      <c r="AV1044" s="511">
        <f ca="1">IF(AND(AR1044&gt;0,AS1044&gt;0),COUNTIF(AV$6:AV1043,"&gt;0")+1,0)</f>
        <v>0</v>
      </c>
    </row>
    <row r="1045" spans="41:48">
      <c r="AO1045" s="511">
        <v>29</v>
      </c>
      <c r="AP1045" s="511">
        <v>3</v>
      </c>
      <c r="AQ1045" s="511">
        <v>8</v>
      </c>
      <c r="AR1045" s="511">
        <f ca="1">IF($AQ1045=1,IF(INDIRECT(ADDRESS(($AO1045-1)*3+$AP1045+5,$AQ1045+7))="",0,INDIRECT(ADDRESS(($AO1045-1)*3+$AP1045+5,$AQ1045+7))),IF(INDIRECT(ADDRESS(($AO1045-1)*3+$AP1045+5,$AQ1045+7))="",0,IF(COUNTIF(INDIRECT(ADDRESS(($AO1045-1)*36+($AP1045-1)*12+6,COLUMN())):INDIRECT(ADDRESS(($AO1045-1)*36+($AP1045-1)*12+$AQ1045+4,COLUMN())),INDIRECT(ADDRESS(($AO1045-1)*3+$AP1045+5,$AQ1045+7)))&gt;=1,0,INDIRECT(ADDRESS(($AO1045-1)*3+$AP1045+5,$AQ1045+7)))))</f>
        <v>0</v>
      </c>
      <c r="AS1045" s="511">
        <f ca="1">COUNTIF(INDIRECT("H"&amp;(ROW()+12*(($AO1045-1)*3+$AP1045)-ROW())/12+5):INDIRECT("S"&amp;(ROW()+12*(($AO1045-1)*3+$AP1045)-ROW())/12+5),AR1045)</f>
        <v>0</v>
      </c>
      <c r="AV1045" s="511">
        <f ca="1">IF(AND(AR1045&gt;0,AS1045&gt;0),COUNTIF(AV$6:AV1044,"&gt;0")+1,0)</f>
        <v>0</v>
      </c>
    </row>
    <row r="1046" spans="41:48">
      <c r="AO1046" s="511">
        <v>29</v>
      </c>
      <c r="AP1046" s="511">
        <v>3</v>
      </c>
      <c r="AQ1046" s="511">
        <v>9</v>
      </c>
      <c r="AR1046" s="511">
        <f ca="1">IF($AQ1046=1,IF(INDIRECT(ADDRESS(($AO1046-1)*3+$AP1046+5,$AQ1046+7))="",0,INDIRECT(ADDRESS(($AO1046-1)*3+$AP1046+5,$AQ1046+7))),IF(INDIRECT(ADDRESS(($AO1046-1)*3+$AP1046+5,$AQ1046+7))="",0,IF(COUNTIF(INDIRECT(ADDRESS(($AO1046-1)*36+($AP1046-1)*12+6,COLUMN())):INDIRECT(ADDRESS(($AO1046-1)*36+($AP1046-1)*12+$AQ1046+4,COLUMN())),INDIRECT(ADDRESS(($AO1046-1)*3+$AP1046+5,$AQ1046+7)))&gt;=1,0,INDIRECT(ADDRESS(($AO1046-1)*3+$AP1046+5,$AQ1046+7)))))</f>
        <v>0</v>
      </c>
      <c r="AS1046" s="511">
        <f ca="1">COUNTIF(INDIRECT("H"&amp;(ROW()+12*(($AO1046-1)*3+$AP1046)-ROW())/12+5):INDIRECT("S"&amp;(ROW()+12*(($AO1046-1)*3+$AP1046)-ROW())/12+5),AR1046)</f>
        <v>0</v>
      </c>
      <c r="AV1046" s="511">
        <f ca="1">IF(AND(AR1046&gt;0,AS1046&gt;0),COUNTIF(AV$6:AV1045,"&gt;0")+1,0)</f>
        <v>0</v>
      </c>
    </row>
    <row r="1047" spans="41:48">
      <c r="AO1047" s="511">
        <v>29</v>
      </c>
      <c r="AP1047" s="511">
        <v>3</v>
      </c>
      <c r="AQ1047" s="511">
        <v>10</v>
      </c>
      <c r="AR1047" s="511">
        <f ca="1">IF($AQ1047=1,IF(INDIRECT(ADDRESS(($AO1047-1)*3+$AP1047+5,$AQ1047+7))="",0,INDIRECT(ADDRESS(($AO1047-1)*3+$AP1047+5,$AQ1047+7))),IF(INDIRECT(ADDRESS(($AO1047-1)*3+$AP1047+5,$AQ1047+7))="",0,IF(COUNTIF(INDIRECT(ADDRESS(($AO1047-1)*36+($AP1047-1)*12+6,COLUMN())):INDIRECT(ADDRESS(($AO1047-1)*36+($AP1047-1)*12+$AQ1047+4,COLUMN())),INDIRECT(ADDRESS(($AO1047-1)*3+$AP1047+5,$AQ1047+7)))&gt;=1,0,INDIRECT(ADDRESS(($AO1047-1)*3+$AP1047+5,$AQ1047+7)))))</f>
        <v>0</v>
      </c>
      <c r="AS1047" s="511">
        <f ca="1">COUNTIF(INDIRECT("H"&amp;(ROW()+12*(($AO1047-1)*3+$AP1047)-ROW())/12+5):INDIRECT("S"&amp;(ROW()+12*(($AO1047-1)*3+$AP1047)-ROW())/12+5),AR1047)</f>
        <v>0</v>
      </c>
      <c r="AV1047" s="511">
        <f ca="1">IF(AND(AR1047&gt;0,AS1047&gt;0),COUNTIF(AV$6:AV1046,"&gt;0")+1,0)</f>
        <v>0</v>
      </c>
    </row>
    <row r="1048" spans="41:48">
      <c r="AO1048" s="511">
        <v>29</v>
      </c>
      <c r="AP1048" s="511">
        <v>3</v>
      </c>
      <c r="AQ1048" s="511">
        <v>11</v>
      </c>
      <c r="AR1048" s="511">
        <f ca="1">IF($AQ1048=1,IF(INDIRECT(ADDRESS(($AO1048-1)*3+$AP1048+5,$AQ1048+7))="",0,INDIRECT(ADDRESS(($AO1048-1)*3+$AP1048+5,$AQ1048+7))),IF(INDIRECT(ADDRESS(($AO1048-1)*3+$AP1048+5,$AQ1048+7))="",0,IF(COUNTIF(INDIRECT(ADDRESS(($AO1048-1)*36+($AP1048-1)*12+6,COLUMN())):INDIRECT(ADDRESS(($AO1048-1)*36+($AP1048-1)*12+$AQ1048+4,COLUMN())),INDIRECT(ADDRESS(($AO1048-1)*3+$AP1048+5,$AQ1048+7)))&gt;=1,0,INDIRECT(ADDRESS(($AO1048-1)*3+$AP1048+5,$AQ1048+7)))))</f>
        <v>0</v>
      </c>
      <c r="AS1048" s="511">
        <f ca="1">COUNTIF(INDIRECT("H"&amp;(ROW()+12*(($AO1048-1)*3+$AP1048)-ROW())/12+5):INDIRECT("S"&amp;(ROW()+12*(($AO1048-1)*3+$AP1048)-ROW())/12+5),AR1048)</f>
        <v>0</v>
      </c>
      <c r="AV1048" s="511">
        <f ca="1">IF(AND(AR1048&gt;0,AS1048&gt;0),COUNTIF(AV$6:AV1047,"&gt;0")+1,0)</f>
        <v>0</v>
      </c>
    </row>
    <row r="1049" spans="41:48">
      <c r="AO1049" s="511">
        <v>29</v>
      </c>
      <c r="AP1049" s="511">
        <v>3</v>
      </c>
      <c r="AQ1049" s="511">
        <v>12</v>
      </c>
      <c r="AR1049" s="511">
        <f ca="1">IF($AQ1049=1,IF(INDIRECT(ADDRESS(($AO1049-1)*3+$AP1049+5,$AQ1049+7))="",0,INDIRECT(ADDRESS(($AO1049-1)*3+$AP1049+5,$AQ1049+7))),IF(INDIRECT(ADDRESS(($AO1049-1)*3+$AP1049+5,$AQ1049+7))="",0,IF(COUNTIF(INDIRECT(ADDRESS(($AO1049-1)*36+($AP1049-1)*12+6,COLUMN())):INDIRECT(ADDRESS(($AO1049-1)*36+($AP1049-1)*12+$AQ1049+4,COLUMN())),INDIRECT(ADDRESS(($AO1049-1)*3+$AP1049+5,$AQ1049+7)))&gt;=1,0,INDIRECT(ADDRESS(($AO1049-1)*3+$AP1049+5,$AQ1049+7)))))</f>
        <v>0</v>
      </c>
      <c r="AS1049" s="511">
        <f ca="1">COUNTIF(INDIRECT("H"&amp;(ROW()+12*(($AO1049-1)*3+$AP1049)-ROW())/12+5):INDIRECT("S"&amp;(ROW()+12*(($AO1049-1)*3+$AP1049)-ROW())/12+5),AR1049)</f>
        <v>0</v>
      </c>
      <c r="AV1049" s="511">
        <f ca="1">IF(AND(AR1049&gt;0,AS1049&gt;0),COUNTIF(AV$6:AV1048,"&gt;0")+1,0)</f>
        <v>0</v>
      </c>
    </row>
    <row r="1050" spans="41:48">
      <c r="AO1050" s="511">
        <v>30</v>
      </c>
      <c r="AP1050" s="511">
        <v>1</v>
      </c>
      <c r="AQ1050" s="511">
        <v>1</v>
      </c>
      <c r="AR1050" s="511">
        <f ca="1">IF($AQ1050=1,IF(INDIRECT(ADDRESS(($AO1050-1)*3+$AP1050+5,$AQ1050+7))="",0,INDIRECT(ADDRESS(($AO1050-1)*3+$AP1050+5,$AQ1050+7))),IF(INDIRECT(ADDRESS(($AO1050-1)*3+$AP1050+5,$AQ1050+7))="",0,IF(COUNTIF(INDIRECT(ADDRESS(($AO1050-1)*36+($AP1050-1)*12+6,COLUMN())):INDIRECT(ADDRESS(($AO1050-1)*36+($AP1050-1)*12+$AQ1050+4,COLUMN())),INDIRECT(ADDRESS(($AO1050-1)*3+$AP1050+5,$AQ1050+7)))&gt;=1,0,INDIRECT(ADDRESS(($AO1050-1)*3+$AP1050+5,$AQ1050+7)))))</f>
        <v>0</v>
      </c>
      <c r="AS1050" s="511">
        <f ca="1">COUNTIF(INDIRECT("H"&amp;(ROW()+12*(($AO1050-1)*3+$AP1050)-ROW())/12+5):INDIRECT("S"&amp;(ROW()+12*(($AO1050-1)*3+$AP1050)-ROW())/12+5),AR1050)</f>
        <v>0</v>
      </c>
      <c r="AV1050" s="511">
        <f ca="1">IF(AND(AR1050&gt;0,AS1050&gt;0),COUNTIF(AV$6:AV1049,"&gt;0")+1,0)</f>
        <v>0</v>
      </c>
    </row>
    <row r="1051" spans="41:48">
      <c r="AO1051" s="511">
        <v>30</v>
      </c>
      <c r="AP1051" s="511">
        <v>1</v>
      </c>
      <c r="AQ1051" s="511">
        <v>2</v>
      </c>
      <c r="AR1051" s="511">
        <f ca="1">IF($AQ1051=1,IF(INDIRECT(ADDRESS(($AO1051-1)*3+$AP1051+5,$AQ1051+7))="",0,INDIRECT(ADDRESS(($AO1051-1)*3+$AP1051+5,$AQ1051+7))),IF(INDIRECT(ADDRESS(($AO1051-1)*3+$AP1051+5,$AQ1051+7))="",0,IF(COUNTIF(INDIRECT(ADDRESS(($AO1051-1)*36+($AP1051-1)*12+6,COLUMN())):INDIRECT(ADDRESS(($AO1051-1)*36+($AP1051-1)*12+$AQ1051+4,COLUMN())),INDIRECT(ADDRESS(($AO1051-1)*3+$AP1051+5,$AQ1051+7)))&gt;=1,0,INDIRECT(ADDRESS(($AO1051-1)*3+$AP1051+5,$AQ1051+7)))))</f>
        <v>0</v>
      </c>
      <c r="AS1051" s="511">
        <f ca="1">COUNTIF(INDIRECT("H"&amp;(ROW()+12*(($AO1051-1)*3+$AP1051)-ROW())/12+5):INDIRECT("S"&amp;(ROW()+12*(($AO1051-1)*3+$AP1051)-ROW())/12+5),AR1051)</f>
        <v>0</v>
      </c>
      <c r="AV1051" s="511">
        <f ca="1">IF(AND(AR1051&gt;0,AS1051&gt;0),COUNTIF(AV$6:AV1050,"&gt;0")+1,0)</f>
        <v>0</v>
      </c>
    </row>
    <row r="1052" spans="41:48">
      <c r="AO1052" s="511">
        <v>30</v>
      </c>
      <c r="AP1052" s="511">
        <v>1</v>
      </c>
      <c r="AQ1052" s="511">
        <v>3</v>
      </c>
      <c r="AR1052" s="511">
        <f ca="1">IF($AQ1052=1,IF(INDIRECT(ADDRESS(($AO1052-1)*3+$AP1052+5,$AQ1052+7))="",0,INDIRECT(ADDRESS(($AO1052-1)*3+$AP1052+5,$AQ1052+7))),IF(INDIRECT(ADDRESS(($AO1052-1)*3+$AP1052+5,$AQ1052+7))="",0,IF(COUNTIF(INDIRECT(ADDRESS(($AO1052-1)*36+($AP1052-1)*12+6,COLUMN())):INDIRECT(ADDRESS(($AO1052-1)*36+($AP1052-1)*12+$AQ1052+4,COLUMN())),INDIRECT(ADDRESS(($AO1052-1)*3+$AP1052+5,$AQ1052+7)))&gt;=1,0,INDIRECT(ADDRESS(($AO1052-1)*3+$AP1052+5,$AQ1052+7)))))</f>
        <v>0</v>
      </c>
      <c r="AS1052" s="511">
        <f ca="1">COUNTIF(INDIRECT("H"&amp;(ROW()+12*(($AO1052-1)*3+$AP1052)-ROW())/12+5):INDIRECT("S"&amp;(ROW()+12*(($AO1052-1)*3+$AP1052)-ROW())/12+5),AR1052)</f>
        <v>0</v>
      </c>
      <c r="AV1052" s="511">
        <f ca="1">IF(AND(AR1052&gt;0,AS1052&gt;0),COUNTIF(AV$6:AV1051,"&gt;0")+1,0)</f>
        <v>0</v>
      </c>
    </row>
    <row r="1053" spans="41:48">
      <c r="AO1053" s="511">
        <v>30</v>
      </c>
      <c r="AP1053" s="511">
        <v>1</v>
      </c>
      <c r="AQ1053" s="511">
        <v>4</v>
      </c>
      <c r="AR1053" s="511">
        <f ca="1">IF($AQ1053=1,IF(INDIRECT(ADDRESS(($AO1053-1)*3+$AP1053+5,$AQ1053+7))="",0,INDIRECT(ADDRESS(($AO1053-1)*3+$AP1053+5,$AQ1053+7))),IF(INDIRECT(ADDRESS(($AO1053-1)*3+$AP1053+5,$AQ1053+7))="",0,IF(COUNTIF(INDIRECT(ADDRESS(($AO1053-1)*36+($AP1053-1)*12+6,COLUMN())):INDIRECT(ADDRESS(($AO1053-1)*36+($AP1053-1)*12+$AQ1053+4,COLUMN())),INDIRECT(ADDRESS(($AO1053-1)*3+$AP1053+5,$AQ1053+7)))&gt;=1,0,INDIRECT(ADDRESS(($AO1053-1)*3+$AP1053+5,$AQ1053+7)))))</f>
        <v>0</v>
      </c>
      <c r="AS1053" s="511">
        <f ca="1">COUNTIF(INDIRECT("H"&amp;(ROW()+12*(($AO1053-1)*3+$AP1053)-ROW())/12+5):INDIRECT("S"&amp;(ROW()+12*(($AO1053-1)*3+$AP1053)-ROW())/12+5),AR1053)</f>
        <v>0</v>
      </c>
      <c r="AV1053" s="511">
        <f ca="1">IF(AND(AR1053&gt;0,AS1053&gt;0),COUNTIF(AV$6:AV1052,"&gt;0")+1,0)</f>
        <v>0</v>
      </c>
    </row>
    <row r="1054" spans="41:48">
      <c r="AO1054" s="511">
        <v>30</v>
      </c>
      <c r="AP1054" s="511">
        <v>1</v>
      </c>
      <c r="AQ1054" s="511">
        <v>5</v>
      </c>
      <c r="AR1054" s="511">
        <f ca="1">IF($AQ1054=1,IF(INDIRECT(ADDRESS(($AO1054-1)*3+$AP1054+5,$AQ1054+7))="",0,INDIRECT(ADDRESS(($AO1054-1)*3+$AP1054+5,$AQ1054+7))),IF(INDIRECT(ADDRESS(($AO1054-1)*3+$AP1054+5,$AQ1054+7))="",0,IF(COUNTIF(INDIRECT(ADDRESS(($AO1054-1)*36+($AP1054-1)*12+6,COLUMN())):INDIRECT(ADDRESS(($AO1054-1)*36+($AP1054-1)*12+$AQ1054+4,COLUMN())),INDIRECT(ADDRESS(($AO1054-1)*3+$AP1054+5,$AQ1054+7)))&gt;=1,0,INDIRECT(ADDRESS(($AO1054-1)*3+$AP1054+5,$AQ1054+7)))))</f>
        <v>0</v>
      </c>
      <c r="AS1054" s="511">
        <f ca="1">COUNTIF(INDIRECT("H"&amp;(ROW()+12*(($AO1054-1)*3+$AP1054)-ROW())/12+5):INDIRECT("S"&amp;(ROW()+12*(($AO1054-1)*3+$AP1054)-ROW())/12+5),AR1054)</f>
        <v>0</v>
      </c>
      <c r="AV1054" s="511">
        <f ca="1">IF(AND(AR1054&gt;0,AS1054&gt;0),COUNTIF(AV$6:AV1053,"&gt;0")+1,0)</f>
        <v>0</v>
      </c>
    </row>
    <row r="1055" spans="41:48">
      <c r="AO1055" s="511">
        <v>30</v>
      </c>
      <c r="AP1055" s="511">
        <v>1</v>
      </c>
      <c r="AQ1055" s="511">
        <v>6</v>
      </c>
      <c r="AR1055" s="511">
        <f ca="1">IF($AQ1055=1,IF(INDIRECT(ADDRESS(($AO1055-1)*3+$AP1055+5,$AQ1055+7))="",0,INDIRECT(ADDRESS(($AO1055-1)*3+$AP1055+5,$AQ1055+7))),IF(INDIRECT(ADDRESS(($AO1055-1)*3+$AP1055+5,$AQ1055+7))="",0,IF(COUNTIF(INDIRECT(ADDRESS(($AO1055-1)*36+($AP1055-1)*12+6,COLUMN())):INDIRECT(ADDRESS(($AO1055-1)*36+($AP1055-1)*12+$AQ1055+4,COLUMN())),INDIRECT(ADDRESS(($AO1055-1)*3+$AP1055+5,$AQ1055+7)))&gt;=1,0,INDIRECT(ADDRESS(($AO1055-1)*3+$AP1055+5,$AQ1055+7)))))</f>
        <v>0</v>
      </c>
      <c r="AS1055" s="511">
        <f ca="1">COUNTIF(INDIRECT("H"&amp;(ROW()+12*(($AO1055-1)*3+$AP1055)-ROW())/12+5):INDIRECT("S"&amp;(ROW()+12*(($AO1055-1)*3+$AP1055)-ROW())/12+5),AR1055)</f>
        <v>0</v>
      </c>
      <c r="AV1055" s="511">
        <f ca="1">IF(AND(AR1055&gt;0,AS1055&gt;0),COUNTIF(AV$6:AV1054,"&gt;0")+1,0)</f>
        <v>0</v>
      </c>
    </row>
    <row r="1056" spans="41:48">
      <c r="AO1056" s="511">
        <v>30</v>
      </c>
      <c r="AP1056" s="511">
        <v>1</v>
      </c>
      <c r="AQ1056" s="511">
        <v>7</v>
      </c>
      <c r="AR1056" s="511">
        <f ca="1">IF($AQ1056=1,IF(INDIRECT(ADDRESS(($AO1056-1)*3+$AP1056+5,$AQ1056+7))="",0,INDIRECT(ADDRESS(($AO1056-1)*3+$AP1056+5,$AQ1056+7))),IF(INDIRECT(ADDRESS(($AO1056-1)*3+$AP1056+5,$AQ1056+7))="",0,IF(COUNTIF(INDIRECT(ADDRESS(($AO1056-1)*36+($AP1056-1)*12+6,COLUMN())):INDIRECT(ADDRESS(($AO1056-1)*36+($AP1056-1)*12+$AQ1056+4,COLUMN())),INDIRECT(ADDRESS(($AO1056-1)*3+$AP1056+5,$AQ1056+7)))&gt;=1,0,INDIRECT(ADDRESS(($AO1056-1)*3+$AP1056+5,$AQ1056+7)))))</f>
        <v>0</v>
      </c>
      <c r="AS1056" s="511">
        <f ca="1">COUNTIF(INDIRECT("H"&amp;(ROW()+12*(($AO1056-1)*3+$AP1056)-ROW())/12+5):INDIRECT("S"&amp;(ROW()+12*(($AO1056-1)*3+$AP1056)-ROW())/12+5),AR1056)</f>
        <v>0</v>
      </c>
      <c r="AV1056" s="511">
        <f ca="1">IF(AND(AR1056&gt;0,AS1056&gt;0),COUNTIF(AV$6:AV1055,"&gt;0")+1,0)</f>
        <v>0</v>
      </c>
    </row>
    <row r="1057" spans="41:48">
      <c r="AO1057" s="511">
        <v>30</v>
      </c>
      <c r="AP1057" s="511">
        <v>1</v>
      </c>
      <c r="AQ1057" s="511">
        <v>8</v>
      </c>
      <c r="AR1057" s="511">
        <f ca="1">IF($AQ1057=1,IF(INDIRECT(ADDRESS(($AO1057-1)*3+$AP1057+5,$AQ1057+7))="",0,INDIRECT(ADDRESS(($AO1057-1)*3+$AP1057+5,$AQ1057+7))),IF(INDIRECT(ADDRESS(($AO1057-1)*3+$AP1057+5,$AQ1057+7))="",0,IF(COUNTIF(INDIRECT(ADDRESS(($AO1057-1)*36+($AP1057-1)*12+6,COLUMN())):INDIRECT(ADDRESS(($AO1057-1)*36+($AP1057-1)*12+$AQ1057+4,COLUMN())),INDIRECT(ADDRESS(($AO1057-1)*3+$AP1057+5,$AQ1057+7)))&gt;=1,0,INDIRECT(ADDRESS(($AO1057-1)*3+$AP1057+5,$AQ1057+7)))))</f>
        <v>0</v>
      </c>
      <c r="AS1057" s="511">
        <f ca="1">COUNTIF(INDIRECT("H"&amp;(ROW()+12*(($AO1057-1)*3+$AP1057)-ROW())/12+5):INDIRECT("S"&amp;(ROW()+12*(($AO1057-1)*3+$AP1057)-ROW())/12+5),AR1057)</f>
        <v>0</v>
      </c>
      <c r="AV1057" s="511">
        <f ca="1">IF(AND(AR1057&gt;0,AS1057&gt;0),COUNTIF(AV$6:AV1056,"&gt;0")+1,0)</f>
        <v>0</v>
      </c>
    </row>
    <row r="1058" spans="41:48">
      <c r="AO1058" s="511">
        <v>30</v>
      </c>
      <c r="AP1058" s="511">
        <v>1</v>
      </c>
      <c r="AQ1058" s="511">
        <v>9</v>
      </c>
      <c r="AR1058" s="511">
        <f ca="1">IF($AQ1058=1,IF(INDIRECT(ADDRESS(($AO1058-1)*3+$AP1058+5,$AQ1058+7))="",0,INDIRECT(ADDRESS(($AO1058-1)*3+$AP1058+5,$AQ1058+7))),IF(INDIRECT(ADDRESS(($AO1058-1)*3+$AP1058+5,$AQ1058+7))="",0,IF(COUNTIF(INDIRECT(ADDRESS(($AO1058-1)*36+($AP1058-1)*12+6,COLUMN())):INDIRECT(ADDRESS(($AO1058-1)*36+($AP1058-1)*12+$AQ1058+4,COLUMN())),INDIRECT(ADDRESS(($AO1058-1)*3+$AP1058+5,$AQ1058+7)))&gt;=1,0,INDIRECT(ADDRESS(($AO1058-1)*3+$AP1058+5,$AQ1058+7)))))</f>
        <v>0</v>
      </c>
      <c r="AS1058" s="511">
        <f ca="1">COUNTIF(INDIRECT("H"&amp;(ROW()+12*(($AO1058-1)*3+$AP1058)-ROW())/12+5):INDIRECT("S"&amp;(ROW()+12*(($AO1058-1)*3+$AP1058)-ROW())/12+5),AR1058)</f>
        <v>0</v>
      </c>
      <c r="AV1058" s="511">
        <f ca="1">IF(AND(AR1058&gt;0,AS1058&gt;0),COUNTIF(AV$6:AV1057,"&gt;0")+1,0)</f>
        <v>0</v>
      </c>
    </row>
    <row r="1059" spans="41:48">
      <c r="AO1059" s="511">
        <v>30</v>
      </c>
      <c r="AP1059" s="511">
        <v>1</v>
      </c>
      <c r="AQ1059" s="511">
        <v>10</v>
      </c>
      <c r="AR1059" s="511">
        <f ca="1">IF($AQ1059=1,IF(INDIRECT(ADDRESS(($AO1059-1)*3+$AP1059+5,$AQ1059+7))="",0,INDIRECT(ADDRESS(($AO1059-1)*3+$AP1059+5,$AQ1059+7))),IF(INDIRECT(ADDRESS(($AO1059-1)*3+$AP1059+5,$AQ1059+7))="",0,IF(COUNTIF(INDIRECT(ADDRESS(($AO1059-1)*36+($AP1059-1)*12+6,COLUMN())):INDIRECT(ADDRESS(($AO1059-1)*36+($AP1059-1)*12+$AQ1059+4,COLUMN())),INDIRECT(ADDRESS(($AO1059-1)*3+$AP1059+5,$AQ1059+7)))&gt;=1,0,INDIRECT(ADDRESS(($AO1059-1)*3+$AP1059+5,$AQ1059+7)))))</f>
        <v>0</v>
      </c>
      <c r="AS1059" s="511">
        <f ca="1">COUNTIF(INDIRECT("H"&amp;(ROW()+12*(($AO1059-1)*3+$AP1059)-ROW())/12+5):INDIRECT("S"&amp;(ROW()+12*(($AO1059-1)*3+$AP1059)-ROW())/12+5),AR1059)</f>
        <v>0</v>
      </c>
      <c r="AV1059" s="511">
        <f ca="1">IF(AND(AR1059&gt;0,AS1059&gt;0),COUNTIF(AV$6:AV1058,"&gt;0")+1,0)</f>
        <v>0</v>
      </c>
    </row>
    <row r="1060" spans="41:48">
      <c r="AO1060" s="511">
        <v>30</v>
      </c>
      <c r="AP1060" s="511">
        <v>1</v>
      </c>
      <c r="AQ1060" s="511">
        <v>11</v>
      </c>
      <c r="AR1060" s="511">
        <f ca="1">IF($AQ1060=1,IF(INDIRECT(ADDRESS(($AO1060-1)*3+$AP1060+5,$AQ1060+7))="",0,INDIRECT(ADDRESS(($AO1060-1)*3+$AP1060+5,$AQ1060+7))),IF(INDIRECT(ADDRESS(($AO1060-1)*3+$AP1060+5,$AQ1060+7))="",0,IF(COUNTIF(INDIRECT(ADDRESS(($AO1060-1)*36+($AP1060-1)*12+6,COLUMN())):INDIRECT(ADDRESS(($AO1060-1)*36+($AP1060-1)*12+$AQ1060+4,COLUMN())),INDIRECT(ADDRESS(($AO1060-1)*3+$AP1060+5,$AQ1060+7)))&gt;=1,0,INDIRECT(ADDRESS(($AO1060-1)*3+$AP1060+5,$AQ1060+7)))))</f>
        <v>0</v>
      </c>
      <c r="AS1060" s="511">
        <f ca="1">COUNTIF(INDIRECT("H"&amp;(ROW()+12*(($AO1060-1)*3+$AP1060)-ROW())/12+5):INDIRECT("S"&amp;(ROW()+12*(($AO1060-1)*3+$AP1060)-ROW())/12+5),AR1060)</f>
        <v>0</v>
      </c>
      <c r="AV1060" s="511">
        <f ca="1">IF(AND(AR1060&gt;0,AS1060&gt;0),COUNTIF(AV$6:AV1059,"&gt;0")+1,0)</f>
        <v>0</v>
      </c>
    </row>
    <row r="1061" spans="41:48">
      <c r="AO1061" s="511">
        <v>30</v>
      </c>
      <c r="AP1061" s="511">
        <v>1</v>
      </c>
      <c r="AQ1061" s="511">
        <v>12</v>
      </c>
      <c r="AR1061" s="511">
        <f ca="1">IF($AQ1061=1,IF(INDIRECT(ADDRESS(($AO1061-1)*3+$AP1061+5,$AQ1061+7))="",0,INDIRECT(ADDRESS(($AO1061-1)*3+$AP1061+5,$AQ1061+7))),IF(INDIRECT(ADDRESS(($AO1061-1)*3+$AP1061+5,$AQ1061+7))="",0,IF(COUNTIF(INDIRECT(ADDRESS(($AO1061-1)*36+($AP1061-1)*12+6,COLUMN())):INDIRECT(ADDRESS(($AO1061-1)*36+($AP1061-1)*12+$AQ1061+4,COLUMN())),INDIRECT(ADDRESS(($AO1061-1)*3+$AP1061+5,$AQ1061+7)))&gt;=1,0,INDIRECT(ADDRESS(($AO1061-1)*3+$AP1061+5,$AQ1061+7)))))</f>
        <v>0</v>
      </c>
      <c r="AS1061" s="511">
        <f ca="1">COUNTIF(INDIRECT("H"&amp;(ROW()+12*(($AO1061-1)*3+$AP1061)-ROW())/12+5):INDIRECT("S"&amp;(ROW()+12*(($AO1061-1)*3+$AP1061)-ROW())/12+5),AR1061)</f>
        <v>0</v>
      </c>
      <c r="AV1061" s="511">
        <f ca="1">IF(AND(AR1061&gt;0,AS1061&gt;0),COUNTIF(AV$6:AV1060,"&gt;0")+1,0)</f>
        <v>0</v>
      </c>
    </row>
    <row r="1062" spans="41:48">
      <c r="AO1062" s="511">
        <v>30</v>
      </c>
      <c r="AP1062" s="511">
        <v>2</v>
      </c>
      <c r="AQ1062" s="511">
        <v>1</v>
      </c>
      <c r="AR1062" s="511">
        <f ca="1">IF($AQ1062=1,IF(INDIRECT(ADDRESS(($AO1062-1)*3+$AP1062+5,$AQ1062+7))="",0,INDIRECT(ADDRESS(($AO1062-1)*3+$AP1062+5,$AQ1062+7))),IF(INDIRECT(ADDRESS(($AO1062-1)*3+$AP1062+5,$AQ1062+7))="",0,IF(COUNTIF(INDIRECT(ADDRESS(($AO1062-1)*36+($AP1062-1)*12+6,COLUMN())):INDIRECT(ADDRESS(($AO1062-1)*36+($AP1062-1)*12+$AQ1062+4,COLUMN())),INDIRECT(ADDRESS(($AO1062-1)*3+$AP1062+5,$AQ1062+7)))&gt;=1,0,INDIRECT(ADDRESS(($AO1062-1)*3+$AP1062+5,$AQ1062+7)))))</f>
        <v>0</v>
      </c>
      <c r="AS1062" s="511">
        <f ca="1">COUNTIF(INDIRECT("H"&amp;(ROW()+12*(($AO1062-1)*3+$AP1062)-ROW())/12+5):INDIRECT("S"&amp;(ROW()+12*(($AO1062-1)*3+$AP1062)-ROW())/12+5),AR1062)</f>
        <v>0</v>
      </c>
      <c r="AV1062" s="511">
        <f ca="1">IF(AND(AR1062&gt;0,AS1062&gt;0),COUNTIF(AV$6:AV1061,"&gt;0")+1,0)</f>
        <v>0</v>
      </c>
    </row>
    <row r="1063" spans="41:48">
      <c r="AO1063" s="511">
        <v>30</v>
      </c>
      <c r="AP1063" s="511">
        <v>2</v>
      </c>
      <c r="AQ1063" s="511">
        <v>2</v>
      </c>
      <c r="AR1063" s="511">
        <f ca="1">IF($AQ1063=1,IF(INDIRECT(ADDRESS(($AO1063-1)*3+$AP1063+5,$AQ1063+7))="",0,INDIRECT(ADDRESS(($AO1063-1)*3+$AP1063+5,$AQ1063+7))),IF(INDIRECT(ADDRESS(($AO1063-1)*3+$AP1063+5,$AQ1063+7))="",0,IF(COUNTIF(INDIRECT(ADDRESS(($AO1063-1)*36+($AP1063-1)*12+6,COLUMN())):INDIRECT(ADDRESS(($AO1063-1)*36+($AP1063-1)*12+$AQ1063+4,COLUMN())),INDIRECT(ADDRESS(($AO1063-1)*3+$AP1063+5,$AQ1063+7)))&gt;=1,0,INDIRECT(ADDRESS(($AO1063-1)*3+$AP1063+5,$AQ1063+7)))))</f>
        <v>0</v>
      </c>
      <c r="AS1063" s="511">
        <f ca="1">COUNTIF(INDIRECT("H"&amp;(ROW()+12*(($AO1063-1)*3+$AP1063)-ROW())/12+5):INDIRECT("S"&amp;(ROW()+12*(($AO1063-1)*3+$AP1063)-ROW())/12+5),AR1063)</f>
        <v>0</v>
      </c>
      <c r="AV1063" s="511">
        <f ca="1">IF(AND(AR1063&gt;0,AS1063&gt;0),COUNTIF(AV$6:AV1062,"&gt;0")+1,0)</f>
        <v>0</v>
      </c>
    </row>
    <row r="1064" spans="41:48">
      <c r="AO1064" s="511">
        <v>30</v>
      </c>
      <c r="AP1064" s="511">
        <v>2</v>
      </c>
      <c r="AQ1064" s="511">
        <v>3</v>
      </c>
      <c r="AR1064" s="511">
        <f ca="1">IF($AQ1064=1,IF(INDIRECT(ADDRESS(($AO1064-1)*3+$AP1064+5,$AQ1064+7))="",0,INDIRECT(ADDRESS(($AO1064-1)*3+$AP1064+5,$AQ1064+7))),IF(INDIRECT(ADDRESS(($AO1064-1)*3+$AP1064+5,$AQ1064+7))="",0,IF(COUNTIF(INDIRECT(ADDRESS(($AO1064-1)*36+($AP1064-1)*12+6,COLUMN())):INDIRECT(ADDRESS(($AO1064-1)*36+($AP1064-1)*12+$AQ1064+4,COLUMN())),INDIRECT(ADDRESS(($AO1064-1)*3+$AP1064+5,$AQ1064+7)))&gt;=1,0,INDIRECT(ADDRESS(($AO1064-1)*3+$AP1064+5,$AQ1064+7)))))</f>
        <v>0</v>
      </c>
      <c r="AS1064" s="511">
        <f ca="1">COUNTIF(INDIRECT("H"&amp;(ROW()+12*(($AO1064-1)*3+$AP1064)-ROW())/12+5):INDIRECT("S"&amp;(ROW()+12*(($AO1064-1)*3+$AP1064)-ROW())/12+5),AR1064)</f>
        <v>0</v>
      </c>
      <c r="AV1064" s="511">
        <f ca="1">IF(AND(AR1064&gt;0,AS1064&gt;0),COUNTIF(AV$6:AV1063,"&gt;0")+1,0)</f>
        <v>0</v>
      </c>
    </row>
    <row r="1065" spans="41:48">
      <c r="AO1065" s="511">
        <v>30</v>
      </c>
      <c r="AP1065" s="511">
        <v>2</v>
      </c>
      <c r="AQ1065" s="511">
        <v>4</v>
      </c>
      <c r="AR1065" s="511">
        <f ca="1">IF($AQ1065=1,IF(INDIRECT(ADDRESS(($AO1065-1)*3+$AP1065+5,$AQ1065+7))="",0,INDIRECT(ADDRESS(($AO1065-1)*3+$AP1065+5,$AQ1065+7))),IF(INDIRECT(ADDRESS(($AO1065-1)*3+$AP1065+5,$AQ1065+7))="",0,IF(COUNTIF(INDIRECT(ADDRESS(($AO1065-1)*36+($AP1065-1)*12+6,COLUMN())):INDIRECT(ADDRESS(($AO1065-1)*36+($AP1065-1)*12+$AQ1065+4,COLUMN())),INDIRECT(ADDRESS(($AO1065-1)*3+$AP1065+5,$AQ1065+7)))&gt;=1,0,INDIRECT(ADDRESS(($AO1065-1)*3+$AP1065+5,$AQ1065+7)))))</f>
        <v>0</v>
      </c>
      <c r="AS1065" s="511">
        <f ca="1">COUNTIF(INDIRECT("H"&amp;(ROW()+12*(($AO1065-1)*3+$AP1065)-ROW())/12+5):INDIRECT("S"&amp;(ROW()+12*(($AO1065-1)*3+$AP1065)-ROW())/12+5),AR1065)</f>
        <v>0</v>
      </c>
      <c r="AV1065" s="511">
        <f ca="1">IF(AND(AR1065&gt;0,AS1065&gt;0),COUNTIF(AV$6:AV1064,"&gt;0")+1,0)</f>
        <v>0</v>
      </c>
    </row>
    <row r="1066" spans="41:48">
      <c r="AO1066" s="511">
        <v>30</v>
      </c>
      <c r="AP1066" s="511">
        <v>2</v>
      </c>
      <c r="AQ1066" s="511">
        <v>5</v>
      </c>
      <c r="AR1066" s="511">
        <f ca="1">IF($AQ1066=1,IF(INDIRECT(ADDRESS(($AO1066-1)*3+$AP1066+5,$AQ1066+7))="",0,INDIRECT(ADDRESS(($AO1066-1)*3+$AP1066+5,$AQ1066+7))),IF(INDIRECT(ADDRESS(($AO1066-1)*3+$AP1066+5,$AQ1066+7))="",0,IF(COUNTIF(INDIRECT(ADDRESS(($AO1066-1)*36+($AP1066-1)*12+6,COLUMN())):INDIRECT(ADDRESS(($AO1066-1)*36+($AP1066-1)*12+$AQ1066+4,COLUMN())),INDIRECT(ADDRESS(($AO1066-1)*3+$AP1066+5,$AQ1066+7)))&gt;=1,0,INDIRECT(ADDRESS(($AO1066-1)*3+$AP1066+5,$AQ1066+7)))))</f>
        <v>0</v>
      </c>
      <c r="AS1066" s="511">
        <f ca="1">COUNTIF(INDIRECT("H"&amp;(ROW()+12*(($AO1066-1)*3+$AP1066)-ROW())/12+5):INDIRECT("S"&amp;(ROW()+12*(($AO1066-1)*3+$AP1066)-ROW())/12+5),AR1066)</f>
        <v>0</v>
      </c>
      <c r="AV1066" s="511">
        <f ca="1">IF(AND(AR1066&gt;0,AS1066&gt;0),COUNTIF(AV$6:AV1065,"&gt;0")+1,0)</f>
        <v>0</v>
      </c>
    </row>
    <row r="1067" spans="41:48">
      <c r="AO1067" s="511">
        <v>30</v>
      </c>
      <c r="AP1067" s="511">
        <v>2</v>
      </c>
      <c r="AQ1067" s="511">
        <v>6</v>
      </c>
      <c r="AR1067" s="511">
        <f ca="1">IF($AQ1067=1,IF(INDIRECT(ADDRESS(($AO1067-1)*3+$AP1067+5,$AQ1067+7))="",0,INDIRECT(ADDRESS(($AO1067-1)*3+$AP1067+5,$AQ1067+7))),IF(INDIRECT(ADDRESS(($AO1067-1)*3+$AP1067+5,$AQ1067+7))="",0,IF(COUNTIF(INDIRECT(ADDRESS(($AO1067-1)*36+($AP1067-1)*12+6,COLUMN())):INDIRECT(ADDRESS(($AO1067-1)*36+($AP1067-1)*12+$AQ1067+4,COLUMN())),INDIRECT(ADDRESS(($AO1067-1)*3+$AP1067+5,$AQ1067+7)))&gt;=1,0,INDIRECT(ADDRESS(($AO1067-1)*3+$AP1067+5,$AQ1067+7)))))</f>
        <v>0</v>
      </c>
      <c r="AS1067" s="511">
        <f ca="1">COUNTIF(INDIRECT("H"&amp;(ROW()+12*(($AO1067-1)*3+$AP1067)-ROW())/12+5):INDIRECT("S"&amp;(ROW()+12*(($AO1067-1)*3+$AP1067)-ROW())/12+5),AR1067)</f>
        <v>0</v>
      </c>
      <c r="AV1067" s="511">
        <f ca="1">IF(AND(AR1067&gt;0,AS1067&gt;0),COUNTIF(AV$6:AV1066,"&gt;0")+1,0)</f>
        <v>0</v>
      </c>
    </row>
    <row r="1068" spans="41:48">
      <c r="AO1068" s="511">
        <v>30</v>
      </c>
      <c r="AP1068" s="511">
        <v>2</v>
      </c>
      <c r="AQ1068" s="511">
        <v>7</v>
      </c>
      <c r="AR1068" s="511">
        <f ca="1">IF($AQ1068=1,IF(INDIRECT(ADDRESS(($AO1068-1)*3+$AP1068+5,$AQ1068+7))="",0,INDIRECT(ADDRESS(($AO1068-1)*3+$AP1068+5,$AQ1068+7))),IF(INDIRECT(ADDRESS(($AO1068-1)*3+$AP1068+5,$AQ1068+7))="",0,IF(COUNTIF(INDIRECT(ADDRESS(($AO1068-1)*36+($AP1068-1)*12+6,COLUMN())):INDIRECT(ADDRESS(($AO1068-1)*36+($AP1068-1)*12+$AQ1068+4,COLUMN())),INDIRECT(ADDRESS(($AO1068-1)*3+$AP1068+5,$AQ1068+7)))&gt;=1,0,INDIRECT(ADDRESS(($AO1068-1)*3+$AP1068+5,$AQ1068+7)))))</f>
        <v>0</v>
      </c>
      <c r="AS1068" s="511">
        <f ca="1">COUNTIF(INDIRECT("H"&amp;(ROW()+12*(($AO1068-1)*3+$AP1068)-ROW())/12+5):INDIRECT("S"&amp;(ROW()+12*(($AO1068-1)*3+$AP1068)-ROW())/12+5),AR1068)</f>
        <v>0</v>
      </c>
      <c r="AV1068" s="511">
        <f ca="1">IF(AND(AR1068&gt;0,AS1068&gt;0),COUNTIF(AV$6:AV1067,"&gt;0")+1,0)</f>
        <v>0</v>
      </c>
    </row>
    <row r="1069" spans="41:48">
      <c r="AO1069" s="511">
        <v>30</v>
      </c>
      <c r="AP1069" s="511">
        <v>2</v>
      </c>
      <c r="AQ1069" s="511">
        <v>8</v>
      </c>
      <c r="AR1069" s="511">
        <f ca="1">IF($AQ1069=1,IF(INDIRECT(ADDRESS(($AO1069-1)*3+$AP1069+5,$AQ1069+7))="",0,INDIRECT(ADDRESS(($AO1069-1)*3+$AP1069+5,$AQ1069+7))),IF(INDIRECT(ADDRESS(($AO1069-1)*3+$AP1069+5,$AQ1069+7))="",0,IF(COUNTIF(INDIRECT(ADDRESS(($AO1069-1)*36+($AP1069-1)*12+6,COLUMN())):INDIRECT(ADDRESS(($AO1069-1)*36+($AP1069-1)*12+$AQ1069+4,COLUMN())),INDIRECT(ADDRESS(($AO1069-1)*3+$AP1069+5,$AQ1069+7)))&gt;=1,0,INDIRECT(ADDRESS(($AO1069-1)*3+$AP1069+5,$AQ1069+7)))))</f>
        <v>0</v>
      </c>
      <c r="AS1069" s="511">
        <f ca="1">COUNTIF(INDIRECT("H"&amp;(ROW()+12*(($AO1069-1)*3+$AP1069)-ROW())/12+5):INDIRECT("S"&amp;(ROW()+12*(($AO1069-1)*3+$AP1069)-ROW())/12+5),AR1069)</f>
        <v>0</v>
      </c>
      <c r="AV1069" s="511">
        <f ca="1">IF(AND(AR1069&gt;0,AS1069&gt;0),COUNTIF(AV$6:AV1068,"&gt;0")+1,0)</f>
        <v>0</v>
      </c>
    </row>
    <row r="1070" spans="41:48">
      <c r="AO1070" s="511">
        <v>30</v>
      </c>
      <c r="AP1070" s="511">
        <v>2</v>
      </c>
      <c r="AQ1070" s="511">
        <v>9</v>
      </c>
      <c r="AR1070" s="511">
        <f ca="1">IF($AQ1070=1,IF(INDIRECT(ADDRESS(($AO1070-1)*3+$AP1070+5,$AQ1070+7))="",0,INDIRECT(ADDRESS(($AO1070-1)*3+$AP1070+5,$AQ1070+7))),IF(INDIRECT(ADDRESS(($AO1070-1)*3+$AP1070+5,$AQ1070+7))="",0,IF(COUNTIF(INDIRECT(ADDRESS(($AO1070-1)*36+($AP1070-1)*12+6,COLUMN())):INDIRECT(ADDRESS(($AO1070-1)*36+($AP1070-1)*12+$AQ1070+4,COLUMN())),INDIRECT(ADDRESS(($AO1070-1)*3+$AP1070+5,$AQ1070+7)))&gt;=1,0,INDIRECT(ADDRESS(($AO1070-1)*3+$AP1070+5,$AQ1070+7)))))</f>
        <v>0</v>
      </c>
      <c r="AS1070" s="511">
        <f ca="1">COUNTIF(INDIRECT("H"&amp;(ROW()+12*(($AO1070-1)*3+$AP1070)-ROW())/12+5):INDIRECT("S"&amp;(ROW()+12*(($AO1070-1)*3+$AP1070)-ROW())/12+5),AR1070)</f>
        <v>0</v>
      </c>
      <c r="AV1070" s="511">
        <f ca="1">IF(AND(AR1070&gt;0,AS1070&gt;0),COUNTIF(AV$6:AV1069,"&gt;0")+1,0)</f>
        <v>0</v>
      </c>
    </row>
    <row r="1071" spans="41:48">
      <c r="AO1071" s="511">
        <v>30</v>
      </c>
      <c r="AP1071" s="511">
        <v>2</v>
      </c>
      <c r="AQ1071" s="511">
        <v>10</v>
      </c>
      <c r="AR1071" s="511">
        <f ca="1">IF($AQ1071=1,IF(INDIRECT(ADDRESS(($AO1071-1)*3+$AP1071+5,$AQ1071+7))="",0,INDIRECT(ADDRESS(($AO1071-1)*3+$AP1071+5,$AQ1071+7))),IF(INDIRECT(ADDRESS(($AO1071-1)*3+$AP1071+5,$AQ1071+7))="",0,IF(COUNTIF(INDIRECT(ADDRESS(($AO1071-1)*36+($AP1071-1)*12+6,COLUMN())):INDIRECT(ADDRESS(($AO1071-1)*36+($AP1071-1)*12+$AQ1071+4,COLUMN())),INDIRECT(ADDRESS(($AO1071-1)*3+$AP1071+5,$AQ1071+7)))&gt;=1,0,INDIRECT(ADDRESS(($AO1071-1)*3+$AP1071+5,$AQ1071+7)))))</f>
        <v>0</v>
      </c>
      <c r="AS1071" s="511">
        <f ca="1">COUNTIF(INDIRECT("H"&amp;(ROW()+12*(($AO1071-1)*3+$AP1071)-ROW())/12+5):INDIRECT("S"&amp;(ROW()+12*(($AO1071-1)*3+$AP1071)-ROW())/12+5),AR1071)</f>
        <v>0</v>
      </c>
      <c r="AV1071" s="511">
        <f ca="1">IF(AND(AR1071&gt;0,AS1071&gt;0),COUNTIF(AV$6:AV1070,"&gt;0")+1,0)</f>
        <v>0</v>
      </c>
    </row>
    <row r="1072" spans="41:48">
      <c r="AO1072" s="511">
        <v>30</v>
      </c>
      <c r="AP1072" s="511">
        <v>2</v>
      </c>
      <c r="AQ1072" s="511">
        <v>11</v>
      </c>
      <c r="AR1072" s="511">
        <f ca="1">IF($AQ1072=1,IF(INDIRECT(ADDRESS(($AO1072-1)*3+$AP1072+5,$AQ1072+7))="",0,INDIRECT(ADDRESS(($AO1072-1)*3+$AP1072+5,$AQ1072+7))),IF(INDIRECT(ADDRESS(($AO1072-1)*3+$AP1072+5,$AQ1072+7))="",0,IF(COUNTIF(INDIRECT(ADDRESS(($AO1072-1)*36+($AP1072-1)*12+6,COLUMN())):INDIRECT(ADDRESS(($AO1072-1)*36+($AP1072-1)*12+$AQ1072+4,COLUMN())),INDIRECT(ADDRESS(($AO1072-1)*3+$AP1072+5,$AQ1072+7)))&gt;=1,0,INDIRECT(ADDRESS(($AO1072-1)*3+$AP1072+5,$AQ1072+7)))))</f>
        <v>0</v>
      </c>
      <c r="AS1072" s="511">
        <f ca="1">COUNTIF(INDIRECT("H"&amp;(ROW()+12*(($AO1072-1)*3+$AP1072)-ROW())/12+5):INDIRECT("S"&amp;(ROW()+12*(($AO1072-1)*3+$AP1072)-ROW())/12+5),AR1072)</f>
        <v>0</v>
      </c>
      <c r="AV1072" s="511">
        <f ca="1">IF(AND(AR1072&gt;0,AS1072&gt;0),COUNTIF(AV$6:AV1071,"&gt;0")+1,0)</f>
        <v>0</v>
      </c>
    </row>
    <row r="1073" spans="41:48">
      <c r="AO1073" s="511">
        <v>30</v>
      </c>
      <c r="AP1073" s="511">
        <v>2</v>
      </c>
      <c r="AQ1073" s="511">
        <v>12</v>
      </c>
      <c r="AR1073" s="511">
        <f ca="1">IF($AQ1073=1,IF(INDIRECT(ADDRESS(($AO1073-1)*3+$AP1073+5,$AQ1073+7))="",0,INDIRECT(ADDRESS(($AO1073-1)*3+$AP1073+5,$AQ1073+7))),IF(INDIRECT(ADDRESS(($AO1073-1)*3+$AP1073+5,$AQ1073+7))="",0,IF(COUNTIF(INDIRECT(ADDRESS(($AO1073-1)*36+($AP1073-1)*12+6,COLUMN())):INDIRECT(ADDRESS(($AO1073-1)*36+($AP1073-1)*12+$AQ1073+4,COLUMN())),INDIRECT(ADDRESS(($AO1073-1)*3+$AP1073+5,$AQ1073+7)))&gt;=1,0,INDIRECT(ADDRESS(($AO1073-1)*3+$AP1073+5,$AQ1073+7)))))</f>
        <v>0</v>
      </c>
      <c r="AS1073" s="511">
        <f ca="1">COUNTIF(INDIRECT("H"&amp;(ROW()+12*(($AO1073-1)*3+$AP1073)-ROW())/12+5):INDIRECT("S"&amp;(ROW()+12*(($AO1073-1)*3+$AP1073)-ROW())/12+5),AR1073)</f>
        <v>0</v>
      </c>
      <c r="AV1073" s="511">
        <f ca="1">IF(AND(AR1073&gt;0,AS1073&gt;0),COUNTIF(AV$6:AV1072,"&gt;0")+1,0)</f>
        <v>0</v>
      </c>
    </row>
    <row r="1074" spans="41:48">
      <c r="AO1074" s="511">
        <v>30</v>
      </c>
      <c r="AP1074" s="511">
        <v>3</v>
      </c>
      <c r="AQ1074" s="511">
        <v>1</v>
      </c>
      <c r="AR1074" s="511">
        <f ca="1">IF($AQ1074=1,IF(INDIRECT(ADDRESS(($AO1074-1)*3+$AP1074+5,$AQ1074+7))="",0,INDIRECT(ADDRESS(($AO1074-1)*3+$AP1074+5,$AQ1074+7))),IF(INDIRECT(ADDRESS(($AO1074-1)*3+$AP1074+5,$AQ1074+7))="",0,IF(COUNTIF(INDIRECT(ADDRESS(($AO1074-1)*36+($AP1074-1)*12+6,COLUMN())):INDIRECT(ADDRESS(($AO1074-1)*36+($AP1074-1)*12+$AQ1074+4,COLUMN())),INDIRECT(ADDRESS(($AO1074-1)*3+$AP1074+5,$AQ1074+7)))&gt;=1,0,INDIRECT(ADDRESS(($AO1074-1)*3+$AP1074+5,$AQ1074+7)))))</f>
        <v>0</v>
      </c>
      <c r="AS1074" s="511">
        <f ca="1">COUNTIF(INDIRECT("H"&amp;(ROW()+12*(($AO1074-1)*3+$AP1074)-ROW())/12+5):INDIRECT("S"&amp;(ROW()+12*(($AO1074-1)*3+$AP1074)-ROW())/12+5),AR1074)</f>
        <v>0</v>
      </c>
      <c r="AV1074" s="511">
        <f ca="1">IF(AND(AR1074&gt;0,AS1074&gt;0),COUNTIF(AV$6:AV1073,"&gt;0")+1,0)</f>
        <v>0</v>
      </c>
    </row>
    <row r="1075" spans="41:48">
      <c r="AO1075" s="511">
        <v>30</v>
      </c>
      <c r="AP1075" s="511">
        <v>3</v>
      </c>
      <c r="AQ1075" s="511">
        <v>2</v>
      </c>
      <c r="AR1075" s="511">
        <f ca="1">IF($AQ1075=1,IF(INDIRECT(ADDRESS(($AO1075-1)*3+$AP1075+5,$AQ1075+7))="",0,INDIRECT(ADDRESS(($AO1075-1)*3+$AP1075+5,$AQ1075+7))),IF(INDIRECT(ADDRESS(($AO1075-1)*3+$AP1075+5,$AQ1075+7))="",0,IF(COUNTIF(INDIRECT(ADDRESS(($AO1075-1)*36+($AP1075-1)*12+6,COLUMN())):INDIRECT(ADDRESS(($AO1075-1)*36+($AP1075-1)*12+$AQ1075+4,COLUMN())),INDIRECT(ADDRESS(($AO1075-1)*3+$AP1075+5,$AQ1075+7)))&gt;=1,0,INDIRECT(ADDRESS(($AO1075-1)*3+$AP1075+5,$AQ1075+7)))))</f>
        <v>0</v>
      </c>
      <c r="AS1075" s="511">
        <f ca="1">COUNTIF(INDIRECT("H"&amp;(ROW()+12*(($AO1075-1)*3+$AP1075)-ROW())/12+5):INDIRECT("S"&amp;(ROW()+12*(($AO1075-1)*3+$AP1075)-ROW())/12+5),AR1075)</f>
        <v>0</v>
      </c>
      <c r="AV1075" s="511">
        <f ca="1">IF(AND(AR1075&gt;0,AS1075&gt;0),COUNTIF(AV$6:AV1074,"&gt;0")+1,0)</f>
        <v>0</v>
      </c>
    </row>
    <row r="1076" spans="41:48">
      <c r="AO1076" s="511">
        <v>30</v>
      </c>
      <c r="AP1076" s="511">
        <v>3</v>
      </c>
      <c r="AQ1076" s="511">
        <v>3</v>
      </c>
      <c r="AR1076" s="511">
        <f ca="1">IF($AQ1076=1,IF(INDIRECT(ADDRESS(($AO1076-1)*3+$AP1076+5,$AQ1076+7))="",0,INDIRECT(ADDRESS(($AO1076-1)*3+$AP1076+5,$AQ1076+7))),IF(INDIRECT(ADDRESS(($AO1076-1)*3+$AP1076+5,$AQ1076+7))="",0,IF(COUNTIF(INDIRECT(ADDRESS(($AO1076-1)*36+($AP1076-1)*12+6,COLUMN())):INDIRECT(ADDRESS(($AO1076-1)*36+($AP1076-1)*12+$AQ1076+4,COLUMN())),INDIRECT(ADDRESS(($AO1076-1)*3+$AP1076+5,$AQ1076+7)))&gt;=1,0,INDIRECT(ADDRESS(($AO1076-1)*3+$AP1076+5,$AQ1076+7)))))</f>
        <v>0</v>
      </c>
      <c r="AS1076" s="511">
        <f ca="1">COUNTIF(INDIRECT("H"&amp;(ROW()+12*(($AO1076-1)*3+$AP1076)-ROW())/12+5):INDIRECT("S"&amp;(ROW()+12*(($AO1076-1)*3+$AP1076)-ROW())/12+5),AR1076)</f>
        <v>0</v>
      </c>
      <c r="AV1076" s="511">
        <f ca="1">IF(AND(AR1076&gt;0,AS1076&gt;0),COUNTIF(AV$6:AV1075,"&gt;0")+1,0)</f>
        <v>0</v>
      </c>
    </row>
    <row r="1077" spans="41:48">
      <c r="AO1077" s="511">
        <v>30</v>
      </c>
      <c r="AP1077" s="511">
        <v>3</v>
      </c>
      <c r="AQ1077" s="511">
        <v>4</v>
      </c>
      <c r="AR1077" s="511">
        <f ca="1">IF($AQ1077=1,IF(INDIRECT(ADDRESS(($AO1077-1)*3+$AP1077+5,$AQ1077+7))="",0,INDIRECT(ADDRESS(($AO1077-1)*3+$AP1077+5,$AQ1077+7))),IF(INDIRECT(ADDRESS(($AO1077-1)*3+$AP1077+5,$AQ1077+7))="",0,IF(COUNTIF(INDIRECT(ADDRESS(($AO1077-1)*36+($AP1077-1)*12+6,COLUMN())):INDIRECT(ADDRESS(($AO1077-1)*36+($AP1077-1)*12+$AQ1077+4,COLUMN())),INDIRECT(ADDRESS(($AO1077-1)*3+$AP1077+5,$AQ1077+7)))&gt;=1,0,INDIRECT(ADDRESS(($AO1077-1)*3+$AP1077+5,$AQ1077+7)))))</f>
        <v>0</v>
      </c>
      <c r="AS1077" s="511">
        <f ca="1">COUNTIF(INDIRECT("H"&amp;(ROW()+12*(($AO1077-1)*3+$AP1077)-ROW())/12+5):INDIRECT("S"&amp;(ROW()+12*(($AO1077-1)*3+$AP1077)-ROW())/12+5),AR1077)</f>
        <v>0</v>
      </c>
      <c r="AV1077" s="511">
        <f ca="1">IF(AND(AR1077&gt;0,AS1077&gt;0),COUNTIF(AV$6:AV1076,"&gt;0")+1,0)</f>
        <v>0</v>
      </c>
    </row>
    <row r="1078" spans="41:48">
      <c r="AO1078" s="511">
        <v>30</v>
      </c>
      <c r="AP1078" s="511">
        <v>3</v>
      </c>
      <c r="AQ1078" s="511">
        <v>5</v>
      </c>
      <c r="AR1078" s="511">
        <f ca="1">IF($AQ1078=1,IF(INDIRECT(ADDRESS(($AO1078-1)*3+$AP1078+5,$AQ1078+7))="",0,INDIRECT(ADDRESS(($AO1078-1)*3+$AP1078+5,$AQ1078+7))),IF(INDIRECT(ADDRESS(($AO1078-1)*3+$AP1078+5,$AQ1078+7))="",0,IF(COUNTIF(INDIRECT(ADDRESS(($AO1078-1)*36+($AP1078-1)*12+6,COLUMN())):INDIRECT(ADDRESS(($AO1078-1)*36+($AP1078-1)*12+$AQ1078+4,COLUMN())),INDIRECT(ADDRESS(($AO1078-1)*3+$AP1078+5,$AQ1078+7)))&gt;=1,0,INDIRECT(ADDRESS(($AO1078-1)*3+$AP1078+5,$AQ1078+7)))))</f>
        <v>0</v>
      </c>
      <c r="AS1078" s="511">
        <f ca="1">COUNTIF(INDIRECT("H"&amp;(ROW()+12*(($AO1078-1)*3+$AP1078)-ROW())/12+5):INDIRECT("S"&amp;(ROW()+12*(($AO1078-1)*3+$AP1078)-ROW())/12+5),AR1078)</f>
        <v>0</v>
      </c>
      <c r="AV1078" s="511">
        <f ca="1">IF(AND(AR1078&gt;0,AS1078&gt;0),COUNTIF(AV$6:AV1077,"&gt;0")+1,0)</f>
        <v>0</v>
      </c>
    </row>
    <row r="1079" spans="41:48">
      <c r="AO1079" s="511">
        <v>30</v>
      </c>
      <c r="AP1079" s="511">
        <v>3</v>
      </c>
      <c r="AQ1079" s="511">
        <v>6</v>
      </c>
      <c r="AR1079" s="511">
        <f ca="1">IF($AQ1079=1,IF(INDIRECT(ADDRESS(($AO1079-1)*3+$AP1079+5,$AQ1079+7))="",0,INDIRECT(ADDRESS(($AO1079-1)*3+$AP1079+5,$AQ1079+7))),IF(INDIRECT(ADDRESS(($AO1079-1)*3+$AP1079+5,$AQ1079+7))="",0,IF(COUNTIF(INDIRECT(ADDRESS(($AO1079-1)*36+($AP1079-1)*12+6,COLUMN())):INDIRECT(ADDRESS(($AO1079-1)*36+($AP1079-1)*12+$AQ1079+4,COLUMN())),INDIRECT(ADDRESS(($AO1079-1)*3+$AP1079+5,$AQ1079+7)))&gt;=1,0,INDIRECT(ADDRESS(($AO1079-1)*3+$AP1079+5,$AQ1079+7)))))</f>
        <v>0</v>
      </c>
      <c r="AS1079" s="511">
        <f ca="1">COUNTIF(INDIRECT("H"&amp;(ROW()+12*(($AO1079-1)*3+$AP1079)-ROW())/12+5):INDIRECT("S"&amp;(ROW()+12*(($AO1079-1)*3+$AP1079)-ROW())/12+5),AR1079)</f>
        <v>0</v>
      </c>
      <c r="AV1079" s="511">
        <f ca="1">IF(AND(AR1079&gt;0,AS1079&gt;0),COUNTIF(AV$6:AV1078,"&gt;0")+1,0)</f>
        <v>0</v>
      </c>
    </row>
    <row r="1080" spans="41:48">
      <c r="AO1080" s="511">
        <v>30</v>
      </c>
      <c r="AP1080" s="511">
        <v>3</v>
      </c>
      <c r="AQ1080" s="511">
        <v>7</v>
      </c>
      <c r="AR1080" s="511">
        <f ca="1">IF($AQ1080=1,IF(INDIRECT(ADDRESS(($AO1080-1)*3+$AP1080+5,$AQ1080+7))="",0,INDIRECT(ADDRESS(($AO1080-1)*3+$AP1080+5,$AQ1080+7))),IF(INDIRECT(ADDRESS(($AO1080-1)*3+$AP1080+5,$AQ1080+7))="",0,IF(COUNTIF(INDIRECT(ADDRESS(($AO1080-1)*36+($AP1080-1)*12+6,COLUMN())):INDIRECT(ADDRESS(($AO1080-1)*36+($AP1080-1)*12+$AQ1080+4,COLUMN())),INDIRECT(ADDRESS(($AO1080-1)*3+$AP1080+5,$AQ1080+7)))&gt;=1,0,INDIRECT(ADDRESS(($AO1080-1)*3+$AP1080+5,$AQ1080+7)))))</f>
        <v>0</v>
      </c>
      <c r="AS1080" s="511">
        <f ca="1">COUNTIF(INDIRECT("H"&amp;(ROW()+12*(($AO1080-1)*3+$AP1080)-ROW())/12+5):INDIRECT("S"&amp;(ROW()+12*(($AO1080-1)*3+$AP1080)-ROW())/12+5),AR1080)</f>
        <v>0</v>
      </c>
      <c r="AV1080" s="511">
        <f ca="1">IF(AND(AR1080&gt;0,AS1080&gt;0),COUNTIF(AV$6:AV1079,"&gt;0")+1,0)</f>
        <v>0</v>
      </c>
    </row>
    <row r="1081" spans="41:48">
      <c r="AO1081" s="511">
        <v>30</v>
      </c>
      <c r="AP1081" s="511">
        <v>3</v>
      </c>
      <c r="AQ1081" s="511">
        <v>8</v>
      </c>
      <c r="AR1081" s="511">
        <f ca="1">IF($AQ1081=1,IF(INDIRECT(ADDRESS(($AO1081-1)*3+$AP1081+5,$AQ1081+7))="",0,INDIRECT(ADDRESS(($AO1081-1)*3+$AP1081+5,$AQ1081+7))),IF(INDIRECT(ADDRESS(($AO1081-1)*3+$AP1081+5,$AQ1081+7))="",0,IF(COUNTIF(INDIRECT(ADDRESS(($AO1081-1)*36+($AP1081-1)*12+6,COLUMN())):INDIRECT(ADDRESS(($AO1081-1)*36+($AP1081-1)*12+$AQ1081+4,COLUMN())),INDIRECT(ADDRESS(($AO1081-1)*3+$AP1081+5,$AQ1081+7)))&gt;=1,0,INDIRECT(ADDRESS(($AO1081-1)*3+$AP1081+5,$AQ1081+7)))))</f>
        <v>0</v>
      </c>
      <c r="AS1081" s="511">
        <f ca="1">COUNTIF(INDIRECT("H"&amp;(ROW()+12*(($AO1081-1)*3+$AP1081)-ROW())/12+5):INDIRECT("S"&amp;(ROW()+12*(($AO1081-1)*3+$AP1081)-ROW())/12+5),AR1081)</f>
        <v>0</v>
      </c>
      <c r="AV1081" s="511">
        <f ca="1">IF(AND(AR1081&gt;0,AS1081&gt;0),COUNTIF(AV$6:AV1080,"&gt;0")+1,0)</f>
        <v>0</v>
      </c>
    </row>
    <row r="1082" spans="41:48">
      <c r="AO1082" s="511">
        <v>30</v>
      </c>
      <c r="AP1082" s="511">
        <v>3</v>
      </c>
      <c r="AQ1082" s="511">
        <v>9</v>
      </c>
      <c r="AR1082" s="511">
        <f ca="1">IF($AQ1082=1,IF(INDIRECT(ADDRESS(($AO1082-1)*3+$AP1082+5,$AQ1082+7))="",0,INDIRECT(ADDRESS(($AO1082-1)*3+$AP1082+5,$AQ1082+7))),IF(INDIRECT(ADDRESS(($AO1082-1)*3+$AP1082+5,$AQ1082+7))="",0,IF(COUNTIF(INDIRECT(ADDRESS(($AO1082-1)*36+($AP1082-1)*12+6,COLUMN())):INDIRECT(ADDRESS(($AO1082-1)*36+($AP1082-1)*12+$AQ1082+4,COLUMN())),INDIRECT(ADDRESS(($AO1082-1)*3+$AP1082+5,$AQ1082+7)))&gt;=1,0,INDIRECT(ADDRESS(($AO1082-1)*3+$AP1082+5,$AQ1082+7)))))</f>
        <v>0</v>
      </c>
      <c r="AS1082" s="511">
        <f ca="1">COUNTIF(INDIRECT("H"&amp;(ROW()+12*(($AO1082-1)*3+$AP1082)-ROW())/12+5):INDIRECT("S"&amp;(ROW()+12*(($AO1082-1)*3+$AP1082)-ROW())/12+5),AR1082)</f>
        <v>0</v>
      </c>
      <c r="AV1082" s="511">
        <f ca="1">IF(AND(AR1082&gt;0,AS1082&gt;0),COUNTIF(AV$6:AV1081,"&gt;0")+1,0)</f>
        <v>0</v>
      </c>
    </row>
    <row r="1083" spans="41:48">
      <c r="AO1083" s="511">
        <v>30</v>
      </c>
      <c r="AP1083" s="511">
        <v>3</v>
      </c>
      <c r="AQ1083" s="511">
        <v>10</v>
      </c>
      <c r="AR1083" s="511">
        <f ca="1">IF($AQ1083=1,IF(INDIRECT(ADDRESS(($AO1083-1)*3+$AP1083+5,$AQ1083+7))="",0,INDIRECT(ADDRESS(($AO1083-1)*3+$AP1083+5,$AQ1083+7))),IF(INDIRECT(ADDRESS(($AO1083-1)*3+$AP1083+5,$AQ1083+7))="",0,IF(COUNTIF(INDIRECT(ADDRESS(($AO1083-1)*36+($AP1083-1)*12+6,COLUMN())):INDIRECT(ADDRESS(($AO1083-1)*36+($AP1083-1)*12+$AQ1083+4,COLUMN())),INDIRECT(ADDRESS(($AO1083-1)*3+$AP1083+5,$AQ1083+7)))&gt;=1,0,INDIRECT(ADDRESS(($AO1083-1)*3+$AP1083+5,$AQ1083+7)))))</f>
        <v>0</v>
      </c>
      <c r="AS1083" s="511">
        <f ca="1">COUNTIF(INDIRECT("H"&amp;(ROW()+12*(($AO1083-1)*3+$AP1083)-ROW())/12+5):INDIRECT("S"&amp;(ROW()+12*(($AO1083-1)*3+$AP1083)-ROW())/12+5),AR1083)</f>
        <v>0</v>
      </c>
      <c r="AV1083" s="511">
        <f ca="1">IF(AND(AR1083&gt;0,AS1083&gt;0),COUNTIF(AV$6:AV1082,"&gt;0")+1,0)</f>
        <v>0</v>
      </c>
    </row>
    <row r="1084" spans="41:48">
      <c r="AO1084" s="511">
        <v>30</v>
      </c>
      <c r="AP1084" s="511">
        <v>3</v>
      </c>
      <c r="AQ1084" s="511">
        <v>11</v>
      </c>
      <c r="AR1084" s="511">
        <f ca="1">IF($AQ1084=1,IF(INDIRECT(ADDRESS(($AO1084-1)*3+$AP1084+5,$AQ1084+7))="",0,INDIRECT(ADDRESS(($AO1084-1)*3+$AP1084+5,$AQ1084+7))),IF(INDIRECT(ADDRESS(($AO1084-1)*3+$AP1084+5,$AQ1084+7))="",0,IF(COUNTIF(INDIRECT(ADDRESS(($AO1084-1)*36+($AP1084-1)*12+6,COLUMN())):INDIRECT(ADDRESS(($AO1084-1)*36+($AP1084-1)*12+$AQ1084+4,COLUMN())),INDIRECT(ADDRESS(($AO1084-1)*3+$AP1084+5,$AQ1084+7)))&gt;=1,0,INDIRECT(ADDRESS(($AO1084-1)*3+$AP1084+5,$AQ1084+7)))))</f>
        <v>0</v>
      </c>
      <c r="AS1084" s="511">
        <f ca="1">COUNTIF(INDIRECT("H"&amp;(ROW()+12*(($AO1084-1)*3+$AP1084)-ROW())/12+5):INDIRECT("S"&amp;(ROW()+12*(($AO1084-1)*3+$AP1084)-ROW())/12+5),AR1084)</f>
        <v>0</v>
      </c>
      <c r="AV1084" s="511">
        <f ca="1">IF(AND(AR1084&gt;0,AS1084&gt;0),COUNTIF(AV$6:AV1083,"&gt;0")+1,0)</f>
        <v>0</v>
      </c>
    </row>
    <row r="1085" spans="41:48">
      <c r="AO1085" s="511">
        <v>30</v>
      </c>
      <c r="AP1085" s="511">
        <v>3</v>
      </c>
      <c r="AQ1085" s="511">
        <v>12</v>
      </c>
      <c r="AR1085" s="511">
        <f ca="1">IF($AQ1085=1,IF(INDIRECT(ADDRESS(($AO1085-1)*3+$AP1085+5,$AQ1085+7))="",0,INDIRECT(ADDRESS(($AO1085-1)*3+$AP1085+5,$AQ1085+7))),IF(INDIRECT(ADDRESS(($AO1085-1)*3+$AP1085+5,$AQ1085+7))="",0,IF(COUNTIF(INDIRECT(ADDRESS(($AO1085-1)*36+($AP1085-1)*12+6,COLUMN())):INDIRECT(ADDRESS(($AO1085-1)*36+($AP1085-1)*12+$AQ1085+4,COLUMN())),INDIRECT(ADDRESS(($AO1085-1)*3+$AP1085+5,$AQ1085+7)))&gt;=1,0,INDIRECT(ADDRESS(($AO1085-1)*3+$AP1085+5,$AQ1085+7)))))</f>
        <v>0</v>
      </c>
      <c r="AS1085" s="511">
        <f ca="1">COUNTIF(INDIRECT("H"&amp;(ROW()+12*(($AO1085-1)*3+$AP1085)-ROW())/12+5):INDIRECT("S"&amp;(ROW()+12*(($AO1085-1)*3+$AP1085)-ROW())/12+5),AR1085)</f>
        <v>0</v>
      </c>
      <c r="AV1085" s="511">
        <f ca="1">IF(AND(AR1085&gt;0,AS1085&gt;0),COUNTIF(AV$6:AV1084,"&gt;0")+1,0)</f>
        <v>0</v>
      </c>
    </row>
  </sheetData>
  <sheetProtection algorithmName="SHA-512" hashValue="pUZNWQS2OGhuiyf8uqHCEe/fICZe0hGAXrqx2aLyOwbkt1Sj7TgwRrVS/+pLih4mDWlwuGjGsvCeeH+9dUPOmQ==" saltValue="wmoyBE4FfE/2Ocbqu4WgHQ==" spinCount="100000" sheet="1" objects="1" scenarios="1"/>
  <mergeCells count="204">
    <mergeCell ref="Q1:T1"/>
    <mergeCell ref="A51:A53"/>
    <mergeCell ref="A54:A56"/>
    <mergeCell ref="A4:G4"/>
    <mergeCell ref="A6:A8"/>
    <mergeCell ref="A9:A11"/>
    <mergeCell ref="A12:A14"/>
    <mergeCell ref="A15:A17"/>
    <mergeCell ref="A18:A20"/>
    <mergeCell ref="A21:A23"/>
    <mergeCell ref="A24:A26"/>
    <mergeCell ref="A27:A29"/>
    <mergeCell ref="B6:B8"/>
    <mergeCell ref="B9:B11"/>
    <mergeCell ref="B12:B14"/>
    <mergeCell ref="B15:B17"/>
    <mergeCell ref="B18:B20"/>
    <mergeCell ref="B21:B23"/>
    <mergeCell ref="C24:C26"/>
    <mergeCell ref="C27:C29"/>
    <mergeCell ref="D21:D23"/>
    <mergeCell ref="E15:E17"/>
    <mergeCell ref="F15:F17"/>
    <mergeCell ref="D15:D17"/>
    <mergeCell ref="C33:C35"/>
    <mergeCell ref="A57:A59"/>
    <mergeCell ref="A60:A62"/>
    <mergeCell ref="A63:A65"/>
    <mergeCell ref="B48:B50"/>
    <mergeCell ref="B51:B53"/>
    <mergeCell ref="B54:B56"/>
    <mergeCell ref="B57:B59"/>
    <mergeCell ref="B24:B26"/>
    <mergeCell ref="B27:B29"/>
    <mergeCell ref="B30:B32"/>
    <mergeCell ref="B60:B62"/>
    <mergeCell ref="B63:B65"/>
    <mergeCell ref="B33:B35"/>
    <mergeCell ref="B36:B38"/>
    <mergeCell ref="B39:B41"/>
    <mergeCell ref="B42:B44"/>
    <mergeCell ref="B45:B47"/>
    <mergeCell ref="A30:A32"/>
    <mergeCell ref="A33:A35"/>
    <mergeCell ref="A36:A38"/>
    <mergeCell ref="A39:A41"/>
    <mergeCell ref="A42:A44"/>
    <mergeCell ref="A45:A47"/>
    <mergeCell ref="A48:A50"/>
    <mergeCell ref="C63:C65"/>
    <mergeCell ref="D63:D65"/>
    <mergeCell ref="E63:E65"/>
    <mergeCell ref="C54:C56"/>
    <mergeCell ref="D54:D56"/>
    <mergeCell ref="E54:E56"/>
    <mergeCell ref="C45:C47"/>
    <mergeCell ref="D45:D47"/>
    <mergeCell ref="E45:E47"/>
    <mergeCell ref="C48:C50"/>
    <mergeCell ref="D48:D50"/>
    <mergeCell ref="E48:E50"/>
    <mergeCell ref="C9:C11"/>
    <mergeCell ref="C12:C14"/>
    <mergeCell ref="C15:C17"/>
    <mergeCell ref="C18:C20"/>
    <mergeCell ref="C21:C23"/>
    <mergeCell ref="F63:F65"/>
    <mergeCell ref="U63:U65"/>
    <mergeCell ref="C60:C62"/>
    <mergeCell ref="D60:D62"/>
    <mergeCell ref="E60:E62"/>
    <mergeCell ref="F60:F62"/>
    <mergeCell ref="U60:U62"/>
    <mergeCell ref="C57:C59"/>
    <mergeCell ref="D57:D59"/>
    <mergeCell ref="E57:E59"/>
    <mergeCell ref="F57:F59"/>
    <mergeCell ref="U57:U59"/>
    <mergeCell ref="F54:F56"/>
    <mergeCell ref="U54:U56"/>
    <mergeCell ref="C51:C53"/>
    <mergeCell ref="D51:D53"/>
    <mergeCell ref="E51:E53"/>
    <mergeCell ref="F51:F53"/>
    <mergeCell ref="U51:U53"/>
    <mergeCell ref="F48:F50"/>
    <mergeCell ref="U48:U50"/>
    <mergeCell ref="F45:F47"/>
    <mergeCell ref="U45:U47"/>
    <mergeCell ref="C42:C44"/>
    <mergeCell ref="D42:D44"/>
    <mergeCell ref="E42:E44"/>
    <mergeCell ref="F42:F44"/>
    <mergeCell ref="U42:U44"/>
    <mergeCell ref="U36:U38"/>
    <mergeCell ref="C39:C41"/>
    <mergeCell ref="D39:D41"/>
    <mergeCell ref="E39:E41"/>
    <mergeCell ref="F39:F41"/>
    <mergeCell ref="U39:U41"/>
    <mergeCell ref="D36:D38"/>
    <mergeCell ref="E36:E38"/>
    <mergeCell ref="F36:F38"/>
    <mergeCell ref="C36:C38"/>
    <mergeCell ref="C30:C32"/>
    <mergeCell ref="U30:U32"/>
    <mergeCell ref="U24:U26"/>
    <mergeCell ref="E21:E23"/>
    <mergeCell ref="F21:F23"/>
    <mergeCell ref="D24:D26"/>
    <mergeCell ref="E24:E26"/>
    <mergeCell ref="F24:F26"/>
    <mergeCell ref="D30:D32"/>
    <mergeCell ref="E30:E32"/>
    <mergeCell ref="F30:F32"/>
    <mergeCell ref="U21:U23"/>
    <mergeCell ref="D27:D29"/>
    <mergeCell ref="E27:E29"/>
    <mergeCell ref="F27:F29"/>
    <mergeCell ref="U27:U29"/>
    <mergeCell ref="U33:U35"/>
    <mergeCell ref="D33:D35"/>
    <mergeCell ref="E33:E35"/>
    <mergeCell ref="F33:F35"/>
    <mergeCell ref="U6:U8"/>
    <mergeCell ref="U9:U11"/>
    <mergeCell ref="U4:U5"/>
    <mergeCell ref="C6:C8"/>
    <mergeCell ref="D9:D11"/>
    <mergeCell ref="E9:E11"/>
    <mergeCell ref="F9:F11"/>
    <mergeCell ref="D12:D14"/>
    <mergeCell ref="U12:U14"/>
    <mergeCell ref="U15:U17"/>
    <mergeCell ref="U18:U20"/>
    <mergeCell ref="E12:E14"/>
    <mergeCell ref="F12:F14"/>
    <mergeCell ref="H4:T4"/>
    <mergeCell ref="D6:D8"/>
    <mergeCell ref="E6:E8"/>
    <mergeCell ref="F6:F8"/>
    <mergeCell ref="D18:D20"/>
    <mergeCell ref="E18:E20"/>
    <mergeCell ref="F18:F20"/>
    <mergeCell ref="A66:A68"/>
    <mergeCell ref="B66:B68"/>
    <mergeCell ref="C66:C68"/>
    <mergeCell ref="D66:D68"/>
    <mergeCell ref="E66:E68"/>
    <mergeCell ref="F66:F68"/>
    <mergeCell ref="A69:A71"/>
    <mergeCell ref="B69:B71"/>
    <mergeCell ref="C69:C71"/>
    <mergeCell ref="D69:D71"/>
    <mergeCell ref="E69:E71"/>
    <mergeCell ref="F69:F71"/>
    <mergeCell ref="A72:A74"/>
    <mergeCell ref="B72:B74"/>
    <mergeCell ref="C72:C74"/>
    <mergeCell ref="D72:D74"/>
    <mergeCell ref="E72:E74"/>
    <mergeCell ref="F72:F74"/>
    <mergeCell ref="A75:A77"/>
    <mergeCell ref="B75:B77"/>
    <mergeCell ref="C75:C77"/>
    <mergeCell ref="D75:D77"/>
    <mergeCell ref="E75:E77"/>
    <mergeCell ref="F75:F77"/>
    <mergeCell ref="A78:A80"/>
    <mergeCell ref="B78:B80"/>
    <mergeCell ref="C78:C80"/>
    <mergeCell ref="D78:D80"/>
    <mergeCell ref="E78:E80"/>
    <mergeCell ref="F78:F80"/>
    <mergeCell ref="A81:A83"/>
    <mergeCell ref="B81:B83"/>
    <mergeCell ref="C81:C83"/>
    <mergeCell ref="D81:D83"/>
    <mergeCell ref="E81:E83"/>
    <mergeCell ref="F81:F83"/>
    <mergeCell ref="A84:A86"/>
    <mergeCell ref="B84:B86"/>
    <mergeCell ref="C84:C86"/>
    <mergeCell ref="D84:D86"/>
    <mergeCell ref="E84:E86"/>
    <mergeCell ref="F84:F86"/>
    <mergeCell ref="A87:A89"/>
    <mergeCell ref="B87:B89"/>
    <mergeCell ref="C87:C89"/>
    <mergeCell ref="D87:D89"/>
    <mergeCell ref="E87:E89"/>
    <mergeCell ref="F87:F89"/>
    <mergeCell ref="A90:A92"/>
    <mergeCell ref="B90:B92"/>
    <mergeCell ref="C90:C92"/>
    <mergeCell ref="D90:D92"/>
    <mergeCell ref="E90:E92"/>
    <mergeCell ref="F90:F92"/>
    <mergeCell ref="A93:A95"/>
    <mergeCell ref="B93:B95"/>
    <mergeCell ref="C93:C95"/>
    <mergeCell ref="D93:D95"/>
    <mergeCell ref="E93:E95"/>
    <mergeCell ref="F93:F95"/>
  </mergeCells>
  <phoneticPr fontId="16"/>
  <conditionalFormatting sqref="H6:S6">
    <cfRule type="expression" dxfId="85" priority="84">
      <formula>BH7=1</formula>
    </cfRule>
  </conditionalFormatting>
  <conditionalFormatting sqref="H7:S7">
    <cfRule type="expression" dxfId="84" priority="33">
      <formula>BH7=1</formula>
    </cfRule>
  </conditionalFormatting>
  <conditionalFormatting sqref="H9:S9">
    <cfRule type="expression" dxfId="83" priority="82">
      <formula>BH10=1</formula>
    </cfRule>
  </conditionalFormatting>
  <conditionalFormatting sqref="H10:S10">
    <cfRule type="expression" dxfId="82" priority="83">
      <formula>BH10=1</formula>
    </cfRule>
  </conditionalFormatting>
  <conditionalFormatting sqref="H12:S12">
    <cfRule type="expression" dxfId="81" priority="80">
      <formula>BH13=1</formula>
    </cfRule>
  </conditionalFormatting>
  <conditionalFormatting sqref="H13:S13">
    <cfRule type="expression" dxfId="80" priority="81">
      <formula>BH13=1</formula>
    </cfRule>
  </conditionalFormatting>
  <conditionalFormatting sqref="H15:S15">
    <cfRule type="expression" dxfId="79" priority="78">
      <formula>BH16=1</formula>
    </cfRule>
  </conditionalFormatting>
  <conditionalFormatting sqref="H16:S16">
    <cfRule type="expression" dxfId="78" priority="79">
      <formula>BH16=1</formula>
    </cfRule>
  </conditionalFormatting>
  <conditionalFormatting sqref="H18:S18">
    <cfRule type="expression" dxfId="77" priority="76">
      <formula>BH19=1</formula>
    </cfRule>
  </conditionalFormatting>
  <conditionalFormatting sqref="H19:S19">
    <cfRule type="expression" dxfId="76" priority="77">
      <formula>BH19=1</formula>
    </cfRule>
  </conditionalFormatting>
  <conditionalFormatting sqref="H21:S21">
    <cfRule type="expression" dxfId="75" priority="74">
      <formula>BH22=1</formula>
    </cfRule>
  </conditionalFormatting>
  <conditionalFormatting sqref="H22:S22">
    <cfRule type="expression" dxfId="74" priority="75">
      <formula>BH22=1</formula>
    </cfRule>
  </conditionalFormatting>
  <conditionalFormatting sqref="H24:S24">
    <cfRule type="expression" dxfId="73" priority="72">
      <formula>BH25=1</formula>
    </cfRule>
  </conditionalFormatting>
  <conditionalFormatting sqref="H25:S25">
    <cfRule type="expression" dxfId="72" priority="73">
      <formula>BH25=1</formula>
    </cfRule>
  </conditionalFormatting>
  <conditionalFormatting sqref="H27:S27">
    <cfRule type="expression" dxfId="71" priority="70">
      <formula>BH28=1</formula>
    </cfRule>
  </conditionalFormatting>
  <conditionalFormatting sqref="H28:S28">
    <cfRule type="expression" dxfId="70" priority="71">
      <formula>BH28=1</formula>
    </cfRule>
  </conditionalFormatting>
  <conditionalFormatting sqref="H30:P30">
    <cfRule type="expression" dxfId="69" priority="68">
      <formula>BH31=1</formula>
    </cfRule>
  </conditionalFormatting>
  <conditionalFormatting sqref="H31:P31">
    <cfRule type="expression" dxfId="68" priority="69">
      <formula>BH31=1</formula>
    </cfRule>
  </conditionalFormatting>
  <conditionalFormatting sqref="H33:P33">
    <cfRule type="expression" dxfId="67" priority="66">
      <formula>BH34=1</formula>
    </cfRule>
  </conditionalFormatting>
  <conditionalFormatting sqref="H34:P34">
    <cfRule type="expression" dxfId="66" priority="67">
      <formula>BH34=1</formula>
    </cfRule>
  </conditionalFormatting>
  <conditionalFormatting sqref="Q30:S30">
    <cfRule type="expression" dxfId="65" priority="64">
      <formula>BQ31=1</formula>
    </cfRule>
  </conditionalFormatting>
  <conditionalFormatting sqref="Q31:S31">
    <cfRule type="expression" dxfId="64" priority="65">
      <formula>BQ31=1</formula>
    </cfRule>
  </conditionalFormatting>
  <conditionalFormatting sqref="Q33:S33">
    <cfRule type="expression" dxfId="63" priority="62">
      <formula>BQ34=1</formula>
    </cfRule>
  </conditionalFormatting>
  <conditionalFormatting sqref="Q34:S34">
    <cfRule type="expression" dxfId="62" priority="63">
      <formula>BQ34=1</formula>
    </cfRule>
  </conditionalFormatting>
  <conditionalFormatting sqref="B6:B65">
    <cfRule type="expression" dxfId="61" priority="86">
      <formula>$BH$4&lt;$L$2</formula>
    </cfRule>
  </conditionalFormatting>
  <conditionalFormatting sqref="H36:S36">
    <cfRule type="expression" dxfId="60" priority="59">
      <formula>BH37=1</formula>
    </cfRule>
  </conditionalFormatting>
  <conditionalFormatting sqref="H37:S37">
    <cfRule type="expression" dxfId="59" priority="60">
      <formula>BH37=1</formula>
    </cfRule>
  </conditionalFormatting>
  <conditionalFormatting sqref="H39:S39">
    <cfRule type="expression" dxfId="58" priority="57">
      <formula>BH40=1</formula>
    </cfRule>
  </conditionalFormatting>
  <conditionalFormatting sqref="H40:S40">
    <cfRule type="expression" dxfId="57" priority="58">
      <formula>BH40=1</formula>
    </cfRule>
  </conditionalFormatting>
  <conditionalFormatting sqref="H42:S42">
    <cfRule type="expression" dxfId="56" priority="55">
      <formula>BH43=1</formula>
    </cfRule>
  </conditionalFormatting>
  <conditionalFormatting sqref="H43:S43">
    <cfRule type="expression" dxfId="55" priority="56">
      <formula>BH43=1</formula>
    </cfRule>
  </conditionalFormatting>
  <conditionalFormatting sqref="H45:S45">
    <cfRule type="expression" dxfId="54" priority="53">
      <formula>BH46=1</formula>
    </cfRule>
  </conditionalFormatting>
  <conditionalFormatting sqref="H46:S46">
    <cfRule type="expression" dxfId="53" priority="54">
      <formula>BH46=1</formula>
    </cfRule>
  </conditionalFormatting>
  <conditionalFormatting sqref="H48:S48">
    <cfRule type="expression" dxfId="52" priority="51">
      <formula>BH49=1</formula>
    </cfRule>
  </conditionalFormatting>
  <conditionalFormatting sqref="H49:S49">
    <cfRule type="expression" dxfId="51" priority="52">
      <formula>BH49=1</formula>
    </cfRule>
  </conditionalFormatting>
  <conditionalFormatting sqref="H51:S51">
    <cfRule type="expression" dxfId="50" priority="49">
      <formula>BH52=1</formula>
    </cfRule>
  </conditionalFormatting>
  <conditionalFormatting sqref="H52:S52">
    <cfRule type="expression" dxfId="49" priority="50">
      <formula>BH52=1</formula>
    </cfRule>
  </conditionalFormatting>
  <conditionalFormatting sqref="H54:S54">
    <cfRule type="expression" dxfId="48" priority="47">
      <formula>BH55=1</formula>
    </cfRule>
  </conditionalFormatting>
  <conditionalFormatting sqref="H55:S55">
    <cfRule type="expression" dxfId="47" priority="48">
      <formula>BH55=1</formula>
    </cfRule>
  </conditionalFormatting>
  <conditionalFormatting sqref="H57:S57">
    <cfRule type="expression" dxfId="46" priority="45">
      <formula>BH58=1</formula>
    </cfRule>
  </conditionalFormatting>
  <conditionalFormatting sqref="H58:S58">
    <cfRule type="expression" dxfId="45" priority="46">
      <formula>BH58=1</formula>
    </cfRule>
  </conditionalFormatting>
  <conditionalFormatting sqref="H60:R60">
    <cfRule type="expression" dxfId="44" priority="43">
      <formula>BH61=1</formula>
    </cfRule>
  </conditionalFormatting>
  <conditionalFormatting sqref="H61:P61">
    <cfRule type="expression" dxfId="43" priority="44">
      <formula>BH61=1</formula>
    </cfRule>
  </conditionalFormatting>
  <conditionalFormatting sqref="H63:P63">
    <cfRule type="expression" dxfId="42" priority="41">
      <formula>BH64=1</formula>
    </cfRule>
  </conditionalFormatting>
  <conditionalFormatting sqref="H64:P64">
    <cfRule type="expression" dxfId="41" priority="42">
      <formula>BH64=1</formula>
    </cfRule>
  </conditionalFormatting>
  <conditionalFormatting sqref="Q60:S60">
    <cfRule type="expression" dxfId="40" priority="39">
      <formula>BQ61=1</formula>
    </cfRule>
  </conditionalFormatting>
  <conditionalFormatting sqref="Q61:S61">
    <cfRule type="expression" dxfId="39" priority="40">
      <formula>BQ61=1</formula>
    </cfRule>
  </conditionalFormatting>
  <conditionalFormatting sqref="Q63:S63">
    <cfRule type="expression" dxfId="38" priority="37">
      <formula>BQ64=1</formula>
    </cfRule>
  </conditionalFormatting>
  <conditionalFormatting sqref="Q64:S64">
    <cfRule type="expression" dxfId="37" priority="38">
      <formula>BQ64=1</formula>
    </cfRule>
  </conditionalFormatting>
  <conditionalFormatting sqref="U6:U65">
    <cfRule type="expression" dxfId="36" priority="36">
      <formula>AND($U6="",MAX($BH6:$BS6)&lt;&gt;MIN($BH6:$BS6))</formula>
    </cfRule>
  </conditionalFormatting>
  <conditionalFormatting sqref="H9:S9 H12:S12 H15:S15 H18:S18 H21:S21 H24:S24 H27:S27 H30:S30 H33:S33 H36:S36 H39:S39 H42:S42 H45:S45 H48:S48 H51:S51 H54:S54 H57:S57 H63:S63 H6:S6 H60:S60">
    <cfRule type="expression" dxfId="35" priority="87">
      <formula>AND(OR($D6="副園長",$D6="教頭",$D6="主幹教諭",$D6="主任保育士"),BH6=40000)</formula>
    </cfRule>
  </conditionalFormatting>
  <conditionalFormatting sqref="H7:S7 H10:S10 H13:S13 H16:S16 H19:S19 H22:S22 H25:S25 H28:S28 H31:S31 H34:S34 H37:S37 H40:S40 H43:S43 H46:S46 H49:S49 H52:S52 H55:S55 H58:S58 H61:S61 H64:S64">
    <cfRule type="expression" dxfId="34" priority="85">
      <formula>AND(OR($D6="副園長",$D6="教頭",$D6="主幹教諭",$D6="主任保育士"),BH6=40000)</formula>
    </cfRule>
    <cfRule type="expression" dxfId="33" priority="89">
      <formula>AND(BH6&gt;0,BH6&lt;5000)</formula>
    </cfRule>
  </conditionalFormatting>
  <conditionalFormatting sqref="H6:S6 H9:S9 H12:S12 H15:S15 H18:S18 H21:S21 H24:S24 H27:S27 H30:S30 H33:S33 H36:S36 H39:S39 H42:S42 H45:S45 H48:S48 H51:S51 H54:S54 H57:S57 H60:S60 H63:S63">
    <cfRule type="expression" dxfId="32" priority="90">
      <formula>AND(BH6&gt;0,BH6&lt;5000)</formula>
    </cfRule>
  </conditionalFormatting>
  <conditionalFormatting sqref="H66:S66">
    <cfRule type="expression" dxfId="31" priority="25">
      <formula>BH67=1</formula>
    </cfRule>
  </conditionalFormatting>
  <conditionalFormatting sqref="H67:S67">
    <cfRule type="expression" dxfId="30" priority="2">
      <formula>BH67=1</formula>
    </cfRule>
  </conditionalFormatting>
  <conditionalFormatting sqref="H69:S69">
    <cfRule type="expression" dxfId="29" priority="23">
      <formula>BH70=1</formula>
    </cfRule>
  </conditionalFormatting>
  <conditionalFormatting sqref="H70:S70">
    <cfRule type="expression" dxfId="28" priority="24">
      <formula>BH70=1</formula>
    </cfRule>
  </conditionalFormatting>
  <conditionalFormatting sqref="H72:S72">
    <cfRule type="expression" dxfId="27" priority="21">
      <formula>BH73=1</formula>
    </cfRule>
  </conditionalFormatting>
  <conditionalFormatting sqref="H73:S73">
    <cfRule type="expression" dxfId="26" priority="22">
      <formula>BH73=1</formula>
    </cfRule>
  </conditionalFormatting>
  <conditionalFormatting sqref="H75:S75">
    <cfRule type="expression" dxfId="25" priority="19">
      <formula>BH76=1</formula>
    </cfRule>
  </conditionalFormatting>
  <conditionalFormatting sqref="H76:S76">
    <cfRule type="expression" dxfId="24" priority="20">
      <formula>BH76=1</formula>
    </cfRule>
  </conditionalFormatting>
  <conditionalFormatting sqref="H78:S78">
    <cfRule type="expression" dxfId="23" priority="17">
      <formula>BH79=1</formula>
    </cfRule>
  </conditionalFormatting>
  <conditionalFormatting sqref="H79:S79">
    <cfRule type="expression" dxfId="22" priority="18">
      <formula>BH79=1</formula>
    </cfRule>
  </conditionalFormatting>
  <conditionalFormatting sqref="H81:S81">
    <cfRule type="expression" dxfId="21" priority="15">
      <formula>BH82=1</formula>
    </cfRule>
  </conditionalFormatting>
  <conditionalFormatting sqref="H82:S82">
    <cfRule type="expression" dxfId="20" priority="16">
      <formula>BH82=1</formula>
    </cfRule>
  </conditionalFormatting>
  <conditionalFormatting sqref="H84:S84">
    <cfRule type="expression" dxfId="19" priority="13">
      <formula>BH85=1</formula>
    </cfRule>
  </conditionalFormatting>
  <conditionalFormatting sqref="H85:S85">
    <cfRule type="expression" dxfId="18" priority="14">
      <formula>BH85=1</formula>
    </cfRule>
  </conditionalFormatting>
  <conditionalFormatting sqref="H87:S87">
    <cfRule type="expression" dxfId="17" priority="11">
      <formula>BH88=1</formula>
    </cfRule>
  </conditionalFormatting>
  <conditionalFormatting sqref="H88:S88">
    <cfRule type="expression" dxfId="16" priority="12">
      <formula>BH88=1</formula>
    </cfRule>
  </conditionalFormatting>
  <conditionalFormatting sqref="H90:P90">
    <cfRule type="expression" dxfId="15" priority="9">
      <formula>BH91=1</formula>
    </cfRule>
  </conditionalFormatting>
  <conditionalFormatting sqref="H91:P91">
    <cfRule type="expression" dxfId="14" priority="10">
      <formula>BH91=1</formula>
    </cfRule>
  </conditionalFormatting>
  <conditionalFormatting sqref="H93:P93">
    <cfRule type="expression" dxfId="13" priority="7">
      <formula>BH94=1</formula>
    </cfRule>
  </conditionalFormatting>
  <conditionalFormatting sqref="H94:P94">
    <cfRule type="expression" dxfId="12" priority="8">
      <formula>BH94=1</formula>
    </cfRule>
  </conditionalFormatting>
  <conditionalFormatting sqref="Q90:S90">
    <cfRule type="expression" dxfId="11" priority="5">
      <formula>BQ91=1</formula>
    </cfRule>
  </conditionalFormatting>
  <conditionalFormatting sqref="Q91:S91">
    <cfRule type="expression" dxfId="10" priority="6">
      <formula>BQ91=1</formula>
    </cfRule>
  </conditionalFormatting>
  <conditionalFormatting sqref="Q93:S93">
    <cfRule type="expression" dxfId="9" priority="3">
      <formula>BQ94=1</formula>
    </cfRule>
  </conditionalFormatting>
  <conditionalFormatting sqref="Q94:S94">
    <cfRule type="expression" dxfId="8" priority="4">
      <formula>BQ94=1</formula>
    </cfRule>
  </conditionalFormatting>
  <conditionalFormatting sqref="B66:B95">
    <cfRule type="expression" dxfId="7" priority="27">
      <formula>$BH$4&lt;$L$2</formula>
    </cfRule>
  </conditionalFormatting>
  <conditionalFormatting sqref="H69:S69 H72:S72 H75:S75 H78:S78 H81:S81 H84:S84 H87:S87 H90:S90 H93:S93 H66:S66">
    <cfRule type="expression" dxfId="6" priority="28">
      <formula>AND(OR($D66="副園長",$D66="教頭",$D66="主幹教諭",$D66="主任保育士"),BH66=40000)</formula>
    </cfRule>
  </conditionalFormatting>
  <conditionalFormatting sqref="H67:S67 H70:S70 H73:S73 H76:S76 H79:S79 H82:S82 H85:S85 H88:S88 H91:S91 H94:S94">
    <cfRule type="expression" dxfId="5" priority="26">
      <formula>AND(OR($D66="副園長",$D66="教頭",$D66="主幹教諭",$D66="主任保育士"),BH66=40000)</formula>
    </cfRule>
    <cfRule type="expression" dxfId="4" priority="30">
      <formula>AND(BH66&gt;1,BH66&lt;5000)</formula>
    </cfRule>
  </conditionalFormatting>
  <conditionalFormatting sqref="H66:S66 H69:S69 H72:S72 H75:S75 H78:S78 H81:S81 H84:S84 H87:S87 H90:S90 H93:S93">
    <cfRule type="expression" dxfId="3" priority="31">
      <formula>AND(BH66&gt;1,BH66&lt;5000)</formula>
    </cfRule>
  </conditionalFormatting>
  <dataValidations count="1">
    <dataValidation type="list" allowBlank="1" showInputMessage="1" showErrorMessage="1" sqref="D6:D95">
      <formula1>"副園長,教頭,主任保育士,主幹教諭,職務分野別リーダー等"</formula1>
    </dataValidation>
  </dataValidations>
  <pageMargins left="0.23622047244094491" right="0.23622047244094491" top="0.55118110236220474" bottom="0.35433070866141736" header="0.31496062992125984" footer="0.31496062992125984"/>
  <pageSetup paperSize="9" scale="41" fitToWidth="0" orientation="landscape" horizontalDpi="4294967293" r:id="rId1"/>
  <extLst>
    <ext xmlns:x14="http://schemas.microsoft.com/office/spreadsheetml/2009/9/main" uri="{78C0D931-6437-407d-A8EE-F0AAD7539E65}">
      <x14:conditionalFormattings>
        <x14:conditionalFormatting xmlns:xm="http://schemas.microsoft.com/office/excel/2006/main">
          <x14:cfRule type="expression" priority="32" id="{6A6FE558-BE9E-4458-982F-8F12068B8580}">
            <xm:f>⑤入力シート2!$AP$2&gt;⑤入力シート2!$AP$3</xm:f>
            <x14:dxf>
              <fill>
                <patternFill>
                  <bgColor rgb="FFFF3300"/>
                </patternFill>
              </fill>
            </x14:dxf>
          </x14:cfRule>
          <xm:sqref>H6:H7 H9:H10 H12:H13 H15:H16 H18:H19 H21:H22 H24:H25 H27:H28 H30:H31 H33:H34 H39:H40 H42:H43 H45:H46 H48:H49 H51:H52 H54:H55 H57:H58 H60:H61 H63:H64 H36:H37</xm:sqref>
        </x14:conditionalFormatting>
        <x14:conditionalFormatting xmlns:xm="http://schemas.microsoft.com/office/excel/2006/main">
          <x14:cfRule type="expression" priority="88" id="{B4ED638C-A2C7-484A-850D-93350D1774A2}">
            <xm:f>⑤入力シート2!BH$5&lt;BH$5</xm:f>
            <x14:dxf>
              <fill>
                <patternFill>
                  <bgColor rgb="FFCC00CC"/>
                </patternFill>
              </fill>
            </x14:dxf>
          </x14:cfRule>
          <xm:sqref>H6:S7 H9:S10 H12:S13 H15:S16 H18:S19 H21:S22 H24:S25 H27:S28 H30:S31 H33:S34 H36:S37 H39:S40 H42:S43 H45:S46 H48:S49 H51:S52 H54:S55 H57:S58 H63:S64 H60:S61 H66:S67 H69:S70 H72:S73 H75:S76 H78:S79 H81:S82 H84:S85 H87:S88 H90:S91 H93:S94</xm:sqref>
        </x14:conditionalFormatting>
        <x14:conditionalFormatting xmlns:xm="http://schemas.microsoft.com/office/excel/2006/main">
          <x14:cfRule type="expression" priority="1" id="{E7B2BBD8-91CB-4CA2-BCA6-820CD522E3D9}">
            <xm:f>⑤入力シート2!$AP$2&gt;⑤入力シート2!$AP$3</xm:f>
            <x14:dxf>
              <fill>
                <patternFill>
                  <bgColor rgb="FFFF3300"/>
                </patternFill>
              </fill>
            </x14:dxf>
          </x14:cfRule>
          <xm:sqref>H66:H67 H69:H70 H72:H73 H75:H76 H78:H79 H81:H82 H84:H85 H87:H88 H90:H91 H93:H94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マスタ!$F$3:$F$15</xm:f>
          </x14:formula1>
          <xm:sqref>E6:E95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
  <sheetViews>
    <sheetView workbookViewId="0">
      <selection activeCell="E8" sqref="E8"/>
    </sheetView>
  </sheetViews>
  <sheetFormatPr defaultRowHeight="13.5"/>
  <cols>
    <col min="1" max="1" width="9" style="142"/>
    <col min="2" max="2" width="18.5" style="142" customWidth="1"/>
    <col min="3" max="4" width="12" style="142" customWidth="1"/>
    <col min="5" max="5" width="20.75" style="142" customWidth="1"/>
    <col min="6" max="6" width="33.875" style="142" bestFit="1" customWidth="1"/>
    <col min="7" max="7" width="21.375" style="142" bestFit="1" customWidth="1"/>
    <col min="8" max="8" width="12.875" style="142" customWidth="1"/>
    <col min="9" max="16384" width="9" style="142"/>
  </cols>
  <sheetData>
    <row r="2" spans="2:8">
      <c r="D2" s="143"/>
      <c r="E2" s="144" t="s">
        <v>413</v>
      </c>
      <c r="F2" s="144" t="s">
        <v>105</v>
      </c>
    </row>
    <row r="3" spans="2:8">
      <c r="B3" s="142" t="s">
        <v>431</v>
      </c>
      <c r="C3" s="143">
        <v>40000</v>
      </c>
      <c r="D3" s="143"/>
      <c r="E3" s="142" t="s">
        <v>440</v>
      </c>
      <c r="F3" s="55" t="s">
        <v>328</v>
      </c>
      <c r="H3" s="142" t="s">
        <v>439</v>
      </c>
    </row>
    <row r="4" spans="2:8">
      <c r="B4" s="142" t="s">
        <v>429</v>
      </c>
      <c r="C4" s="143">
        <v>5000</v>
      </c>
      <c r="D4" s="143"/>
      <c r="E4" s="142" t="s">
        <v>438</v>
      </c>
      <c r="F4" s="55" t="s">
        <v>329</v>
      </c>
      <c r="H4" s="142" t="s">
        <v>437</v>
      </c>
    </row>
    <row r="5" spans="2:8">
      <c r="B5" s="142" t="s">
        <v>436</v>
      </c>
      <c r="C5" s="143">
        <v>40000</v>
      </c>
      <c r="E5" s="142" t="s">
        <v>435</v>
      </c>
      <c r="F5" s="55" t="s">
        <v>330</v>
      </c>
      <c r="H5" s="142" t="s">
        <v>434</v>
      </c>
    </row>
    <row r="6" spans="2:8">
      <c r="E6" s="142" t="s">
        <v>433</v>
      </c>
      <c r="F6" s="55" t="s">
        <v>331</v>
      </c>
      <c r="H6" s="142" t="s">
        <v>432</v>
      </c>
    </row>
    <row r="7" spans="2:8">
      <c r="E7" s="142" t="s">
        <v>431</v>
      </c>
      <c r="F7" s="55" t="s">
        <v>332</v>
      </c>
      <c r="H7" s="142" t="s">
        <v>430</v>
      </c>
    </row>
    <row r="8" spans="2:8">
      <c r="E8" s="142" t="s">
        <v>429</v>
      </c>
      <c r="F8" s="55" t="s">
        <v>87</v>
      </c>
    </row>
    <row r="9" spans="2:8">
      <c r="F9" s="55" t="s">
        <v>121</v>
      </c>
    </row>
    <row r="10" spans="2:8">
      <c r="F10" s="55" t="s">
        <v>333</v>
      </c>
    </row>
    <row r="11" spans="2:8">
      <c r="F11" s="55" t="s">
        <v>86</v>
      </c>
    </row>
    <row r="12" spans="2:8">
      <c r="F12" s="55" t="s">
        <v>334</v>
      </c>
    </row>
    <row r="13" spans="2:8">
      <c r="F13" s="55" t="s">
        <v>335</v>
      </c>
    </row>
    <row r="14" spans="2:8">
      <c r="F14" s="55" t="s">
        <v>336</v>
      </c>
    </row>
    <row r="15" spans="2:8">
      <c r="F15" s="55" t="s">
        <v>337</v>
      </c>
    </row>
  </sheetData>
  <phoneticPr fontId="16"/>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CD114"/>
  <sheetViews>
    <sheetView view="pageBreakPreview" zoomScale="70" zoomScaleNormal="85" zoomScaleSheetLayoutView="70" workbookViewId="0">
      <selection activeCell="AE9" sqref="AE9:AG9"/>
    </sheetView>
  </sheetViews>
  <sheetFormatPr defaultColWidth="9" defaultRowHeight="14.25"/>
  <cols>
    <col min="1" max="1" width="5.625" style="521" customWidth="1"/>
    <col min="2" max="4" width="3.125" style="521" customWidth="1"/>
    <col min="5" max="6" width="3.25" style="521" customWidth="1"/>
    <col min="7" max="9" width="3.75" style="521" customWidth="1"/>
    <col min="10" max="10" width="9.75" style="524" customWidth="1"/>
    <col min="11" max="14" width="3.25" style="521" customWidth="1"/>
    <col min="15" max="17" width="2.875" style="521" customWidth="1"/>
    <col min="18" max="19" width="3" style="521" customWidth="1"/>
    <col min="20" max="20" width="4.625" style="521" customWidth="1"/>
    <col min="21" max="22" width="3" style="521" customWidth="1"/>
    <col min="23" max="23" width="4.625" style="521" customWidth="1"/>
    <col min="24" max="25" width="3" style="521" customWidth="1"/>
    <col min="26" max="29" width="2.875" style="521" customWidth="1"/>
    <col min="30" max="30" width="2.625" style="521" customWidth="1"/>
    <col min="31" max="33" width="2.875" style="521" customWidth="1"/>
    <col min="34" max="35" width="3" style="521" customWidth="1"/>
    <col min="36" max="36" width="4.625" style="521" customWidth="1"/>
    <col min="37" max="38" width="3" style="521" customWidth="1"/>
    <col min="39" max="39" width="4.625" style="521" customWidth="1"/>
    <col min="40" max="41" width="3" style="521" customWidth="1"/>
    <col min="42" max="45" width="2.875" style="521" customWidth="1"/>
    <col min="46" max="46" width="2.625" style="521" customWidth="1"/>
    <col min="47" max="49" width="2.875" style="521" customWidth="1"/>
    <col min="50" max="51" width="3" style="521" customWidth="1"/>
    <col min="52" max="52" width="4.625" style="521" customWidth="1"/>
    <col min="53" max="54" width="3" style="521" customWidth="1"/>
    <col min="55" max="55" width="4.625" style="521" customWidth="1"/>
    <col min="56" max="57" width="3" style="521" customWidth="1"/>
    <col min="58" max="61" width="2.875" style="521" customWidth="1"/>
    <col min="62" max="62" width="2.625" style="521" customWidth="1"/>
    <col min="63" max="65" width="2.875" style="521" customWidth="1"/>
    <col min="66" max="67" width="3" style="521" customWidth="1"/>
    <col min="68" max="68" width="4.625" style="521" customWidth="1"/>
    <col min="69" max="70" width="3" style="521" customWidth="1"/>
    <col min="71" max="71" width="4.625" style="521" customWidth="1"/>
    <col min="72" max="73" width="3" style="521" customWidth="1"/>
    <col min="74" max="77" width="2.875" style="521" customWidth="1"/>
    <col min="78" max="78" width="2.625" style="521" customWidth="1"/>
    <col min="79" max="79" width="13" style="521" customWidth="1"/>
    <col min="80" max="80" width="22.25" style="521" customWidth="1"/>
    <col min="81" max="81" width="9" style="521" customWidth="1"/>
    <col min="82" max="16384" width="9" style="521"/>
  </cols>
  <sheetData>
    <row r="1" spans="1:82" ht="20.25" customHeight="1">
      <c r="A1" s="325" t="s">
        <v>187</v>
      </c>
      <c r="B1" s="326"/>
      <c r="C1" s="327"/>
      <c r="D1" s="327"/>
      <c r="E1" s="327"/>
      <c r="F1" s="327"/>
      <c r="G1" s="327"/>
      <c r="H1" s="327"/>
      <c r="I1" s="327"/>
      <c r="J1" s="326"/>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c r="AO1" s="327"/>
      <c r="AP1" s="327"/>
      <c r="AQ1" s="327"/>
      <c r="AR1" s="327"/>
      <c r="AS1" s="327"/>
      <c r="AT1" s="327"/>
      <c r="AU1" s="327"/>
      <c r="AV1" s="327"/>
      <c r="AW1" s="327"/>
      <c r="AX1" s="327"/>
      <c r="AY1" s="327"/>
      <c r="AZ1" s="327"/>
      <c r="BA1" s="327"/>
      <c r="BB1" s="327"/>
      <c r="BC1" s="1472" t="s">
        <v>98</v>
      </c>
      <c r="BD1" s="1473"/>
      <c r="BE1" s="1473"/>
      <c r="BF1" s="1473"/>
      <c r="BG1" s="1473"/>
      <c r="BH1" s="1473"/>
      <c r="BI1" s="1473"/>
      <c r="BJ1" s="1473"/>
      <c r="BK1" s="1474" t="s">
        <v>64</v>
      </c>
      <c r="BL1" s="1475"/>
      <c r="BM1" s="1475"/>
      <c r="BN1" s="1475"/>
      <c r="BO1" s="1475"/>
      <c r="BP1" s="1475">
        <f>①入力シート!E5</f>
        <v>0</v>
      </c>
      <c r="BQ1" s="1475"/>
      <c r="BR1" s="1475"/>
      <c r="BS1" s="1475"/>
      <c r="BT1" s="1475"/>
      <c r="BU1" s="1475"/>
      <c r="BV1" s="1475"/>
      <c r="BW1" s="1475" t="s">
        <v>63</v>
      </c>
      <c r="BX1" s="1475"/>
      <c r="BY1" s="1475"/>
      <c r="BZ1" s="1476"/>
      <c r="CA1" s="327"/>
      <c r="CB1" s="327"/>
      <c r="CC1" s="520"/>
      <c r="CD1" s="520"/>
    </row>
    <row r="2" spans="1:82" ht="20.25" customHeight="1">
      <c r="A2" s="325"/>
      <c r="B2" s="326"/>
      <c r="C2" s="327"/>
      <c r="D2" s="327"/>
      <c r="E2" s="327"/>
      <c r="F2" s="327"/>
      <c r="G2" s="327"/>
      <c r="H2" s="327"/>
      <c r="I2" s="327"/>
      <c r="J2" s="326"/>
      <c r="K2" s="327"/>
      <c r="L2" s="327"/>
      <c r="M2" s="327"/>
      <c r="N2" s="327"/>
      <c r="O2" s="327"/>
      <c r="P2" s="327"/>
      <c r="Q2" s="327"/>
      <c r="R2" s="327"/>
      <c r="S2" s="327"/>
      <c r="T2" s="327"/>
      <c r="U2" s="327"/>
      <c r="V2" s="327"/>
      <c r="W2" s="327"/>
      <c r="X2" s="327"/>
      <c r="Y2" s="327"/>
      <c r="Z2" s="327"/>
      <c r="AA2" s="327"/>
      <c r="AB2" s="327"/>
      <c r="AC2" s="327"/>
      <c r="AD2" s="327"/>
      <c r="AE2" s="328"/>
      <c r="AF2" s="328"/>
      <c r="AG2" s="328"/>
      <c r="AH2" s="328"/>
      <c r="AI2" s="328"/>
      <c r="AJ2" s="328"/>
      <c r="AK2" s="328"/>
      <c r="AL2" s="328"/>
      <c r="AM2" s="328"/>
      <c r="AN2" s="328"/>
      <c r="AO2" s="328"/>
      <c r="AP2" s="328"/>
      <c r="AQ2" s="328"/>
      <c r="AR2" s="328"/>
      <c r="AS2" s="328"/>
      <c r="AT2" s="328"/>
      <c r="AU2" s="327"/>
      <c r="AV2" s="327"/>
      <c r="AW2" s="327"/>
      <c r="AX2" s="327"/>
      <c r="AY2" s="327"/>
      <c r="AZ2" s="327"/>
      <c r="BA2" s="327"/>
      <c r="BB2" s="327"/>
      <c r="BC2" s="1477" t="s">
        <v>233</v>
      </c>
      <c r="BD2" s="1478"/>
      <c r="BE2" s="1478"/>
      <c r="BF2" s="1478"/>
      <c r="BG2" s="1478"/>
      <c r="BH2" s="1478"/>
      <c r="BI2" s="1478"/>
      <c r="BJ2" s="1478"/>
      <c r="BK2" s="1479">
        <f>①入力シート!D7</f>
        <v>0</v>
      </c>
      <c r="BL2" s="1479"/>
      <c r="BM2" s="1479"/>
      <c r="BN2" s="1479"/>
      <c r="BO2" s="1479"/>
      <c r="BP2" s="1479"/>
      <c r="BQ2" s="1479"/>
      <c r="BR2" s="1479"/>
      <c r="BS2" s="1479"/>
      <c r="BT2" s="1479"/>
      <c r="BU2" s="1479"/>
      <c r="BV2" s="1479"/>
      <c r="BW2" s="1479"/>
      <c r="BX2" s="1479"/>
      <c r="BY2" s="1479"/>
      <c r="BZ2" s="1480"/>
      <c r="CA2" s="327"/>
      <c r="CB2" s="327"/>
      <c r="CC2" s="520"/>
      <c r="CD2" s="520"/>
    </row>
    <row r="3" spans="1:82" ht="30" customHeight="1" thickBot="1">
      <c r="A3" s="329" t="s">
        <v>362</v>
      </c>
      <c r="B3" s="330"/>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1481" t="s">
        <v>188</v>
      </c>
      <c r="BD3" s="1482"/>
      <c r="BE3" s="1482"/>
      <c r="BF3" s="1482"/>
      <c r="BG3" s="1482"/>
      <c r="BH3" s="1482"/>
      <c r="BI3" s="1482"/>
      <c r="BJ3" s="1482"/>
      <c r="BK3" s="1483">
        <f>①入力シート!D8</f>
        <v>0</v>
      </c>
      <c r="BL3" s="1483"/>
      <c r="BM3" s="1483"/>
      <c r="BN3" s="1483"/>
      <c r="BO3" s="1483"/>
      <c r="BP3" s="1483"/>
      <c r="BQ3" s="1483"/>
      <c r="BR3" s="1483"/>
      <c r="BS3" s="1483"/>
      <c r="BT3" s="1483"/>
      <c r="BU3" s="1483"/>
      <c r="BV3" s="1483"/>
      <c r="BW3" s="1483"/>
      <c r="BX3" s="1483"/>
      <c r="BY3" s="1483"/>
      <c r="BZ3" s="1484"/>
      <c r="CA3" s="327"/>
      <c r="CB3" s="327"/>
      <c r="CC3" s="520"/>
      <c r="CD3" s="520"/>
    </row>
    <row r="4" spans="1:82" ht="34.5" customHeight="1" thickBot="1">
      <c r="A4" s="1420" t="s">
        <v>189</v>
      </c>
      <c r="B4" s="1420"/>
      <c r="C4" s="1485"/>
      <c r="D4" s="1485"/>
      <c r="E4" s="1485"/>
      <c r="F4" s="1485"/>
      <c r="G4" s="1485"/>
      <c r="H4" s="1485"/>
      <c r="I4" s="1485"/>
      <c r="J4" s="1485"/>
      <c r="K4" s="1485"/>
      <c r="L4" s="1485"/>
      <c r="M4" s="1485"/>
      <c r="N4" s="1485"/>
      <c r="O4" s="1485"/>
      <c r="P4" s="1485"/>
      <c r="Q4" s="1485"/>
      <c r="R4" s="1485"/>
      <c r="S4" s="1485"/>
      <c r="T4" s="1485"/>
      <c r="U4" s="1485"/>
      <c r="V4" s="1485"/>
      <c r="W4" s="1485"/>
      <c r="X4" s="1485"/>
      <c r="Y4" s="1485"/>
      <c r="Z4" s="1485"/>
      <c r="AA4" s="1485"/>
      <c r="AB4" s="1485"/>
      <c r="AC4" s="1485"/>
      <c r="AD4" s="1485"/>
      <c r="AE4" s="1486"/>
      <c r="AF4" s="1486"/>
      <c r="AG4" s="1486"/>
      <c r="AH4" s="1486"/>
      <c r="AI4" s="1486"/>
      <c r="AJ4" s="1486"/>
      <c r="AK4" s="1486"/>
      <c r="AL4" s="1486"/>
      <c r="AM4" s="1486"/>
      <c r="AN4" s="1486"/>
      <c r="AO4" s="1486"/>
      <c r="AP4" s="1486"/>
      <c r="AQ4" s="1486"/>
      <c r="AR4" s="1486"/>
      <c r="AS4" s="1486"/>
      <c r="AT4" s="1486"/>
      <c r="AU4" s="331"/>
      <c r="AV4" s="331"/>
      <c r="AW4" s="331"/>
      <c r="AX4" s="331"/>
      <c r="AY4" s="331"/>
      <c r="AZ4" s="331"/>
      <c r="BA4" s="331"/>
      <c r="BB4" s="331"/>
      <c r="BC4" s="331"/>
      <c r="BD4" s="331"/>
      <c r="BE4" s="331"/>
      <c r="BF4" s="331"/>
      <c r="BG4" s="331"/>
      <c r="BH4" s="331"/>
      <c r="BI4" s="331"/>
      <c r="BJ4" s="331"/>
      <c r="BK4" s="331"/>
      <c r="BL4" s="331"/>
      <c r="BM4" s="331"/>
      <c r="BN4" s="331"/>
      <c r="BO4" s="331"/>
      <c r="BP4" s="331"/>
      <c r="BQ4" s="331"/>
      <c r="BR4" s="331"/>
      <c r="BS4" s="331"/>
      <c r="BT4" s="331"/>
      <c r="BU4" s="331"/>
      <c r="BV4" s="331"/>
      <c r="BW4" s="331"/>
      <c r="BX4" s="331"/>
      <c r="BY4" s="331"/>
      <c r="BZ4" s="331"/>
      <c r="CA4" s="327"/>
      <c r="CB4" s="327"/>
      <c r="CC4" s="520"/>
      <c r="CD4" s="520"/>
    </row>
    <row r="5" spans="1:82" s="523" customFormat="1" ht="31.5" customHeight="1">
      <c r="A5" s="1421" t="s">
        <v>83</v>
      </c>
      <c r="B5" s="1423" t="s">
        <v>190</v>
      </c>
      <c r="C5" s="1424"/>
      <c r="D5" s="1424"/>
      <c r="E5" s="1424"/>
      <c r="F5" s="1425"/>
      <c r="G5" s="1423" t="s">
        <v>191</v>
      </c>
      <c r="H5" s="1424"/>
      <c r="I5" s="1425"/>
      <c r="J5" s="1429" t="s">
        <v>192</v>
      </c>
      <c r="K5" s="1431" t="s">
        <v>193</v>
      </c>
      <c r="L5" s="1432"/>
      <c r="M5" s="1432"/>
      <c r="N5" s="1465"/>
      <c r="O5" s="1467" t="s">
        <v>194</v>
      </c>
      <c r="P5" s="1438"/>
      <c r="Q5" s="1438"/>
      <c r="R5" s="1438"/>
      <c r="S5" s="1438"/>
      <c r="T5" s="1438"/>
      <c r="U5" s="1438"/>
      <c r="V5" s="1438"/>
      <c r="W5" s="1438"/>
      <c r="X5" s="1438"/>
      <c r="Y5" s="1438"/>
      <c r="Z5" s="1438"/>
      <c r="AA5" s="1438"/>
      <c r="AB5" s="1438"/>
      <c r="AC5" s="1438"/>
      <c r="AD5" s="1438"/>
      <c r="AE5" s="1438"/>
      <c r="AF5" s="1438"/>
      <c r="AG5" s="1438"/>
      <c r="AH5" s="1438"/>
      <c r="AI5" s="1438"/>
      <c r="AJ5" s="1438"/>
      <c r="AK5" s="1438"/>
      <c r="AL5" s="1438"/>
      <c r="AM5" s="1438"/>
      <c r="AN5" s="1438"/>
      <c r="AO5" s="1438"/>
      <c r="AP5" s="1438"/>
      <c r="AQ5" s="1438"/>
      <c r="AR5" s="1438"/>
      <c r="AS5" s="1438"/>
      <c r="AT5" s="1439"/>
      <c r="AU5" s="1467" t="s">
        <v>363</v>
      </c>
      <c r="AV5" s="1438"/>
      <c r="AW5" s="1438"/>
      <c r="AX5" s="1438"/>
      <c r="AY5" s="1438"/>
      <c r="AZ5" s="1438"/>
      <c r="BA5" s="1438"/>
      <c r="BB5" s="1438"/>
      <c r="BC5" s="1438"/>
      <c r="BD5" s="1438"/>
      <c r="BE5" s="1438"/>
      <c r="BF5" s="1438"/>
      <c r="BG5" s="1438"/>
      <c r="BH5" s="1438"/>
      <c r="BI5" s="1438"/>
      <c r="BJ5" s="1438"/>
      <c r="BK5" s="1438"/>
      <c r="BL5" s="1438"/>
      <c r="BM5" s="1438"/>
      <c r="BN5" s="1438"/>
      <c r="BO5" s="1438"/>
      <c r="BP5" s="1438"/>
      <c r="BQ5" s="1438"/>
      <c r="BR5" s="1438"/>
      <c r="BS5" s="1438"/>
      <c r="BT5" s="1438"/>
      <c r="BU5" s="1438"/>
      <c r="BV5" s="1438"/>
      <c r="BW5" s="1438"/>
      <c r="BX5" s="1438"/>
      <c r="BY5" s="1438"/>
      <c r="BZ5" s="1439"/>
      <c r="CA5" s="1468" t="s">
        <v>74</v>
      </c>
      <c r="CB5" s="1469"/>
      <c r="CC5" s="522"/>
      <c r="CD5" s="522"/>
    </row>
    <row r="6" spans="1:82" s="523" customFormat="1" ht="31.5" customHeight="1" thickBot="1">
      <c r="A6" s="1422"/>
      <c r="B6" s="1426"/>
      <c r="C6" s="1427"/>
      <c r="D6" s="1427"/>
      <c r="E6" s="1427"/>
      <c r="F6" s="1428"/>
      <c r="G6" s="1426"/>
      <c r="H6" s="1427"/>
      <c r="I6" s="1428"/>
      <c r="J6" s="1430"/>
      <c r="K6" s="1434"/>
      <c r="L6" s="1435"/>
      <c r="M6" s="1435"/>
      <c r="N6" s="1466"/>
      <c r="O6" s="332"/>
      <c r="P6" s="333"/>
      <c r="Q6" s="333"/>
      <c r="R6" s="333"/>
      <c r="S6" s="333"/>
      <c r="T6" s="333"/>
      <c r="U6" s="333"/>
      <c r="V6" s="333"/>
      <c r="W6" s="333"/>
      <c r="X6" s="333"/>
      <c r="Y6" s="333"/>
      <c r="Z6" s="333"/>
      <c r="AA6" s="333"/>
      <c r="AB6" s="333"/>
      <c r="AC6" s="333"/>
      <c r="AD6" s="333"/>
      <c r="AE6" s="1442" t="s">
        <v>195</v>
      </c>
      <c r="AF6" s="1470"/>
      <c r="AG6" s="1470"/>
      <c r="AH6" s="1470"/>
      <c r="AI6" s="1470"/>
      <c r="AJ6" s="1470"/>
      <c r="AK6" s="1470"/>
      <c r="AL6" s="1470"/>
      <c r="AM6" s="1470"/>
      <c r="AN6" s="1470"/>
      <c r="AO6" s="1470"/>
      <c r="AP6" s="1470"/>
      <c r="AQ6" s="1470"/>
      <c r="AR6" s="1470"/>
      <c r="AS6" s="1470"/>
      <c r="AT6" s="1471"/>
      <c r="AU6" s="332"/>
      <c r="AV6" s="333"/>
      <c r="AW6" s="333"/>
      <c r="AX6" s="333"/>
      <c r="AY6" s="333"/>
      <c r="AZ6" s="333"/>
      <c r="BA6" s="333"/>
      <c r="BB6" s="333"/>
      <c r="BC6" s="333"/>
      <c r="BD6" s="333"/>
      <c r="BE6" s="333"/>
      <c r="BF6" s="333"/>
      <c r="BG6" s="333"/>
      <c r="BH6" s="333"/>
      <c r="BI6" s="333"/>
      <c r="BJ6" s="333"/>
      <c r="BK6" s="1442" t="s">
        <v>195</v>
      </c>
      <c r="BL6" s="1470"/>
      <c r="BM6" s="1470"/>
      <c r="BN6" s="1470"/>
      <c r="BO6" s="1470"/>
      <c r="BP6" s="1470"/>
      <c r="BQ6" s="1470"/>
      <c r="BR6" s="1470"/>
      <c r="BS6" s="1470"/>
      <c r="BT6" s="1470"/>
      <c r="BU6" s="1470"/>
      <c r="BV6" s="1470"/>
      <c r="BW6" s="1470"/>
      <c r="BX6" s="1470"/>
      <c r="BY6" s="1470"/>
      <c r="BZ6" s="1471"/>
      <c r="CA6" s="334"/>
      <c r="CB6" s="335" t="s">
        <v>196</v>
      </c>
      <c r="CC6" s="522"/>
      <c r="CD6" s="522"/>
    </row>
    <row r="7" spans="1:82" s="524" customFormat="1" ht="26.1" customHeight="1">
      <c r="A7" s="336" t="s">
        <v>197</v>
      </c>
      <c r="B7" s="1464" t="s">
        <v>198</v>
      </c>
      <c r="C7" s="1459"/>
      <c r="D7" s="1459"/>
      <c r="E7" s="1459"/>
      <c r="F7" s="1459"/>
      <c r="G7" s="1458" t="s">
        <v>199</v>
      </c>
      <c r="H7" s="1459"/>
      <c r="I7" s="1459"/>
      <c r="J7" s="337">
        <v>9</v>
      </c>
      <c r="K7" s="1458" t="s">
        <v>4</v>
      </c>
      <c r="L7" s="1459"/>
      <c r="M7" s="1459"/>
      <c r="N7" s="1460"/>
      <c r="O7" s="1401">
        <v>40000</v>
      </c>
      <c r="P7" s="1400"/>
      <c r="Q7" s="1400"/>
      <c r="R7" s="338" t="s">
        <v>12</v>
      </c>
      <c r="S7" s="338" t="s">
        <v>200</v>
      </c>
      <c r="T7" s="339">
        <v>12</v>
      </c>
      <c r="U7" s="338" t="s">
        <v>201</v>
      </c>
      <c r="V7" s="338" t="s">
        <v>202</v>
      </c>
      <c r="W7" s="339">
        <v>2</v>
      </c>
      <c r="X7" s="338" t="s">
        <v>168</v>
      </c>
      <c r="Y7" s="338" t="s">
        <v>203</v>
      </c>
      <c r="Z7" s="1413">
        <f t="shared" ref="Z7:Z8" si="0">O7*T7*W7</f>
        <v>960000</v>
      </c>
      <c r="AA7" s="1413"/>
      <c r="AB7" s="1413"/>
      <c r="AC7" s="1413"/>
      <c r="AD7" s="340" t="s">
        <v>12</v>
      </c>
      <c r="AE7" s="1461">
        <v>0</v>
      </c>
      <c r="AF7" s="1462"/>
      <c r="AG7" s="1462"/>
      <c r="AH7" s="341" t="s">
        <v>12</v>
      </c>
      <c r="AI7" s="341" t="s">
        <v>204</v>
      </c>
      <c r="AJ7" s="342">
        <v>12</v>
      </c>
      <c r="AK7" s="341" t="s">
        <v>201</v>
      </c>
      <c r="AL7" s="341" t="s">
        <v>205</v>
      </c>
      <c r="AM7" s="342">
        <v>2</v>
      </c>
      <c r="AN7" s="341" t="s">
        <v>168</v>
      </c>
      <c r="AO7" s="341" t="s">
        <v>203</v>
      </c>
      <c r="AP7" s="1463">
        <f t="shared" ref="AP7:AP8" si="1">AE7*AJ7*AM7</f>
        <v>0</v>
      </c>
      <c r="AQ7" s="1463"/>
      <c r="AR7" s="1463"/>
      <c r="AS7" s="1463"/>
      <c r="AT7" s="343" t="s">
        <v>12</v>
      </c>
      <c r="AU7" s="1401">
        <f>40000-O7</f>
        <v>0</v>
      </c>
      <c r="AV7" s="1400"/>
      <c r="AW7" s="1400"/>
      <c r="AX7" s="338" t="s">
        <v>12</v>
      </c>
      <c r="AY7" s="338" t="s">
        <v>204</v>
      </c>
      <c r="AZ7" s="339">
        <v>12</v>
      </c>
      <c r="BA7" s="338" t="s">
        <v>201</v>
      </c>
      <c r="BB7" s="338" t="s">
        <v>202</v>
      </c>
      <c r="BC7" s="339">
        <v>2</v>
      </c>
      <c r="BD7" s="338" t="s">
        <v>168</v>
      </c>
      <c r="BE7" s="338" t="s">
        <v>203</v>
      </c>
      <c r="BF7" s="1413">
        <f>AU7*AZ7*BC7</f>
        <v>0</v>
      </c>
      <c r="BG7" s="1413"/>
      <c r="BH7" s="1413"/>
      <c r="BI7" s="1413"/>
      <c r="BJ7" s="340" t="s">
        <v>12</v>
      </c>
      <c r="BK7" s="1461">
        <v>0</v>
      </c>
      <c r="BL7" s="1462"/>
      <c r="BM7" s="1462"/>
      <c r="BN7" s="341" t="s">
        <v>12</v>
      </c>
      <c r="BO7" s="341" t="s">
        <v>204</v>
      </c>
      <c r="BP7" s="342">
        <v>12</v>
      </c>
      <c r="BQ7" s="341" t="s">
        <v>201</v>
      </c>
      <c r="BR7" s="341" t="s">
        <v>205</v>
      </c>
      <c r="BS7" s="342">
        <v>2</v>
      </c>
      <c r="BT7" s="341" t="s">
        <v>168</v>
      </c>
      <c r="BU7" s="341" t="s">
        <v>206</v>
      </c>
      <c r="BV7" s="1463">
        <f>BK7*BP7*BS7</f>
        <v>0</v>
      </c>
      <c r="BW7" s="1463"/>
      <c r="BX7" s="1463"/>
      <c r="BY7" s="1463"/>
      <c r="BZ7" s="344" t="s">
        <v>12</v>
      </c>
      <c r="CA7" s="345">
        <f t="shared" ref="CA7:CA8" si="2">IFERROR(Z7+BF7,"NG")</f>
        <v>960000</v>
      </c>
      <c r="CB7" s="346">
        <f>IFERROR(AP7+BV7,"NG")</f>
        <v>0</v>
      </c>
      <c r="CC7" s="326"/>
      <c r="CD7" s="326"/>
    </row>
    <row r="8" spans="1:82" s="524" customFormat="1" ht="26.1" customHeight="1">
      <c r="A8" s="336" t="s">
        <v>207</v>
      </c>
      <c r="B8" s="1464" t="s">
        <v>208</v>
      </c>
      <c r="C8" s="1459"/>
      <c r="D8" s="1459"/>
      <c r="E8" s="1459"/>
      <c r="F8" s="1459"/>
      <c r="G8" s="1458" t="s">
        <v>199</v>
      </c>
      <c r="H8" s="1459"/>
      <c r="I8" s="1459"/>
      <c r="J8" s="347">
        <v>7</v>
      </c>
      <c r="K8" s="1458" t="s">
        <v>209</v>
      </c>
      <c r="L8" s="1459"/>
      <c r="M8" s="1459"/>
      <c r="N8" s="1460"/>
      <c r="O8" s="1401">
        <v>30000</v>
      </c>
      <c r="P8" s="1400"/>
      <c r="Q8" s="1400"/>
      <c r="R8" s="338" t="s">
        <v>12</v>
      </c>
      <c r="S8" s="338" t="s">
        <v>210</v>
      </c>
      <c r="T8" s="339">
        <v>12</v>
      </c>
      <c r="U8" s="338" t="s">
        <v>201</v>
      </c>
      <c r="V8" s="338" t="s">
        <v>210</v>
      </c>
      <c r="W8" s="339">
        <v>1</v>
      </c>
      <c r="X8" s="338" t="s">
        <v>168</v>
      </c>
      <c r="Y8" s="338" t="s">
        <v>206</v>
      </c>
      <c r="Z8" s="1413">
        <f t="shared" si="0"/>
        <v>360000</v>
      </c>
      <c r="AA8" s="1413"/>
      <c r="AB8" s="1413"/>
      <c r="AC8" s="1413"/>
      <c r="AD8" s="340" t="s">
        <v>12</v>
      </c>
      <c r="AE8" s="1401">
        <v>0</v>
      </c>
      <c r="AF8" s="1400"/>
      <c r="AG8" s="1400"/>
      <c r="AH8" s="338" t="s">
        <v>12</v>
      </c>
      <c r="AI8" s="338" t="s">
        <v>204</v>
      </c>
      <c r="AJ8" s="339">
        <v>12</v>
      </c>
      <c r="AK8" s="338" t="s">
        <v>201</v>
      </c>
      <c r="AL8" s="338" t="s">
        <v>211</v>
      </c>
      <c r="AM8" s="339">
        <v>1</v>
      </c>
      <c r="AN8" s="338" t="s">
        <v>168</v>
      </c>
      <c r="AO8" s="338" t="s">
        <v>206</v>
      </c>
      <c r="AP8" s="1463">
        <f t="shared" si="1"/>
        <v>0</v>
      </c>
      <c r="AQ8" s="1463"/>
      <c r="AR8" s="1463"/>
      <c r="AS8" s="1463"/>
      <c r="AT8" s="348" t="s">
        <v>12</v>
      </c>
      <c r="AU8" s="1401">
        <f>40000-O8</f>
        <v>10000</v>
      </c>
      <c r="AV8" s="1400"/>
      <c r="AW8" s="1400"/>
      <c r="AX8" s="338" t="s">
        <v>12</v>
      </c>
      <c r="AY8" s="338" t="s">
        <v>204</v>
      </c>
      <c r="AZ8" s="339">
        <v>12</v>
      </c>
      <c r="BA8" s="338" t="s">
        <v>201</v>
      </c>
      <c r="BB8" s="338" t="s">
        <v>204</v>
      </c>
      <c r="BC8" s="339">
        <v>1</v>
      </c>
      <c r="BD8" s="338" t="s">
        <v>168</v>
      </c>
      <c r="BE8" s="338" t="s">
        <v>212</v>
      </c>
      <c r="BF8" s="1413">
        <f>AU8*AZ8*BC8</f>
        <v>120000</v>
      </c>
      <c r="BG8" s="1413"/>
      <c r="BH8" s="1413"/>
      <c r="BI8" s="1413"/>
      <c r="BJ8" s="340" t="s">
        <v>12</v>
      </c>
      <c r="BK8" s="1401">
        <v>0</v>
      </c>
      <c r="BL8" s="1400"/>
      <c r="BM8" s="1400"/>
      <c r="BN8" s="338" t="s">
        <v>12</v>
      </c>
      <c r="BO8" s="338" t="s">
        <v>205</v>
      </c>
      <c r="BP8" s="339">
        <v>12</v>
      </c>
      <c r="BQ8" s="338" t="s">
        <v>201</v>
      </c>
      <c r="BR8" s="338" t="s">
        <v>205</v>
      </c>
      <c r="BS8" s="339">
        <v>1</v>
      </c>
      <c r="BT8" s="338" t="s">
        <v>168</v>
      </c>
      <c r="BU8" s="338" t="s">
        <v>212</v>
      </c>
      <c r="BV8" s="1463">
        <f>BK8*BP8*BS8</f>
        <v>0</v>
      </c>
      <c r="BW8" s="1463"/>
      <c r="BX8" s="1463"/>
      <c r="BY8" s="1463"/>
      <c r="BZ8" s="340" t="s">
        <v>12</v>
      </c>
      <c r="CA8" s="345">
        <f t="shared" si="2"/>
        <v>480000</v>
      </c>
      <c r="CB8" s="346">
        <f t="shared" ref="CB8" si="3">IFERROR(AP8+BV8,"NG")</f>
        <v>0</v>
      </c>
      <c r="CC8" s="525"/>
      <c r="CD8" s="326"/>
    </row>
    <row r="9" spans="1:82" ht="26.1" customHeight="1">
      <c r="A9" s="349">
        <v>1</v>
      </c>
      <c r="B9" s="1350" t="str">
        <f ca="1">IF((ROW()-8)&lt;=MAX(⑤入力シート2!$AV$6:$AV$1085),IF(INDIRECT("⑤入力シート2!C"&amp;(INDEX(⑤入力シート2!AO$6:AO$1085,MATCH(ROW()-8,⑤入力シート2!$AV$6:$AV$1085,0))+1)*3)="","",INDIRECT("⑤入力シート2!C"&amp;(INDEX(⑤入力シート2!AO$6:AO$1085,MATCH(ROW()-8,⑤入力シート2!$AV$6:$AV$1085,0))+1)*3)),"")</f>
        <v/>
      </c>
      <c r="C9" s="1351"/>
      <c r="D9" s="1351"/>
      <c r="E9" s="1351"/>
      <c r="F9" s="1351"/>
      <c r="G9" s="1346" t="str">
        <f ca="1">IF((ROW()-8)&lt;=MAX(⑤入力シート2!$AV$6:$AV$1085),IF(INDIRECT("⑤入力シート2!E"&amp;(INDEX(⑤入力シート2!AO$6:AO$1085,MATCH(ROW()-8,⑤入力シート2!$AV$6:$AV$1085,0))+1)*3)="","",INDIRECT("⑤入力シート2!E"&amp;(INDEX(⑤入力シート2!AO$6:AO$1085,MATCH(ROW()-8,⑤入力シート2!$AV$6:$AV$1085,0))+1)*3)),"")</f>
        <v/>
      </c>
      <c r="H9" s="1347"/>
      <c r="I9" s="1348"/>
      <c r="J9" s="350" t="str">
        <f ca="1">IF((ROW()-8)&lt;=MAX(⑤入力シート2!$AV$6:$AV$1085),IF(INDIRECT("⑤入力シート2!F"&amp;(INDEX(⑤入力シート2!AO$6:AO$1085,MATCH(ROW()-8,⑤入力シート2!$AV$6:$AV$1085,0))+1)*3)="","",INDIRECT("⑤入力シート2!F"&amp;(INDEX(⑤入力シート2!AO$6:AO$1085,MATCH(ROW()-8,⑤入力シート2!$AV$6:$AV$1085,0))+1)*3)),"")</f>
        <v/>
      </c>
      <c r="K9" s="1346" t="str">
        <f ca="1">IF((ROW()-8)&lt;=MAX(⑤入力シート2!$AV$6:$AV$1085),IF(INDEX(⑤入力シート2!AP$6:AP$1085,MATCH(ROW()-8,⑤入力シート2!$AV$6:$AV$1085,0))=1,"基本給",IF(INDEX(⑤入力シート2!AP$6:AP$1085,MATCH(ROW()-8,⑤入力シート2!$AV$6:$AV$1085,0))=2,"手当","残")),"")</f>
        <v/>
      </c>
      <c r="L9" s="1347"/>
      <c r="M9" s="1347"/>
      <c r="N9" s="1348"/>
      <c r="O9" s="1342" t="str">
        <f ca="1">IF((ROW()-8)&lt;=MAX(⑤入力シート2!$AV$6:$AV$1085),INDEX(⑤入力シート2!AR$6:AR$1085,MATCH(ROW()-8,⑤入力シート2!$AV$6:$AV$1085,0)),"")</f>
        <v/>
      </c>
      <c r="P9" s="1343"/>
      <c r="Q9" s="1343"/>
      <c r="R9" s="485" t="s">
        <v>213</v>
      </c>
      <c r="S9" s="485" t="s">
        <v>214</v>
      </c>
      <c r="T9" s="486" t="str">
        <f ca="1">IF((ROW()-8)&lt;=MAX(⑤入力シート2!$AV$6:$AV$1085),INDEX(⑤入力シート2!AS$6:AS$1085,MATCH(ROW()-8,⑤入力シート2!$AV$6:$AV$1085,0)),"")</f>
        <v/>
      </c>
      <c r="U9" s="485" t="s">
        <v>89</v>
      </c>
      <c r="V9" s="485" t="s">
        <v>214</v>
      </c>
      <c r="W9" s="487">
        <v>1</v>
      </c>
      <c r="X9" s="485" t="s">
        <v>215</v>
      </c>
      <c r="Y9" s="485" t="s">
        <v>216</v>
      </c>
      <c r="Z9" s="1339" t="str">
        <f ca="1">IFERROR(O9*T9*W9,"")</f>
        <v/>
      </c>
      <c r="AA9" s="1339"/>
      <c r="AB9" s="1339"/>
      <c r="AC9" s="1339"/>
      <c r="AD9" s="488" t="s">
        <v>213</v>
      </c>
      <c r="AE9" s="1340"/>
      <c r="AF9" s="1341"/>
      <c r="AG9" s="1341"/>
      <c r="AH9" s="485" t="s">
        <v>213</v>
      </c>
      <c r="AI9" s="485" t="s">
        <v>214</v>
      </c>
      <c r="AJ9" s="533"/>
      <c r="AK9" s="485" t="s">
        <v>89</v>
      </c>
      <c r="AL9" s="485" t="s">
        <v>214</v>
      </c>
      <c r="AM9" s="487">
        <v>1</v>
      </c>
      <c r="AN9" s="485" t="s">
        <v>215</v>
      </c>
      <c r="AO9" s="485" t="s">
        <v>216</v>
      </c>
      <c r="AP9" s="1339">
        <f>IFERROR(AE9*AJ9*AM9,"")</f>
        <v>0</v>
      </c>
      <c r="AQ9" s="1339"/>
      <c r="AR9" s="1339"/>
      <c r="AS9" s="1339"/>
      <c r="AT9" s="493" t="s">
        <v>213</v>
      </c>
      <c r="AU9" s="1342" t="str">
        <f ca="1">IF((ROW()-8)&lt;=MAX(⑤入力シート2!$AV$6:$AV$1085),INDEX(⑤入力シート2!AT$6:AT$1085,MATCH(ROW()-8,⑤入力シート2!$AV$6:$AV$1085,0)),"")</f>
        <v/>
      </c>
      <c r="AV9" s="1343"/>
      <c r="AW9" s="1343"/>
      <c r="AX9" s="485" t="s">
        <v>213</v>
      </c>
      <c r="AY9" s="485" t="s">
        <v>214</v>
      </c>
      <c r="AZ9" s="486" t="str">
        <f ca="1">IF((ROW()-8)&lt;=MAX(⑤入力シート2!$AV$6:$AV$1085),INDEX(⑤入力シート2!AU$6:AU$1085,MATCH(ROW()-8,⑤入力シート2!$AV$6:$AV$1085,0)),"")</f>
        <v/>
      </c>
      <c r="BA9" s="485" t="s">
        <v>89</v>
      </c>
      <c r="BB9" s="485" t="s">
        <v>214</v>
      </c>
      <c r="BC9" s="487">
        <v>1</v>
      </c>
      <c r="BD9" s="485" t="s">
        <v>215</v>
      </c>
      <c r="BE9" s="485" t="s">
        <v>216</v>
      </c>
      <c r="BF9" s="1339" t="str">
        <f t="shared" ref="BF9:BF68" ca="1" si="4">IFERROR(AU9*AZ9*BC9,"")</f>
        <v/>
      </c>
      <c r="BG9" s="1339"/>
      <c r="BH9" s="1339"/>
      <c r="BI9" s="1339"/>
      <c r="BJ9" s="488" t="s">
        <v>213</v>
      </c>
      <c r="BK9" s="1340"/>
      <c r="BL9" s="1341"/>
      <c r="BM9" s="1341"/>
      <c r="BN9" s="485" t="s">
        <v>213</v>
      </c>
      <c r="BO9" s="485" t="s">
        <v>214</v>
      </c>
      <c r="BP9" s="533"/>
      <c r="BQ9" s="485" t="s">
        <v>89</v>
      </c>
      <c r="BR9" s="485" t="s">
        <v>214</v>
      </c>
      <c r="BS9" s="487">
        <v>1</v>
      </c>
      <c r="BT9" s="485" t="s">
        <v>215</v>
      </c>
      <c r="BU9" s="485" t="s">
        <v>216</v>
      </c>
      <c r="BV9" s="1339">
        <f t="shared" ref="BV9:BV68" si="5">IFERROR(BK9*BP9*BS9,"")</f>
        <v>0</v>
      </c>
      <c r="BW9" s="1339"/>
      <c r="BX9" s="1339"/>
      <c r="BY9" s="1339"/>
      <c r="BZ9" s="488" t="s">
        <v>213</v>
      </c>
      <c r="CA9" s="351" t="str">
        <f ca="1">IFERROR(Z9+BF9,"")</f>
        <v/>
      </c>
      <c r="CB9" s="352">
        <f>IFERROR(AP9+BV9,"")</f>
        <v>0</v>
      </c>
      <c r="CC9" s="520"/>
      <c r="CD9" s="520"/>
    </row>
    <row r="10" spans="1:82" ht="26.1" customHeight="1">
      <c r="A10" s="349">
        <v>2</v>
      </c>
      <c r="B10" s="1350" t="str">
        <f ca="1">IF((ROW()-8)&lt;=MAX(⑤入力シート2!$AV$6:$AV$1085),IF(INDIRECT("⑤入力シート2!C"&amp;(INDEX(⑤入力シート2!AO$6:AO$1085,MATCH(ROW()-8,⑤入力シート2!$AV$6:$AV$1085,0))+1)*3)="","",INDIRECT("⑤入力シート2!C"&amp;(INDEX(⑤入力シート2!AO$6:AO$1085,MATCH(ROW()-8,⑤入力シート2!$AV$6:$AV$1085,0))+1)*3)),"")</f>
        <v/>
      </c>
      <c r="C10" s="1351"/>
      <c r="D10" s="1351"/>
      <c r="E10" s="1351"/>
      <c r="F10" s="1351"/>
      <c r="G10" s="1346" t="str">
        <f ca="1">IF((ROW()-8)&lt;=MAX(⑤入力シート2!$AV$6:$AV$1085),IF(INDIRECT("⑤入力シート2!E"&amp;(INDEX(⑤入力シート2!AO$6:AO$1085,MATCH(ROW()-8,⑤入力シート2!$AV$6:$AV$1085,0))+1)*3)="","",INDIRECT("⑤入力シート2!E"&amp;(INDEX(⑤入力シート2!AO$6:AO$1085,MATCH(ROW()-8,⑤入力シート2!$AV$6:$AV$1085,0))+1)*3)),"")</f>
        <v/>
      </c>
      <c r="H10" s="1347"/>
      <c r="I10" s="1348"/>
      <c r="J10" s="350" t="str">
        <f ca="1">IF((ROW()-8)&lt;=MAX(⑤入力シート2!$AV$6:$AV$1085),IF(INDIRECT("⑤入力シート2!F"&amp;(INDEX(⑤入力シート2!AO$6:AO$1085,MATCH(ROW()-8,⑤入力シート2!$AV$6:$AV$1085,0))+1)*3)="","",INDIRECT("⑤入力シート2!F"&amp;(INDEX(⑤入力シート2!AO$6:AO$1085,MATCH(ROW()-8,⑤入力シート2!$AV$6:$AV$1085,0))+1)*3)),"")</f>
        <v/>
      </c>
      <c r="K10" s="1346" t="str">
        <f ca="1">IF((ROW()-8)&lt;=MAX(⑤入力シート2!$AV$6:$AV$1085),IF(INDEX(⑤入力シート2!AP$6:AP$1085,MATCH(ROW()-8,⑤入力シート2!$AV$6:$AV$1085,0))=1,"基本給",IF(INDEX(⑤入力シート2!AP$6:AP$1085,MATCH(ROW()-8,⑤入力シート2!$AV$6:$AV$1085,0))=2,"手当","残")),"")</f>
        <v/>
      </c>
      <c r="L10" s="1347"/>
      <c r="M10" s="1347"/>
      <c r="N10" s="1348"/>
      <c r="O10" s="1342" t="str">
        <f ca="1">IF((ROW()-8)&lt;=MAX(⑤入力シート2!$AV$6:$AV$1085),INDEX(⑤入力シート2!AR$6:AR$1085,MATCH(ROW()-8,⑤入力シート2!$AV$6:$AV$1085,0)),"")</f>
        <v/>
      </c>
      <c r="P10" s="1343"/>
      <c r="Q10" s="1343"/>
      <c r="R10" s="485" t="s">
        <v>213</v>
      </c>
      <c r="S10" s="485" t="s">
        <v>214</v>
      </c>
      <c r="T10" s="486" t="str">
        <f ca="1">IF((ROW()-8)&lt;=MAX(⑤入力シート2!$AV$6:$AV$1085),INDEX(⑤入力シート2!AS$6:AS$1085,MATCH(ROW()-8,⑤入力シート2!$AV$6:$AV$1085,0)),"")</f>
        <v/>
      </c>
      <c r="U10" s="485" t="s">
        <v>89</v>
      </c>
      <c r="V10" s="485" t="s">
        <v>214</v>
      </c>
      <c r="W10" s="487">
        <v>1</v>
      </c>
      <c r="X10" s="485" t="s">
        <v>215</v>
      </c>
      <c r="Y10" s="485" t="s">
        <v>216</v>
      </c>
      <c r="Z10" s="1339" t="str">
        <f t="shared" ref="Z10:Z68" ca="1" si="6">IFERROR(O10*T10*W10,"")</f>
        <v/>
      </c>
      <c r="AA10" s="1339"/>
      <c r="AB10" s="1339"/>
      <c r="AC10" s="1339"/>
      <c r="AD10" s="488" t="s">
        <v>213</v>
      </c>
      <c r="AE10" s="1340"/>
      <c r="AF10" s="1341"/>
      <c r="AG10" s="1341"/>
      <c r="AH10" s="485" t="s">
        <v>213</v>
      </c>
      <c r="AI10" s="485" t="s">
        <v>214</v>
      </c>
      <c r="AJ10" s="533"/>
      <c r="AK10" s="485" t="s">
        <v>89</v>
      </c>
      <c r="AL10" s="485" t="s">
        <v>214</v>
      </c>
      <c r="AM10" s="487">
        <v>1</v>
      </c>
      <c r="AN10" s="485" t="s">
        <v>215</v>
      </c>
      <c r="AO10" s="485" t="s">
        <v>216</v>
      </c>
      <c r="AP10" s="1339">
        <f t="shared" ref="AP10:AP68" si="7">IFERROR(AE10*AJ10*AM10,"")</f>
        <v>0</v>
      </c>
      <c r="AQ10" s="1339"/>
      <c r="AR10" s="1339"/>
      <c r="AS10" s="1339"/>
      <c r="AT10" s="493" t="s">
        <v>213</v>
      </c>
      <c r="AU10" s="1342" t="str">
        <f ca="1">IF((ROW()-8)&lt;=MAX(⑤入力シート2!$AV$6:$AV$1085),INDEX(⑤入力シート2!AT$6:AT$1085,MATCH(ROW()-8,⑤入力シート2!$AV$6:$AV$1085,0)),"")</f>
        <v/>
      </c>
      <c r="AV10" s="1343"/>
      <c r="AW10" s="1343"/>
      <c r="AX10" s="485" t="s">
        <v>213</v>
      </c>
      <c r="AY10" s="485" t="s">
        <v>214</v>
      </c>
      <c r="AZ10" s="486" t="str">
        <f ca="1">IF((ROW()-8)&lt;=MAX(⑤入力シート2!$AV$6:$AV$1085),INDEX(⑤入力シート2!AU$6:AU$1085,MATCH(ROW()-8,⑤入力シート2!$AV$6:$AV$1085,0)),"")</f>
        <v/>
      </c>
      <c r="BA10" s="485" t="s">
        <v>89</v>
      </c>
      <c r="BB10" s="485" t="s">
        <v>214</v>
      </c>
      <c r="BC10" s="487">
        <v>1</v>
      </c>
      <c r="BD10" s="485" t="s">
        <v>215</v>
      </c>
      <c r="BE10" s="485" t="s">
        <v>216</v>
      </c>
      <c r="BF10" s="1339" t="str">
        <f t="shared" ca="1" si="4"/>
        <v/>
      </c>
      <c r="BG10" s="1339"/>
      <c r="BH10" s="1339"/>
      <c r="BI10" s="1339"/>
      <c r="BJ10" s="488" t="s">
        <v>213</v>
      </c>
      <c r="BK10" s="1340"/>
      <c r="BL10" s="1341"/>
      <c r="BM10" s="1341"/>
      <c r="BN10" s="485" t="s">
        <v>213</v>
      </c>
      <c r="BO10" s="485" t="s">
        <v>214</v>
      </c>
      <c r="BP10" s="533"/>
      <c r="BQ10" s="485" t="s">
        <v>89</v>
      </c>
      <c r="BR10" s="485" t="s">
        <v>214</v>
      </c>
      <c r="BS10" s="487">
        <v>1</v>
      </c>
      <c r="BT10" s="485" t="s">
        <v>215</v>
      </c>
      <c r="BU10" s="485" t="s">
        <v>216</v>
      </c>
      <c r="BV10" s="1339">
        <f t="shared" si="5"/>
        <v>0</v>
      </c>
      <c r="BW10" s="1339"/>
      <c r="BX10" s="1339"/>
      <c r="BY10" s="1339"/>
      <c r="BZ10" s="488" t="s">
        <v>213</v>
      </c>
      <c r="CA10" s="351" t="str">
        <f t="shared" ref="CA10:CA68" ca="1" si="8">IFERROR(Z10+BF10,"")</f>
        <v/>
      </c>
      <c r="CB10" s="352">
        <f t="shared" ref="CB10:CB68" si="9">IFERROR(AP10+BV10,"")</f>
        <v>0</v>
      </c>
      <c r="CC10" s="520"/>
      <c r="CD10" s="520"/>
    </row>
    <row r="11" spans="1:82" ht="26.1" customHeight="1">
      <c r="A11" s="349">
        <v>3</v>
      </c>
      <c r="B11" s="1350" t="str">
        <f ca="1">IF((ROW()-8)&lt;=MAX(⑤入力シート2!$AV$6:$AV$1085),IF(INDIRECT("⑤入力シート2!C"&amp;(INDEX(⑤入力シート2!AO$6:AO$1085,MATCH(ROW()-8,⑤入力シート2!$AV$6:$AV$1085,0))+1)*3)="","",INDIRECT("⑤入力シート2!C"&amp;(INDEX(⑤入力シート2!AO$6:AO$1085,MATCH(ROW()-8,⑤入力シート2!$AV$6:$AV$1085,0))+1)*3)),"")</f>
        <v/>
      </c>
      <c r="C11" s="1351"/>
      <c r="D11" s="1351"/>
      <c r="E11" s="1351"/>
      <c r="F11" s="1351"/>
      <c r="G11" s="1346" t="str">
        <f ca="1">IF((ROW()-8)&lt;=MAX(⑤入力シート2!$AV$6:$AV$1085),IF(INDIRECT("⑤入力シート2!E"&amp;(INDEX(⑤入力シート2!AO$6:AO$1085,MATCH(ROW()-8,⑤入力シート2!$AV$6:$AV$1085,0))+1)*3)="","",INDIRECT("⑤入力シート2!E"&amp;(INDEX(⑤入力シート2!AO$6:AO$1085,MATCH(ROW()-8,⑤入力シート2!$AV$6:$AV$1085,0))+1)*3)),"")</f>
        <v/>
      </c>
      <c r="H11" s="1347"/>
      <c r="I11" s="1348"/>
      <c r="J11" s="350" t="str">
        <f ca="1">IF((ROW()-8)&lt;=MAX(⑤入力シート2!$AV$6:$AV$1085),IF(INDIRECT("⑤入力シート2!F"&amp;(INDEX(⑤入力シート2!AO$6:AO$1085,MATCH(ROW()-8,⑤入力シート2!$AV$6:$AV$1085,0))+1)*3)="","",INDIRECT("⑤入力シート2!F"&amp;(INDEX(⑤入力シート2!AO$6:AO$1085,MATCH(ROW()-8,⑤入力シート2!$AV$6:$AV$1085,0))+1)*3)),"")</f>
        <v/>
      </c>
      <c r="K11" s="1346" t="str">
        <f ca="1">IF((ROW()-8)&lt;=MAX(⑤入力シート2!$AV$6:$AV$1085),IF(INDEX(⑤入力シート2!AP$6:AP$1085,MATCH(ROW()-8,⑤入力シート2!$AV$6:$AV$1085,0))=1,"基本給",IF(INDEX(⑤入力シート2!AP$6:AP$1085,MATCH(ROW()-8,⑤入力シート2!$AV$6:$AV$1085,0))=2,"手当","残")),"")</f>
        <v/>
      </c>
      <c r="L11" s="1347"/>
      <c r="M11" s="1347"/>
      <c r="N11" s="1348"/>
      <c r="O11" s="1342" t="str">
        <f ca="1">IF((ROW()-8)&lt;=MAX(⑤入力シート2!$AV$6:$AV$1085),INDEX(⑤入力シート2!AR$6:AR$1085,MATCH(ROW()-8,⑤入力シート2!$AV$6:$AV$1085,0)),"")</f>
        <v/>
      </c>
      <c r="P11" s="1343"/>
      <c r="Q11" s="1343"/>
      <c r="R11" s="485" t="s">
        <v>213</v>
      </c>
      <c r="S11" s="485" t="s">
        <v>214</v>
      </c>
      <c r="T11" s="486" t="str">
        <f ca="1">IF((ROW()-8)&lt;=MAX(⑤入力シート2!$AV$6:$AV$1085),INDEX(⑤入力シート2!AS$6:AS$1085,MATCH(ROW()-8,⑤入力シート2!$AV$6:$AV$1085,0)),"")</f>
        <v/>
      </c>
      <c r="U11" s="485" t="s">
        <v>89</v>
      </c>
      <c r="V11" s="485" t="s">
        <v>214</v>
      </c>
      <c r="W11" s="487">
        <v>1</v>
      </c>
      <c r="X11" s="485" t="s">
        <v>215</v>
      </c>
      <c r="Y11" s="485" t="s">
        <v>216</v>
      </c>
      <c r="Z11" s="1339" t="str">
        <f t="shared" ca="1" si="6"/>
        <v/>
      </c>
      <c r="AA11" s="1339"/>
      <c r="AB11" s="1339"/>
      <c r="AC11" s="1339"/>
      <c r="AD11" s="488" t="s">
        <v>213</v>
      </c>
      <c r="AE11" s="1340"/>
      <c r="AF11" s="1341"/>
      <c r="AG11" s="1341"/>
      <c r="AH11" s="485" t="s">
        <v>213</v>
      </c>
      <c r="AI11" s="485" t="s">
        <v>214</v>
      </c>
      <c r="AJ11" s="533"/>
      <c r="AK11" s="485" t="s">
        <v>89</v>
      </c>
      <c r="AL11" s="485" t="s">
        <v>214</v>
      </c>
      <c r="AM11" s="487">
        <v>1</v>
      </c>
      <c r="AN11" s="485" t="s">
        <v>215</v>
      </c>
      <c r="AO11" s="485" t="s">
        <v>216</v>
      </c>
      <c r="AP11" s="1339">
        <f t="shared" si="7"/>
        <v>0</v>
      </c>
      <c r="AQ11" s="1339"/>
      <c r="AR11" s="1339"/>
      <c r="AS11" s="1339"/>
      <c r="AT11" s="493" t="s">
        <v>213</v>
      </c>
      <c r="AU11" s="1342" t="str">
        <f ca="1">IF((ROW()-8)&lt;=MAX(⑤入力シート2!$AV$6:$AV$1085),INDEX(⑤入力シート2!AT$6:AT$1085,MATCH(ROW()-8,⑤入力シート2!$AV$6:$AV$1085,0)),"")</f>
        <v/>
      </c>
      <c r="AV11" s="1343"/>
      <c r="AW11" s="1343"/>
      <c r="AX11" s="485" t="s">
        <v>213</v>
      </c>
      <c r="AY11" s="485" t="s">
        <v>214</v>
      </c>
      <c r="AZ11" s="486" t="str">
        <f ca="1">IF((ROW()-8)&lt;=MAX(⑤入力シート2!$AV$6:$AV$1085),INDEX(⑤入力シート2!AU$6:AU$1085,MATCH(ROW()-8,⑤入力シート2!$AV$6:$AV$1085,0)),"")</f>
        <v/>
      </c>
      <c r="BA11" s="485" t="s">
        <v>89</v>
      </c>
      <c r="BB11" s="485" t="s">
        <v>214</v>
      </c>
      <c r="BC11" s="487">
        <v>1</v>
      </c>
      <c r="BD11" s="485" t="s">
        <v>215</v>
      </c>
      <c r="BE11" s="485" t="s">
        <v>216</v>
      </c>
      <c r="BF11" s="1339" t="str">
        <f t="shared" ca="1" si="4"/>
        <v/>
      </c>
      <c r="BG11" s="1339"/>
      <c r="BH11" s="1339"/>
      <c r="BI11" s="1339"/>
      <c r="BJ11" s="488" t="s">
        <v>213</v>
      </c>
      <c r="BK11" s="1340"/>
      <c r="BL11" s="1341"/>
      <c r="BM11" s="1341"/>
      <c r="BN11" s="485" t="s">
        <v>213</v>
      </c>
      <c r="BO11" s="485" t="s">
        <v>214</v>
      </c>
      <c r="BP11" s="533"/>
      <c r="BQ11" s="485" t="s">
        <v>89</v>
      </c>
      <c r="BR11" s="485" t="s">
        <v>214</v>
      </c>
      <c r="BS11" s="487">
        <v>1</v>
      </c>
      <c r="BT11" s="485" t="s">
        <v>215</v>
      </c>
      <c r="BU11" s="485" t="s">
        <v>216</v>
      </c>
      <c r="BV11" s="1339">
        <f t="shared" si="5"/>
        <v>0</v>
      </c>
      <c r="BW11" s="1339"/>
      <c r="BX11" s="1339"/>
      <c r="BY11" s="1339"/>
      <c r="BZ11" s="488" t="s">
        <v>213</v>
      </c>
      <c r="CA11" s="351" t="str">
        <f t="shared" ca="1" si="8"/>
        <v/>
      </c>
      <c r="CB11" s="352">
        <f t="shared" si="9"/>
        <v>0</v>
      </c>
      <c r="CC11" s="520"/>
      <c r="CD11" s="520"/>
    </row>
    <row r="12" spans="1:82" ht="26.1" customHeight="1">
      <c r="A12" s="349">
        <v>4</v>
      </c>
      <c r="B12" s="1350" t="str">
        <f ca="1">IF((ROW()-8)&lt;=MAX(⑤入力シート2!$AV$6:$AV$1085),IF(INDIRECT("⑤入力シート2!C"&amp;(INDEX(⑤入力シート2!AO$6:AO$1085,MATCH(ROW()-8,⑤入力シート2!$AV$6:$AV$1085,0))+1)*3)="","",INDIRECT("⑤入力シート2!C"&amp;(INDEX(⑤入力シート2!AO$6:AO$1085,MATCH(ROW()-8,⑤入力シート2!$AV$6:$AV$1085,0))+1)*3)),"")</f>
        <v/>
      </c>
      <c r="C12" s="1351"/>
      <c r="D12" s="1351"/>
      <c r="E12" s="1351"/>
      <c r="F12" s="1351"/>
      <c r="G12" s="1346" t="str">
        <f ca="1">IF((ROW()-8)&lt;=MAX(⑤入力シート2!$AV$6:$AV$1085),IF(INDIRECT("⑤入力シート2!E"&amp;(INDEX(⑤入力シート2!AO$6:AO$1085,MATCH(ROW()-8,⑤入力シート2!$AV$6:$AV$1085,0))+1)*3)="","",INDIRECT("⑤入力シート2!E"&amp;(INDEX(⑤入力シート2!AO$6:AO$1085,MATCH(ROW()-8,⑤入力シート2!$AV$6:$AV$1085,0))+1)*3)),"")</f>
        <v/>
      </c>
      <c r="H12" s="1347"/>
      <c r="I12" s="1348"/>
      <c r="J12" s="350" t="str">
        <f ca="1">IF((ROW()-8)&lt;=MAX(⑤入力シート2!$AV$6:$AV$1085),IF(INDIRECT("⑤入力シート2!F"&amp;(INDEX(⑤入力シート2!AO$6:AO$1085,MATCH(ROW()-8,⑤入力シート2!$AV$6:$AV$1085,0))+1)*3)="","",INDIRECT("⑤入力シート2!F"&amp;(INDEX(⑤入力シート2!AO$6:AO$1085,MATCH(ROW()-8,⑤入力シート2!$AV$6:$AV$1085,0))+1)*3)),"")</f>
        <v/>
      </c>
      <c r="K12" s="1346" t="str">
        <f ca="1">IF((ROW()-8)&lt;=MAX(⑤入力シート2!$AV$6:$AV$1085),IF(INDEX(⑤入力シート2!AP$6:AP$1085,MATCH(ROW()-8,⑤入力シート2!$AV$6:$AV$1085,0))=1,"基本給",IF(INDEX(⑤入力シート2!AP$6:AP$1085,MATCH(ROW()-8,⑤入力シート2!$AV$6:$AV$1085,0))=2,"手当","残")),"")</f>
        <v/>
      </c>
      <c r="L12" s="1347"/>
      <c r="M12" s="1347"/>
      <c r="N12" s="1348"/>
      <c r="O12" s="1342" t="str">
        <f ca="1">IF((ROW()-8)&lt;=MAX(⑤入力シート2!$AV$6:$AV$1085),INDEX(⑤入力シート2!AR$6:AR$1085,MATCH(ROW()-8,⑤入力シート2!$AV$6:$AV$1085,0)),"")</f>
        <v/>
      </c>
      <c r="P12" s="1343"/>
      <c r="Q12" s="1343"/>
      <c r="R12" s="485" t="s">
        <v>213</v>
      </c>
      <c r="S12" s="485" t="s">
        <v>214</v>
      </c>
      <c r="T12" s="486" t="str">
        <f ca="1">IF((ROW()-8)&lt;=MAX(⑤入力シート2!$AV$6:$AV$1085),INDEX(⑤入力シート2!AS$6:AS$1085,MATCH(ROW()-8,⑤入力シート2!$AV$6:$AV$1085,0)),"")</f>
        <v/>
      </c>
      <c r="U12" s="485" t="s">
        <v>89</v>
      </c>
      <c r="V12" s="485" t="s">
        <v>214</v>
      </c>
      <c r="W12" s="487">
        <v>1</v>
      </c>
      <c r="X12" s="485" t="s">
        <v>215</v>
      </c>
      <c r="Y12" s="485" t="s">
        <v>216</v>
      </c>
      <c r="Z12" s="1339" t="str">
        <f t="shared" ca="1" si="6"/>
        <v/>
      </c>
      <c r="AA12" s="1339"/>
      <c r="AB12" s="1339"/>
      <c r="AC12" s="1339"/>
      <c r="AD12" s="488" t="s">
        <v>213</v>
      </c>
      <c r="AE12" s="1340"/>
      <c r="AF12" s="1341"/>
      <c r="AG12" s="1341"/>
      <c r="AH12" s="485" t="s">
        <v>213</v>
      </c>
      <c r="AI12" s="485" t="s">
        <v>214</v>
      </c>
      <c r="AJ12" s="533"/>
      <c r="AK12" s="485" t="s">
        <v>89</v>
      </c>
      <c r="AL12" s="485" t="s">
        <v>214</v>
      </c>
      <c r="AM12" s="487">
        <v>1</v>
      </c>
      <c r="AN12" s="485" t="s">
        <v>215</v>
      </c>
      <c r="AO12" s="485" t="s">
        <v>216</v>
      </c>
      <c r="AP12" s="1339">
        <f t="shared" si="7"/>
        <v>0</v>
      </c>
      <c r="AQ12" s="1339"/>
      <c r="AR12" s="1339"/>
      <c r="AS12" s="1339"/>
      <c r="AT12" s="493" t="s">
        <v>213</v>
      </c>
      <c r="AU12" s="1342" t="str">
        <f ca="1">IF((ROW()-8)&lt;=MAX(⑤入力シート2!$AV$6:$AV$1085),INDEX(⑤入力シート2!AT$6:AT$1085,MATCH(ROW()-8,⑤入力シート2!$AV$6:$AV$1085,0)),"")</f>
        <v/>
      </c>
      <c r="AV12" s="1343"/>
      <c r="AW12" s="1343"/>
      <c r="AX12" s="485" t="s">
        <v>213</v>
      </c>
      <c r="AY12" s="485" t="s">
        <v>214</v>
      </c>
      <c r="AZ12" s="486" t="str">
        <f ca="1">IF((ROW()-8)&lt;=MAX(⑤入力シート2!$AV$6:$AV$1085),INDEX(⑤入力シート2!AU$6:AU$1085,MATCH(ROW()-8,⑤入力シート2!$AV$6:$AV$1085,0)),"")</f>
        <v/>
      </c>
      <c r="BA12" s="485" t="s">
        <v>89</v>
      </c>
      <c r="BB12" s="485" t="s">
        <v>214</v>
      </c>
      <c r="BC12" s="487">
        <v>1</v>
      </c>
      <c r="BD12" s="485" t="s">
        <v>215</v>
      </c>
      <c r="BE12" s="485" t="s">
        <v>216</v>
      </c>
      <c r="BF12" s="1339" t="str">
        <f t="shared" ca="1" si="4"/>
        <v/>
      </c>
      <c r="BG12" s="1339"/>
      <c r="BH12" s="1339"/>
      <c r="BI12" s="1339"/>
      <c r="BJ12" s="488" t="s">
        <v>213</v>
      </c>
      <c r="BK12" s="1340"/>
      <c r="BL12" s="1341"/>
      <c r="BM12" s="1341"/>
      <c r="BN12" s="485" t="s">
        <v>213</v>
      </c>
      <c r="BO12" s="485" t="s">
        <v>214</v>
      </c>
      <c r="BP12" s="533"/>
      <c r="BQ12" s="485" t="s">
        <v>89</v>
      </c>
      <c r="BR12" s="485" t="s">
        <v>214</v>
      </c>
      <c r="BS12" s="487">
        <v>1</v>
      </c>
      <c r="BT12" s="485" t="s">
        <v>215</v>
      </c>
      <c r="BU12" s="485" t="s">
        <v>216</v>
      </c>
      <c r="BV12" s="1339">
        <f t="shared" si="5"/>
        <v>0</v>
      </c>
      <c r="BW12" s="1339"/>
      <c r="BX12" s="1339"/>
      <c r="BY12" s="1339"/>
      <c r="BZ12" s="488" t="s">
        <v>213</v>
      </c>
      <c r="CA12" s="351" t="str">
        <f t="shared" ca="1" si="8"/>
        <v/>
      </c>
      <c r="CB12" s="352">
        <f t="shared" si="9"/>
        <v>0</v>
      </c>
      <c r="CC12" s="520"/>
      <c r="CD12" s="520"/>
    </row>
    <row r="13" spans="1:82" ht="26.1" customHeight="1">
      <c r="A13" s="349">
        <v>5</v>
      </c>
      <c r="B13" s="1350" t="str">
        <f ca="1">IF((ROW()-8)&lt;=MAX(⑤入力シート2!$AV$6:$AV$1085),IF(INDIRECT("⑤入力シート2!C"&amp;(INDEX(⑤入力シート2!AO$6:AO$1085,MATCH(ROW()-8,⑤入力シート2!$AV$6:$AV$1085,0))+1)*3)="","",INDIRECT("⑤入力シート2!C"&amp;(INDEX(⑤入力シート2!AO$6:AO$1085,MATCH(ROW()-8,⑤入力シート2!$AV$6:$AV$1085,0))+1)*3)),"")</f>
        <v/>
      </c>
      <c r="C13" s="1351"/>
      <c r="D13" s="1351"/>
      <c r="E13" s="1351"/>
      <c r="F13" s="1351"/>
      <c r="G13" s="1346" t="str">
        <f ca="1">IF((ROW()-8)&lt;=MAX(⑤入力シート2!$AV$6:$AV$1085),IF(INDIRECT("⑤入力シート2!E"&amp;(INDEX(⑤入力シート2!AO$6:AO$1085,MATCH(ROW()-8,⑤入力シート2!$AV$6:$AV$1085,0))+1)*3)="","",INDIRECT("⑤入力シート2!E"&amp;(INDEX(⑤入力シート2!AO$6:AO$1085,MATCH(ROW()-8,⑤入力シート2!$AV$6:$AV$1085,0))+1)*3)),"")</f>
        <v/>
      </c>
      <c r="H13" s="1347"/>
      <c r="I13" s="1348"/>
      <c r="J13" s="350" t="str">
        <f ca="1">IF((ROW()-8)&lt;=MAX(⑤入力シート2!$AV$6:$AV$1085),IF(INDIRECT("⑤入力シート2!F"&amp;(INDEX(⑤入力シート2!AO$6:AO$1085,MATCH(ROW()-8,⑤入力シート2!$AV$6:$AV$1085,0))+1)*3)="","",INDIRECT("⑤入力シート2!F"&amp;(INDEX(⑤入力シート2!AO$6:AO$1085,MATCH(ROW()-8,⑤入力シート2!$AV$6:$AV$1085,0))+1)*3)),"")</f>
        <v/>
      </c>
      <c r="K13" s="1346" t="str">
        <f ca="1">IF((ROW()-8)&lt;=MAX(⑤入力シート2!$AV$6:$AV$1085),IF(INDEX(⑤入力シート2!AP$6:AP$1085,MATCH(ROW()-8,⑤入力シート2!$AV$6:$AV$1085,0))=1,"基本給",IF(INDEX(⑤入力シート2!AP$6:AP$1085,MATCH(ROW()-8,⑤入力シート2!$AV$6:$AV$1085,0))=2,"手当","残")),"")</f>
        <v/>
      </c>
      <c r="L13" s="1347"/>
      <c r="M13" s="1347"/>
      <c r="N13" s="1348"/>
      <c r="O13" s="1342" t="str">
        <f ca="1">IF((ROW()-8)&lt;=MAX(⑤入力シート2!$AV$6:$AV$1085),INDEX(⑤入力シート2!AR$6:AR$1085,MATCH(ROW()-8,⑤入力シート2!$AV$6:$AV$1085,0)),"")</f>
        <v/>
      </c>
      <c r="P13" s="1343"/>
      <c r="Q13" s="1343"/>
      <c r="R13" s="485" t="s">
        <v>213</v>
      </c>
      <c r="S13" s="485" t="s">
        <v>214</v>
      </c>
      <c r="T13" s="486" t="str">
        <f ca="1">IF((ROW()-8)&lt;=MAX(⑤入力シート2!$AV$6:$AV$1085),INDEX(⑤入力シート2!AS$6:AS$1085,MATCH(ROW()-8,⑤入力シート2!$AV$6:$AV$1085,0)),"")</f>
        <v/>
      </c>
      <c r="U13" s="485" t="s">
        <v>89</v>
      </c>
      <c r="V13" s="485" t="s">
        <v>214</v>
      </c>
      <c r="W13" s="487">
        <v>1</v>
      </c>
      <c r="X13" s="485" t="s">
        <v>215</v>
      </c>
      <c r="Y13" s="485" t="s">
        <v>216</v>
      </c>
      <c r="Z13" s="1339" t="str">
        <f t="shared" ca="1" si="6"/>
        <v/>
      </c>
      <c r="AA13" s="1339"/>
      <c r="AB13" s="1339"/>
      <c r="AC13" s="1339"/>
      <c r="AD13" s="488" t="s">
        <v>213</v>
      </c>
      <c r="AE13" s="1340"/>
      <c r="AF13" s="1341"/>
      <c r="AG13" s="1341"/>
      <c r="AH13" s="485" t="s">
        <v>213</v>
      </c>
      <c r="AI13" s="485" t="s">
        <v>214</v>
      </c>
      <c r="AJ13" s="533"/>
      <c r="AK13" s="485" t="s">
        <v>89</v>
      </c>
      <c r="AL13" s="485" t="s">
        <v>214</v>
      </c>
      <c r="AM13" s="487">
        <v>1</v>
      </c>
      <c r="AN13" s="485" t="s">
        <v>215</v>
      </c>
      <c r="AO13" s="485" t="s">
        <v>216</v>
      </c>
      <c r="AP13" s="1339">
        <f t="shared" si="7"/>
        <v>0</v>
      </c>
      <c r="AQ13" s="1339"/>
      <c r="AR13" s="1339"/>
      <c r="AS13" s="1339"/>
      <c r="AT13" s="493" t="s">
        <v>213</v>
      </c>
      <c r="AU13" s="1342" t="str">
        <f ca="1">IF((ROW()-8)&lt;=MAX(⑤入力シート2!$AV$6:$AV$1085),INDEX(⑤入力シート2!AT$6:AT$1085,MATCH(ROW()-8,⑤入力シート2!$AV$6:$AV$1085,0)),"")</f>
        <v/>
      </c>
      <c r="AV13" s="1343"/>
      <c r="AW13" s="1343"/>
      <c r="AX13" s="485" t="s">
        <v>213</v>
      </c>
      <c r="AY13" s="485" t="s">
        <v>214</v>
      </c>
      <c r="AZ13" s="486" t="str">
        <f ca="1">IF((ROW()-8)&lt;=MAX(⑤入力シート2!$AV$6:$AV$1085),INDEX(⑤入力シート2!AU$6:AU$1085,MATCH(ROW()-8,⑤入力シート2!$AV$6:$AV$1085,0)),"")</f>
        <v/>
      </c>
      <c r="BA13" s="485" t="s">
        <v>89</v>
      </c>
      <c r="BB13" s="485" t="s">
        <v>214</v>
      </c>
      <c r="BC13" s="487">
        <v>1</v>
      </c>
      <c r="BD13" s="485" t="s">
        <v>215</v>
      </c>
      <c r="BE13" s="485" t="s">
        <v>216</v>
      </c>
      <c r="BF13" s="1339" t="str">
        <f t="shared" ca="1" si="4"/>
        <v/>
      </c>
      <c r="BG13" s="1339"/>
      <c r="BH13" s="1339"/>
      <c r="BI13" s="1339"/>
      <c r="BJ13" s="488" t="s">
        <v>213</v>
      </c>
      <c r="BK13" s="1340"/>
      <c r="BL13" s="1341"/>
      <c r="BM13" s="1341"/>
      <c r="BN13" s="485" t="s">
        <v>213</v>
      </c>
      <c r="BO13" s="485" t="s">
        <v>214</v>
      </c>
      <c r="BP13" s="533"/>
      <c r="BQ13" s="485" t="s">
        <v>89</v>
      </c>
      <c r="BR13" s="485" t="s">
        <v>214</v>
      </c>
      <c r="BS13" s="487">
        <v>1</v>
      </c>
      <c r="BT13" s="485" t="s">
        <v>215</v>
      </c>
      <c r="BU13" s="485" t="s">
        <v>216</v>
      </c>
      <c r="BV13" s="1339">
        <f t="shared" si="5"/>
        <v>0</v>
      </c>
      <c r="BW13" s="1339"/>
      <c r="BX13" s="1339"/>
      <c r="BY13" s="1339"/>
      <c r="BZ13" s="488" t="s">
        <v>213</v>
      </c>
      <c r="CA13" s="351" t="str">
        <f t="shared" ca="1" si="8"/>
        <v/>
      </c>
      <c r="CB13" s="352">
        <f t="shared" si="9"/>
        <v>0</v>
      </c>
      <c r="CC13" s="520"/>
      <c r="CD13" s="520"/>
    </row>
    <row r="14" spans="1:82" ht="26.1" customHeight="1">
      <c r="A14" s="349">
        <v>6</v>
      </c>
      <c r="B14" s="1350" t="str">
        <f ca="1">IF((ROW()-8)&lt;=MAX(⑤入力シート2!$AV$6:$AV$1085),IF(INDIRECT("⑤入力シート2!C"&amp;(INDEX(⑤入力シート2!AO$6:AO$1085,MATCH(ROW()-8,⑤入力シート2!$AV$6:$AV$1085,0))+1)*3)="","",INDIRECT("⑤入力シート2!C"&amp;(INDEX(⑤入力シート2!AO$6:AO$1085,MATCH(ROW()-8,⑤入力シート2!$AV$6:$AV$1085,0))+1)*3)),"")</f>
        <v/>
      </c>
      <c r="C14" s="1351"/>
      <c r="D14" s="1351"/>
      <c r="E14" s="1351"/>
      <c r="F14" s="1351"/>
      <c r="G14" s="1346" t="str">
        <f ca="1">IF((ROW()-8)&lt;=MAX(⑤入力シート2!$AV$6:$AV$1085),IF(INDIRECT("⑤入力シート2!E"&amp;(INDEX(⑤入力シート2!AO$6:AO$1085,MATCH(ROW()-8,⑤入力シート2!$AV$6:$AV$1085,0))+1)*3)="","",INDIRECT("⑤入力シート2!E"&amp;(INDEX(⑤入力シート2!AO$6:AO$1085,MATCH(ROW()-8,⑤入力シート2!$AV$6:$AV$1085,0))+1)*3)),"")</f>
        <v/>
      </c>
      <c r="H14" s="1347"/>
      <c r="I14" s="1348"/>
      <c r="J14" s="350" t="str">
        <f ca="1">IF((ROW()-8)&lt;=MAX(⑤入力シート2!$AV$6:$AV$1085),IF(INDIRECT("⑤入力シート2!F"&amp;(INDEX(⑤入力シート2!AO$6:AO$1085,MATCH(ROW()-8,⑤入力シート2!$AV$6:$AV$1085,0))+1)*3)="","",INDIRECT("⑤入力シート2!F"&amp;(INDEX(⑤入力シート2!AO$6:AO$1085,MATCH(ROW()-8,⑤入力シート2!$AV$6:$AV$1085,0))+1)*3)),"")</f>
        <v/>
      </c>
      <c r="K14" s="1346" t="str">
        <f ca="1">IF((ROW()-8)&lt;=MAX(⑤入力シート2!$AV$6:$AV$1085),IF(INDEX(⑤入力シート2!AP$6:AP$1085,MATCH(ROW()-8,⑤入力シート2!$AV$6:$AV$1085,0))=1,"基本給",IF(INDEX(⑤入力シート2!AP$6:AP$1085,MATCH(ROW()-8,⑤入力シート2!$AV$6:$AV$1085,0))=2,"手当","残")),"")</f>
        <v/>
      </c>
      <c r="L14" s="1347"/>
      <c r="M14" s="1347"/>
      <c r="N14" s="1348"/>
      <c r="O14" s="1342" t="str">
        <f ca="1">IF((ROW()-8)&lt;=MAX(⑤入力シート2!$AV$6:$AV$1085),INDEX(⑤入力シート2!AR$6:AR$1085,MATCH(ROW()-8,⑤入力シート2!$AV$6:$AV$1085,0)),"")</f>
        <v/>
      </c>
      <c r="P14" s="1343"/>
      <c r="Q14" s="1343"/>
      <c r="R14" s="485" t="s">
        <v>213</v>
      </c>
      <c r="S14" s="485" t="s">
        <v>214</v>
      </c>
      <c r="T14" s="486" t="str">
        <f ca="1">IF((ROW()-8)&lt;=MAX(⑤入力シート2!$AV$6:$AV$1085),INDEX(⑤入力シート2!AS$6:AS$1085,MATCH(ROW()-8,⑤入力シート2!$AV$6:$AV$1085,0)),"")</f>
        <v/>
      </c>
      <c r="U14" s="485" t="s">
        <v>89</v>
      </c>
      <c r="V14" s="485" t="s">
        <v>214</v>
      </c>
      <c r="W14" s="487">
        <v>1</v>
      </c>
      <c r="X14" s="485" t="s">
        <v>215</v>
      </c>
      <c r="Y14" s="485" t="s">
        <v>216</v>
      </c>
      <c r="Z14" s="1339" t="str">
        <f t="shared" ca="1" si="6"/>
        <v/>
      </c>
      <c r="AA14" s="1339"/>
      <c r="AB14" s="1339"/>
      <c r="AC14" s="1339"/>
      <c r="AD14" s="488" t="s">
        <v>213</v>
      </c>
      <c r="AE14" s="1340"/>
      <c r="AF14" s="1341"/>
      <c r="AG14" s="1341"/>
      <c r="AH14" s="485" t="s">
        <v>213</v>
      </c>
      <c r="AI14" s="485" t="s">
        <v>214</v>
      </c>
      <c r="AJ14" s="533"/>
      <c r="AK14" s="485" t="s">
        <v>89</v>
      </c>
      <c r="AL14" s="485" t="s">
        <v>214</v>
      </c>
      <c r="AM14" s="487">
        <v>1</v>
      </c>
      <c r="AN14" s="485" t="s">
        <v>215</v>
      </c>
      <c r="AO14" s="485" t="s">
        <v>216</v>
      </c>
      <c r="AP14" s="1339">
        <f t="shared" si="7"/>
        <v>0</v>
      </c>
      <c r="AQ14" s="1339"/>
      <c r="AR14" s="1339"/>
      <c r="AS14" s="1339"/>
      <c r="AT14" s="493" t="s">
        <v>213</v>
      </c>
      <c r="AU14" s="1342" t="str">
        <f ca="1">IF((ROW()-8)&lt;=MAX(⑤入力シート2!$AV$6:$AV$1085),INDEX(⑤入力シート2!AT$6:AT$1085,MATCH(ROW()-8,⑤入力シート2!$AV$6:$AV$1085,0)),"")</f>
        <v/>
      </c>
      <c r="AV14" s="1343"/>
      <c r="AW14" s="1343"/>
      <c r="AX14" s="485" t="s">
        <v>213</v>
      </c>
      <c r="AY14" s="485" t="s">
        <v>214</v>
      </c>
      <c r="AZ14" s="486" t="str">
        <f ca="1">IF((ROW()-8)&lt;=MAX(⑤入力シート2!$AV$6:$AV$1085),INDEX(⑤入力シート2!AU$6:AU$1085,MATCH(ROW()-8,⑤入力シート2!$AV$6:$AV$1085,0)),"")</f>
        <v/>
      </c>
      <c r="BA14" s="485" t="s">
        <v>89</v>
      </c>
      <c r="BB14" s="485" t="s">
        <v>214</v>
      </c>
      <c r="BC14" s="487">
        <v>1</v>
      </c>
      <c r="BD14" s="485" t="s">
        <v>215</v>
      </c>
      <c r="BE14" s="485" t="s">
        <v>216</v>
      </c>
      <c r="BF14" s="1339" t="str">
        <f t="shared" ca="1" si="4"/>
        <v/>
      </c>
      <c r="BG14" s="1339"/>
      <c r="BH14" s="1339"/>
      <c r="BI14" s="1339"/>
      <c r="BJ14" s="488" t="s">
        <v>213</v>
      </c>
      <c r="BK14" s="1340"/>
      <c r="BL14" s="1341"/>
      <c r="BM14" s="1341"/>
      <c r="BN14" s="485" t="s">
        <v>213</v>
      </c>
      <c r="BO14" s="485" t="s">
        <v>214</v>
      </c>
      <c r="BP14" s="533"/>
      <c r="BQ14" s="485" t="s">
        <v>89</v>
      </c>
      <c r="BR14" s="485" t="s">
        <v>214</v>
      </c>
      <c r="BS14" s="487">
        <v>1</v>
      </c>
      <c r="BT14" s="485" t="s">
        <v>215</v>
      </c>
      <c r="BU14" s="485" t="s">
        <v>216</v>
      </c>
      <c r="BV14" s="1339">
        <f t="shared" si="5"/>
        <v>0</v>
      </c>
      <c r="BW14" s="1339"/>
      <c r="BX14" s="1339"/>
      <c r="BY14" s="1339"/>
      <c r="BZ14" s="488" t="s">
        <v>213</v>
      </c>
      <c r="CA14" s="351" t="str">
        <f t="shared" ca="1" si="8"/>
        <v/>
      </c>
      <c r="CB14" s="352">
        <f t="shared" si="9"/>
        <v>0</v>
      </c>
      <c r="CC14" s="520"/>
      <c r="CD14" s="520"/>
    </row>
    <row r="15" spans="1:82" ht="26.1" customHeight="1">
      <c r="A15" s="349">
        <v>7</v>
      </c>
      <c r="B15" s="1350" t="str">
        <f ca="1">IF((ROW()-8)&lt;=MAX(⑤入力シート2!$AV$6:$AV$1085),IF(INDIRECT("⑤入力シート2!C"&amp;(INDEX(⑤入力シート2!AO$6:AO$1085,MATCH(ROW()-8,⑤入力シート2!$AV$6:$AV$1085,0))+1)*3)="","",INDIRECT("⑤入力シート2!C"&amp;(INDEX(⑤入力シート2!AO$6:AO$1085,MATCH(ROW()-8,⑤入力シート2!$AV$6:$AV$1085,0))+1)*3)),"")</f>
        <v/>
      </c>
      <c r="C15" s="1351"/>
      <c r="D15" s="1351"/>
      <c r="E15" s="1351"/>
      <c r="F15" s="1351"/>
      <c r="G15" s="1346" t="str">
        <f ca="1">IF((ROW()-8)&lt;=MAX(⑤入力シート2!$AV$6:$AV$1085),IF(INDIRECT("⑤入力シート2!E"&amp;(INDEX(⑤入力シート2!AO$6:AO$1085,MATCH(ROW()-8,⑤入力シート2!$AV$6:$AV$1085,0))+1)*3)="","",INDIRECT("⑤入力シート2!E"&amp;(INDEX(⑤入力シート2!AO$6:AO$1085,MATCH(ROW()-8,⑤入力シート2!$AV$6:$AV$1085,0))+1)*3)),"")</f>
        <v/>
      </c>
      <c r="H15" s="1347"/>
      <c r="I15" s="1348"/>
      <c r="J15" s="350" t="str">
        <f ca="1">IF((ROW()-8)&lt;=MAX(⑤入力シート2!$AV$6:$AV$1085),IF(INDIRECT("⑤入力シート2!F"&amp;(INDEX(⑤入力シート2!AO$6:AO$1085,MATCH(ROW()-8,⑤入力シート2!$AV$6:$AV$1085,0))+1)*3)="","",INDIRECT("⑤入力シート2!F"&amp;(INDEX(⑤入力シート2!AO$6:AO$1085,MATCH(ROW()-8,⑤入力シート2!$AV$6:$AV$1085,0))+1)*3)),"")</f>
        <v/>
      </c>
      <c r="K15" s="1346" t="str">
        <f ca="1">IF((ROW()-8)&lt;=MAX(⑤入力シート2!$AV$6:$AV$1085),IF(INDEX(⑤入力シート2!AP$6:AP$1085,MATCH(ROW()-8,⑤入力シート2!$AV$6:$AV$1085,0))=1,"基本給",IF(INDEX(⑤入力シート2!AP$6:AP$1085,MATCH(ROW()-8,⑤入力シート2!$AV$6:$AV$1085,0))=2,"手当","残")),"")</f>
        <v/>
      </c>
      <c r="L15" s="1347"/>
      <c r="M15" s="1347"/>
      <c r="N15" s="1348"/>
      <c r="O15" s="1342" t="str">
        <f ca="1">IF((ROW()-8)&lt;=MAX(⑤入力シート2!$AV$6:$AV$1085),INDEX(⑤入力シート2!AR$6:AR$1085,MATCH(ROW()-8,⑤入力シート2!$AV$6:$AV$1085,0)),"")</f>
        <v/>
      </c>
      <c r="P15" s="1343"/>
      <c r="Q15" s="1343"/>
      <c r="R15" s="485" t="s">
        <v>213</v>
      </c>
      <c r="S15" s="485" t="s">
        <v>214</v>
      </c>
      <c r="T15" s="486" t="str">
        <f ca="1">IF((ROW()-8)&lt;=MAX(⑤入力シート2!$AV$6:$AV$1085),INDEX(⑤入力シート2!AS$6:AS$1085,MATCH(ROW()-8,⑤入力シート2!$AV$6:$AV$1085,0)),"")</f>
        <v/>
      </c>
      <c r="U15" s="485" t="s">
        <v>89</v>
      </c>
      <c r="V15" s="485" t="s">
        <v>214</v>
      </c>
      <c r="W15" s="487">
        <v>1</v>
      </c>
      <c r="X15" s="485" t="s">
        <v>215</v>
      </c>
      <c r="Y15" s="485" t="s">
        <v>216</v>
      </c>
      <c r="Z15" s="1339" t="str">
        <f t="shared" ca="1" si="6"/>
        <v/>
      </c>
      <c r="AA15" s="1339"/>
      <c r="AB15" s="1339"/>
      <c r="AC15" s="1339"/>
      <c r="AD15" s="488" t="s">
        <v>213</v>
      </c>
      <c r="AE15" s="1340"/>
      <c r="AF15" s="1341"/>
      <c r="AG15" s="1341"/>
      <c r="AH15" s="485" t="s">
        <v>213</v>
      </c>
      <c r="AI15" s="485" t="s">
        <v>214</v>
      </c>
      <c r="AJ15" s="533"/>
      <c r="AK15" s="485" t="s">
        <v>89</v>
      </c>
      <c r="AL15" s="485" t="s">
        <v>214</v>
      </c>
      <c r="AM15" s="487">
        <v>1</v>
      </c>
      <c r="AN15" s="485" t="s">
        <v>215</v>
      </c>
      <c r="AO15" s="485" t="s">
        <v>216</v>
      </c>
      <c r="AP15" s="1339">
        <f t="shared" si="7"/>
        <v>0</v>
      </c>
      <c r="AQ15" s="1339"/>
      <c r="AR15" s="1339"/>
      <c r="AS15" s="1339"/>
      <c r="AT15" s="493" t="s">
        <v>213</v>
      </c>
      <c r="AU15" s="1342" t="str">
        <f ca="1">IF((ROW()-8)&lt;=MAX(⑤入力シート2!$AV$6:$AV$1085),INDEX(⑤入力シート2!AT$6:AT$1085,MATCH(ROW()-8,⑤入力シート2!$AV$6:$AV$1085,0)),"")</f>
        <v/>
      </c>
      <c r="AV15" s="1343"/>
      <c r="AW15" s="1343"/>
      <c r="AX15" s="485" t="s">
        <v>213</v>
      </c>
      <c r="AY15" s="485" t="s">
        <v>214</v>
      </c>
      <c r="AZ15" s="486" t="str">
        <f ca="1">IF((ROW()-8)&lt;=MAX(⑤入力シート2!$AV$6:$AV$1085),INDEX(⑤入力シート2!AU$6:AU$1085,MATCH(ROW()-8,⑤入力シート2!$AV$6:$AV$1085,0)),"")</f>
        <v/>
      </c>
      <c r="BA15" s="485" t="s">
        <v>89</v>
      </c>
      <c r="BB15" s="485" t="s">
        <v>214</v>
      </c>
      <c r="BC15" s="487">
        <v>1</v>
      </c>
      <c r="BD15" s="485" t="s">
        <v>215</v>
      </c>
      <c r="BE15" s="485" t="s">
        <v>216</v>
      </c>
      <c r="BF15" s="1339" t="str">
        <f t="shared" ca="1" si="4"/>
        <v/>
      </c>
      <c r="BG15" s="1339"/>
      <c r="BH15" s="1339"/>
      <c r="BI15" s="1339"/>
      <c r="BJ15" s="488" t="s">
        <v>213</v>
      </c>
      <c r="BK15" s="1340"/>
      <c r="BL15" s="1341"/>
      <c r="BM15" s="1341"/>
      <c r="BN15" s="485" t="s">
        <v>213</v>
      </c>
      <c r="BO15" s="485" t="s">
        <v>214</v>
      </c>
      <c r="BP15" s="533"/>
      <c r="BQ15" s="485" t="s">
        <v>89</v>
      </c>
      <c r="BR15" s="485" t="s">
        <v>214</v>
      </c>
      <c r="BS15" s="487">
        <v>1</v>
      </c>
      <c r="BT15" s="485" t="s">
        <v>215</v>
      </c>
      <c r="BU15" s="485" t="s">
        <v>216</v>
      </c>
      <c r="BV15" s="1339">
        <f t="shared" si="5"/>
        <v>0</v>
      </c>
      <c r="BW15" s="1339"/>
      <c r="BX15" s="1339"/>
      <c r="BY15" s="1339"/>
      <c r="BZ15" s="488" t="s">
        <v>213</v>
      </c>
      <c r="CA15" s="351" t="str">
        <f t="shared" ca="1" si="8"/>
        <v/>
      </c>
      <c r="CB15" s="352">
        <f t="shared" si="9"/>
        <v>0</v>
      </c>
      <c r="CC15" s="520"/>
      <c r="CD15" s="520"/>
    </row>
    <row r="16" spans="1:82" ht="26.1" customHeight="1">
      <c r="A16" s="349">
        <v>8</v>
      </c>
      <c r="B16" s="1350" t="str">
        <f ca="1">IF((ROW()-8)&lt;=MAX(⑤入力シート2!$AV$6:$AV$1085),IF(INDIRECT("⑤入力シート2!C"&amp;(INDEX(⑤入力シート2!AO$6:AO$1085,MATCH(ROW()-8,⑤入力シート2!$AV$6:$AV$1085,0))+1)*3)="","",INDIRECT("⑤入力シート2!C"&amp;(INDEX(⑤入力シート2!AO$6:AO$1085,MATCH(ROW()-8,⑤入力シート2!$AV$6:$AV$1085,0))+1)*3)),"")</f>
        <v/>
      </c>
      <c r="C16" s="1351"/>
      <c r="D16" s="1351"/>
      <c r="E16" s="1351"/>
      <c r="F16" s="1351"/>
      <c r="G16" s="1346" t="str">
        <f ca="1">IF((ROW()-8)&lt;=MAX(⑤入力シート2!$AV$6:$AV$1085),IF(INDIRECT("⑤入力シート2!E"&amp;(INDEX(⑤入力シート2!AO$6:AO$1085,MATCH(ROW()-8,⑤入力シート2!$AV$6:$AV$1085,0))+1)*3)="","",INDIRECT("⑤入力シート2!E"&amp;(INDEX(⑤入力シート2!AO$6:AO$1085,MATCH(ROW()-8,⑤入力シート2!$AV$6:$AV$1085,0))+1)*3)),"")</f>
        <v/>
      </c>
      <c r="H16" s="1347"/>
      <c r="I16" s="1348"/>
      <c r="J16" s="350" t="str">
        <f ca="1">IF((ROW()-8)&lt;=MAX(⑤入力シート2!$AV$6:$AV$1085),IF(INDIRECT("⑤入力シート2!F"&amp;(INDEX(⑤入力シート2!AO$6:AO$1085,MATCH(ROW()-8,⑤入力シート2!$AV$6:$AV$1085,0))+1)*3)="","",INDIRECT("⑤入力シート2!F"&amp;(INDEX(⑤入力シート2!AO$6:AO$1085,MATCH(ROW()-8,⑤入力シート2!$AV$6:$AV$1085,0))+1)*3)),"")</f>
        <v/>
      </c>
      <c r="K16" s="1346" t="str">
        <f ca="1">IF((ROW()-8)&lt;=MAX(⑤入力シート2!$AV$6:$AV$1085),IF(INDEX(⑤入力シート2!AP$6:AP$1085,MATCH(ROW()-8,⑤入力シート2!$AV$6:$AV$1085,0))=1,"基本給",IF(INDEX(⑤入力シート2!AP$6:AP$1085,MATCH(ROW()-8,⑤入力シート2!$AV$6:$AV$1085,0))=2,"手当","残")),"")</f>
        <v/>
      </c>
      <c r="L16" s="1347"/>
      <c r="M16" s="1347"/>
      <c r="N16" s="1348"/>
      <c r="O16" s="1342" t="str">
        <f ca="1">IF((ROW()-8)&lt;=MAX(⑤入力シート2!$AV$6:$AV$1085),INDEX(⑤入力シート2!AR$6:AR$1085,MATCH(ROW()-8,⑤入力シート2!$AV$6:$AV$1085,0)),"")</f>
        <v/>
      </c>
      <c r="P16" s="1343"/>
      <c r="Q16" s="1343"/>
      <c r="R16" s="485" t="s">
        <v>213</v>
      </c>
      <c r="S16" s="485" t="s">
        <v>214</v>
      </c>
      <c r="T16" s="486" t="str">
        <f ca="1">IF((ROW()-8)&lt;=MAX(⑤入力シート2!$AV$6:$AV$1085),INDEX(⑤入力シート2!AS$6:AS$1085,MATCH(ROW()-8,⑤入力シート2!$AV$6:$AV$1085,0)),"")</f>
        <v/>
      </c>
      <c r="U16" s="485" t="s">
        <v>89</v>
      </c>
      <c r="V16" s="485" t="s">
        <v>214</v>
      </c>
      <c r="W16" s="487">
        <v>1</v>
      </c>
      <c r="X16" s="485" t="s">
        <v>215</v>
      </c>
      <c r="Y16" s="485" t="s">
        <v>216</v>
      </c>
      <c r="Z16" s="1339" t="str">
        <f t="shared" ca="1" si="6"/>
        <v/>
      </c>
      <c r="AA16" s="1339"/>
      <c r="AB16" s="1339"/>
      <c r="AC16" s="1339"/>
      <c r="AD16" s="488" t="s">
        <v>213</v>
      </c>
      <c r="AE16" s="1340"/>
      <c r="AF16" s="1341"/>
      <c r="AG16" s="1341"/>
      <c r="AH16" s="485" t="s">
        <v>213</v>
      </c>
      <c r="AI16" s="485" t="s">
        <v>214</v>
      </c>
      <c r="AJ16" s="533"/>
      <c r="AK16" s="485" t="s">
        <v>89</v>
      </c>
      <c r="AL16" s="485" t="s">
        <v>214</v>
      </c>
      <c r="AM16" s="487">
        <v>1</v>
      </c>
      <c r="AN16" s="485" t="s">
        <v>215</v>
      </c>
      <c r="AO16" s="485" t="s">
        <v>216</v>
      </c>
      <c r="AP16" s="1339">
        <f t="shared" si="7"/>
        <v>0</v>
      </c>
      <c r="AQ16" s="1339"/>
      <c r="AR16" s="1339"/>
      <c r="AS16" s="1339"/>
      <c r="AT16" s="493" t="s">
        <v>213</v>
      </c>
      <c r="AU16" s="1342" t="str">
        <f ca="1">IF((ROW()-8)&lt;=MAX(⑤入力シート2!$AV$6:$AV$1085),INDEX(⑤入力シート2!AT$6:AT$1085,MATCH(ROW()-8,⑤入力シート2!$AV$6:$AV$1085,0)),"")</f>
        <v/>
      </c>
      <c r="AV16" s="1343"/>
      <c r="AW16" s="1343"/>
      <c r="AX16" s="485" t="s">
        <v>213</v>
      </c>
      <c r="AY16" s="485" t="s">
        <v>214</v>
      </c>
      <c r="AZ16" s="486" t="str">
        <f ca="1">IF((ROW()-8)&lt;=MAX(⑤入力シート2!$AV$6:$AV$1085),INDEX(⑤入力シート2!AU$6:AU$1085,MATCH(ROW()-8,⑤入力シート2!$AV$6:$AV$1085,0)),"")</f>
        <v/>
      </c>
      <c r="BA16" s="485" t="s">
        <v>89</v>
      </c>
      <c r="BB16" s="485" t="s">
        <v>214</v>
      </c>
      <c r="BC16" s="487">
        <v>1</v>
      </c>
      <c r="BD16" s="485" t="s">
        <v>215</v>
      </c>
      <c r="BE16" s="485" t="s">
        <v>216</v>
      </c>
      <c r="BF16" s="1339" t="str">
        <f t="shared" ca="1" si="4"/>
        <v/>
      </c>
      <c r="BG16" s="1339"/>
      <c r="BH16" s="1339"/>
      <c r="BI16" s="1339"/>
      <c r="BJ16" s="488" t="s">
        <v>213</v>
      </c>
      <c r="BK16" s="1340"/>
      <c r="BL16" s="1341"/>
      <c r="BM16" s="1341"/>
      <c r="BN16" s="485" t="s">
        <v>213</v>
      </c>
      <c r="BO16" s="485" t="s">
        <v>214</v>
      </c>
      <c r="BP16" s="533"/>
      <c r="BQ16" s="485" t="s">
        <v>89</v>
      </c>
      <c r="BR16" s="485" t="s">
        <v>214</v>
      </c>
      <c r="BS16" s="487">
        <v>1</v>
      </c>
      <c r="BT16" s="485" t="s">
        <v>215</v>
      </c>
      <c r="BU16" s="485" t="s">
        <v>216</v>
      </c>
      <c r="BV16" s="1339">
        <f t="shared" si="5"/>
        <v>0</v>
      </c>
      <c r="BW16" s="1339"/>
      <c r="BX16" s="1339"/>
      <c r="BY16" s="1339"/>
      <c r="BZ16" s="488" t="s">
        <v>213</v>
      </c>
      <c r="CA16" s="351" t="str">
        <f t="shared" ca="1" si="8"/>
        <v/>
      </c>
      <c r="CB16" s="352">
        <f t="shared" si="9"/>
        <v>0</v>
      </c>
      <c r="CC16" s="520"/>
      <c r="CD16" s="520"/>
    </row>
    <row r="17" spans="1:82" ht="26.1" customHeight="1">
      <c r="A17" s="349">
        <v>9</v>
      </c>
      <c r="B17" s="1350" t="str">
        <f ca="1">IF((ROW()-8)&lt;=MAX(⑤入力シート2!$AV$6:$AV$1085),IF(INDIRECT("⑤入力シート2!C"&amp;(INDEX(⑤入力シート2!AO$6:AO$1085,MATCH(ROW()-8,⑤入力シート2!$AV$6:$AV$1085,0))+1)*3)="","",INDIRECT("⑤入力シート2!C"&amp;(INDEX(⑤入力シート2!AO$6:AO$1085,MATCH(ROW()-8,⑤入力シート2!$AV$6:$AV$1085,0))+1)*3)),"")</f>
        <v/>
      </c>
      <c r="C17" s="1351"/>
      <c r="D17" s="1351"/>
      <c r="E17" s="1351"/>
      <c r="F17" s="1351"/>
      <c r="G17" s="1346" t="str">
        <f ca="1">IF((ROW()-8)&lt;=MAX(⑤入力シート2!$AV$6:$AV$1085),IF(INDIRECT("⑤入力シート2!E"&amp;(INDEX(⑤入力シート2!AO$6:AO$1085,MATCH(ROW()-8,⑤入力シート2!$AV$6:$AV$1085,0))+1)*3)="","",INDIRECT("⑤入力シート2!E"&amp;(INDEX(⑤入力シート2!AO$6:AO$1085,MATCH(ROW()-8,⑤入力シート2!$AV$6:$AV$1085,0))+1)*3)),"")</f>
        <v/>
      </c>
      <c r="H17" s="1347"/>
      <c r="I17" s="1348"/>
      <c r="J17" s="350" t="str">
        <f ca="1">IF((ROW()-8)&lt;=MAX(⑤入力シート2!$AV$6:$AV$1085),IF(INDIRECT("⑤入力シート2!F"&amp;(INDEX(⑤入力シート2!AO$6:AO$1085,MATCH(ROW()-8,⑤入力シート2!$AV$6:$AV$1085,0))+1)*3)="","",INDIRECT("⑤入力シート2!F"&amp;(INDEX(⑤入力シート2!AO$6:AO$1085,MATCH(ROW()-8,⑤入力シート2!$AV$6:$AV$1085,0))+1)*3)),"")</f>
        <v/>
      </c>
      <c r="K17" s="1346" t="str">
        <f ca="1">IF((ROW()-8)&lt;=MAX(⑤入力シート2!$AV$6:$AV$1085),IF(INDEX(⑤入力シート2!AP$6:AP$1085,MATCH(ROW()-8,⑤入力シート2!$AV$6:$AV$1085,0))=1,"基本給",IF(INDEX(⑤入力シート2!AP$6:AP$1085,MATCH(ROW()-8,⑤入力シート2!$AV$6:$AV$1085,0))=2,"手当","残")),"")</f>
        <v/>
      </c>
      <c r="L17" s="1347"/>
      <c r="M17" s="1347"/>
      <c r="N17" s="1348"/>
      <c r="O17" s="1342" t="str">
        <f ca="1">IF((ROW()-8)&lt;=MAX(⑤入力シート2!$AV$6:$AV$1085),INDEX(⑤入力シート2!AR$6:AR$1085,MATCH(ROW()-8,⑤入力シート2!$AV$6:$AV$1085,0)),"")</f>
        <v/>
      </c>
      <c r="P17" s="1343"/>
      <c r="Q17" s="1343"/>
      <c r="R17" s="485" t="s">
        <v>213</v>
      </c>
      <c r="S17" s="485" t="s">
        <v>214</v>
      </c>
      <c r="T17" s="486" t="str">
        <f ca="1">IF((ROW()-8)&lt;=MAX(⑤入力シート2!$AV$6:$AV$1085),INDEX(⑤入力シート2!AS$6:AS$1085,MATCH(ROW()-8,⑤入力シート2!$AV$6:$AV$1085,0)),"")</f>
        <v/>
      </c>
      <c r="U17" s="485" t="s">
        <v>89</v>
      </c>
      <c r="V17" s="485" t="s">
        <v>214</v>
      </c>
      <c r="W17" s="487">
        <v>1</v>
      </c>
      <c r="X17" s="485" t="s">
        <v>215</v>
      </c>
      <c r="Y17" s="485" t="s">
        <v>216</v>
      </c>
      <c r="Z17" s="1339" t="str">
        <f t="shared" ca="1" si="6"/>
        <v/>
      </c>
      <c r="AA17" s="1339"/>
      <c r="AB17" s="1339"/>
      <c r="AC17" s="1339"/>
      <c r="AD17" s="488" t="s">
        <v>213</v>
      </c>
      <c r="AE17" s="1340"/>
      <c r="AF17" s="1341"/>
      <c r="AG17" s="1341"/>
      <c r="AH17" s="485" t="s">
        <v>213</v>
      </c>
      <c r="AI17" s="485" t="s">
        <v>214</v>
      </c>
      <c r="AJ17" s="533"/>
      <c r="AK17" s="485" t="s">
        <v>89</v>
      </c>
      <c r="AL17" s="485" t="s">
        <v>214</v>
      </c>
      <c r="AM17" s="487">
        <v>1</v>
      </c>
      <c r="AN17" s="485" t="s">
        <v>215</v>
      </c>
      <c r="AO17" s="485" t="s">
        <v>216</v>
      </c>
      <c r="AP17" s="1339">
        <f t="shared" si="7"/>
        <v>0</v>
      </c>
      <c r="AQ17" s="1339"/>
      <c r="AR17" s="1339"/>
      <c r="AS17" s="1339"/>
      <c r="AT17" s="493" t="s">
        <v>213</v>
      </c>
      <c r="AU17" s="1342" t="str">
        <f ca="1">IF((ROW()-8)&lt;=MAX(⑤入力シート2!$AV$6:$AV$1085),INDEX(⑤入力シート2!AT$6:AT$1085,MATCH(ROW()-8,⑤入力シート2!$AV$6:$AV$1085,0)),"")</f>
        <v/>
      </c>
      <c r="AV17" s="1343"/>
      <c r="AW17" s="1343"/>
      <c r="AX17" s="485" t="s">
        <v>213</v>
      </c>
      <c r="AY17" s="485" t="s">
        <v>214</v>
      </c>
      <c r="AZ17" s="486" t="str">
        <f ca="1">IF((ROW()-8)&lt;=MAX(⑤入力シート2!$AV$6:$AV$1085),INDEX(⑤入力シート2!AU$6:AU$1085,MATCH(ROW()-8,⑤入力シート2!$AV$6:$AV$1085,0)),"")</f>
        <v/>
      </c>
      <c r="BA17" s="485" t="s">
        <v>89</v>
      </c>
      <c r="BB17" s="485" t="s">
        <v>214</v>
      </c>
      <c r="BC17" s="487">
        <v>1</v>
      </c>
      <c r="BD17" s="485" t="s">
        <v>215</v>
      </c>
      <c r="BE17" s="485" t="s">
        <v>216</v>
      </c>
      <c r="BF17" s="1339" t="str">
        <f t="shared" ca="1" si="4"/>
        <v/>
      </c>
      <c r="BG17" s="1339"/>
      <c r="BH17" s="1339"/>
      <c r="BI17" s="1339"/>
      <c r="BJ17" s="488" t="s">
        <v>213</v>
      </c>
      <c r="BK17" s="1340"/>
      <c r="BL17" s="1341"/>
      <c r="BM17" s="1341"/>
      <c r="BN17" s="485" t="s">
        <v>213</v>
      </c>
      <c r="BO17" s="485" t="s">
        <v>214</v>
      </c>
      <c r="BP17" s="533"/>
      <c r="BQ17" s="485" t="s">
        <v>89</v>
      </c>
      <c r="BR17" s="485" t="s">
        <v>214</v>
      </c>
      <c r="BS17" s="487">
        <v>1</v>
      </c>
      <c r="BT17" s="485" t="s">
        <v>215</v>
      </c>
      <c r="BU17" s="485" t="s">
        <v>216</v>
      </c>
      <c r="BV17" s="1339">
        <f t="shared" si="5"/>
        <v>0</v>
      </c>
      <c r="BW17" s="1339"/>
      <c r="BX17" s="1339"/>
      <c r="BY17" s="1339"/>
      <c r="BZ17" s="488" t="s">
        <v>213</v>
      </c>
      <c r="CA17" s="351" t="str">
        <f t="shared" ca="1" si="8"/>
        <v/>
      </c>
      <c r="CB17" s="352">
        <f t="shared" si="9"/>
        <v>0</v>
      </c>
      <c r="CC17" s="520"/>
      <c r="CD17" s="520"/>
    </row>
    <row r="18" spans="1:82" ht="26.1" customHeight="1">
      <c r="A18" s="349">
        <v>10</v>
      </c>
      <c r="B18" s="1350" t="str">
        <f ca="1">IF((ROW()-8)&lt;=MAX(⑤入力シート2!$AV$6:$AV$1085),IF(INDIRECT("⑤入力シート2!C"&amp;(INDEX(⑤入力シート2!AO$6:AO$1085,MATCH(ROW()-8,⑤入力シート2!$AV$6:$AV$1085,0))+1)*3)="","",INDIRECT("⑤入力シート2!C"&amp;(INDEX(⑤入力シート2!AO$6:AO$1085,MATCH(ROW()-8,⑤入力シート2!$AV$6:$AV$1085,0))+1)*3)),"")</f>
        <v/>
      </c>
      <c r="C18" s="1351"/>
      <c r="D18" s="1351"/>
      <c r="E18" s="1351"/>
      <c r="F18" s="1351"/>
      <c r="G18" s="1346" t="str">
        <f ca="1">IF((ROW()-8)&lt;=MAX(⑤入力シート2!$AV$6:$AV$1085),IF(INDIRECT("⑤入力シート2!E"&amp;(INDEX(⑤入力シート2!AO$6:AO$1085,MATCH(ROW()-8,⑤入力シート2!$AV$6:$AV$1085,0))+1)*3)="","",INDIRECT("⑤入力シート2!E"&amp;(INDEX(⑤入力シート2!AO$6:AO$1085,MATCH(ROW()-8,⑤入力シート2!$AV$6:$AV$1085,0))+1)*3)),"")</f>
        <v/>
      </c>
      <c r="H18" s="1347"/>
      <c r="I18" s="1348"/>
      <c r="J18" s="350" t="str">
        <f ca="1">IF((ROW()-8)&lt;=MAX(⑤入力シート2!$AV$6:$AV$1085),IF(INDIRECT("⑤入力シート2!F"&amp;(INDEX(⑤入力シート2!AO$6:AO$1085,MATCH(ROW()-8,⑤入力シート2!$AV$6:$AV$1085,0))+1)*3)="","",INDIRECT("⑤入力シート2!F"&amp;(INDEX(⑤入力シート2!AO$6:AO$1085,MATCH(ROW()-8,⑤入力シート2!$AV$6:$AV$1085,0))+1)*3)),"")</f>
        <v/>
      </c>
      <c r="K18" s="1346" t="str">
        <f ca="1">IF((ROW()-8)&lt;=MAX(⑤入力シート2!$AV$6:$AV$1085),IF(INDEX(⑤入力シート2!AP$6:AP$1085,MATCH(ROW()-8,⑤入力シート2!$AV$6:$AV$1085,0))=1,"基本給",IF(INDEX(⑤入力シート2!AP$6:AP$1085,MATCH(ROW()-8,⑤入力シート2!$AV$6:$AV$1085,0))=2,"手当","残")),"")</f>
        <v/>
      </c>
      <c r="L18" s="1347"/>
      <c r="M18" s="1347"/>
      <c r="N18" s="1348"/>
      <c r="O18" s="1342" t="str">
        <f ca="1">IF((ROW()-8)&lt;=MAX(⑤入力シート2!$AV$6:$AV$1085),INDEX(⑤入力シート2!AR$6:AR$1085,MATCH(ROW()-8,⑤入力シート2!$AV$6:$AV$1085,0)),"")</f>
        <v/>
      </c>
      <c r="P18" s="1343"/>
      <c r="Q18" s="1343"/>
      <c r="R18" s="485" t="s">
        <v>213</v>
      </c>
      <c r="S18" s="485" t="s">
        <v>214</v>
      </c>
      <c r="T18" s="486" t="str">
        <f ca="1">IF((ROW()-8)&lt;=MAX(⑤入力シート2!$AV$6:$AV$1085),INDEX(⑤入力シート2!AS$6:AS$1085,MATCH(ROW()-8,⑤入力シート2!$AV$6:$AV$1085,0)),"")</f>
        <v/>
      </c>
      <c r="U18" s="485" t="s">
        <v>89</v>
      </c>
      <c r="V18" s="485" t="s">
        <v>214</v>
      </c>
      <c r="W18" s="487">
        <v>1</v>
      </c>
      <c r="X18" s="485" t="s">
        <v>215</v>
      </c>
      <c r="Y18" s="485" t="s">
        <v>216</v>
      </c>
      <c r="Z18" s="1339" t="str">
        <f t="shared" ca="1" si="6"/>
        <v/>
      </c>
      <c r="AA18" s="1339"/>
      <c r="AB18" s="1339"/>
      <c r="AC18" s="1339"/>
      <c r="AD18" s="488" t="s">
        <v>213</v>
      </c>
      <c r="AE18" s="1340"/>
      <c r="AF18" s="1341"/>
      <c r="AG18" s="1341"/>
      <c r="AH18" s="485" t="s">
        <v>213</v>
      </c>
      <c r="AI18" s="485" t="s">
        <v>214</v>
      </c>
      <c r="AJ18" s="533"/>
      <c r="AK18" s="485" t="s">
        <v>89</v>
      </c>
      <c r="AL18" s="485" t="s">
        <v>214</v>
      </c>
      <c r="AM18" s="487">
        <v>1</v>
      </c>
      <c r="AN18" s="485" t="s">
        <v>215</v>
      </c>
      <c r="AO18" s="485" t="s">
        <v>216</v>
      </c>
      <c r="AP18" s="1339">
        <f t="shared" si="7"/>
        <v>0</v>
      </c>
      <c r="AQ18" s="1339"/>
      <c r="AR18" s="1339"/>
      <c r="AS18" s="1339"/>
      <c r="AT18" s="493" t="s">
        <v>213</v>
      </c>
      <c r="AU18" s="1342" t="str">
        <f ca="1">IF((ROW()-8)&lt;=MAX(⑤入力シート2!$AV$6:$AV$1085),INDEX(⑤入力シート2!AT$6:AT$1085,MATCH(ROW()-8,⑤入力シート2!$AV$6:$AV$1085,0)),"")</f>
        <v/>
      </c>
      <c r="AV18" s="1343"/>
      <c r="AW18" s="1343"/>
      <c r="AX18" s="485" t="s">
        <v>213</v>
      </c>
      <c r="AY18" s="485" t="s">
        <v>214</v>
      </c>
      <c r="AZ18" s="486" t="str">
        <f ca="1">IF((ROW()-8)&lt;=MAX(⑤入力シート2!$AV$6:$AV$1085),INDEX(⑤入力シート2!AU$6:AU$1085,MATCH(ROW()-8,⑤入力シート2!$AV$6:$AV$1085,0)),"")</f>
        <v/>
      </c>
      <c r="BA18" s="485" t="s">
        <v>89</v>
      </c>
      <c r="BB18" s="485" t="s">
        <v>214</v>
      </c>
      <c r="BC18" s="487">
        <v>1</v>
      </c>
      <c r="BD18" s="485" t="s">
        <v>215</v>
      </c>
      <c r="BE18" s="485" t="s">
        <v>216</v>
      </c>
      <c r="BF18" s="1339" t="str">
        <f t="shared" ca="1" si="4"/>
        <v/>
      </c>
      <c r="BG18" s="1339"/>
      <c r="BH18" s="1339"/>
      <c r="BI18" s="1339"/>
      <c r="BJ18" s="488" t="s">
        <v>213</v>
      </c>
      <c r="BK18" s="1340"/>
      <c r="BL18" s="1341"/>
      <c r="BM18" s="1341"/>
      <c r="BN18" s="485" t="s">
        <v>213</v>
      </c>
      <c r="BO18" s="485" t="s">
        <v>214</v>
      </c>
      <c r="BP18" s="533"/>
      <c r="BQ18" s="485" t="s">
        <v>89</v>
      </c>
      <c r="BR18" s="485" t="s">
        <v>214</v>
      </c>
      <c r="BS18" s="487">
        <v>1</v>
      </c>
      <c r="BT18" s="485" t="s">
        <v>215</v>
      </c>
      <c r="BU18" s="485" t="s">
        <v>216</v>
      </c>
      <c r="BV18" s="1339">
        <f t="shared" si="5"/>
        <v>0</v>
      </c>
      <c r="BW18" s="1339"/>
      <c r="BX18" s="1339"/>
      <c r="BY18" s="1339"/>
      <c r="BZ18" s="488" t="s">
        <v>213</v>
      </c>
      <c r="CA18" s="351" t="str">
        <f t="shared" ca="1" si="8"/>
        <v/>
      </c>
      <c r="CB18" s="352">
        <f t="shared" si="9"/>
        <v>0</v>
      </c>
      <c r="CC18" s="520"/>
      <c r="CD18" s="520"/>
    </row>
    <row r="19" spans="1:82" ht="26.1" customHeight="1">
      <c r="A19" s="349">
        <v>11</v>
      </c>
      <c r="B19" s="1350" t="str">
        <f ca="1">IF((ROW()-8)&lt;=MAX(⑤入力シート2!$AV$6:$AV$1085),IF(INDIRECT("⑤入力シート2!C"&amp;(INDEX(⑤入力シート2!AO$6:AO$1085,MATCH(ROW()-8,⑤入力シート2!$AV$6:$AV$1085,0))+1)*3)="","",INDIRECT("⑤入力シート2!C"&amp;(INDEX(⑤入力シート2!AO$6:AO$1085,MATCH(ROW()-8,⑤入力シート2!$AV$6:$AV$1085,0))+1)*3)),"")</f>
        <v/>
      </c>
      <c r="C19" s="1351"/>
      <c r="D19" s="1351"/>
      <c r="E19" s="1351"/>
      <c r="F19" s="1351"/>
      <c r="G19" s="1346" t="str">
        <f ca="1">IF((ROW()-8)&lt;=MAX(⑤入力シート2!$AV$6:$AV$1085),IF(INDIRECT("⑤入力シート2!E"&amp;(INDEX(⑤入力シート2!AO$6:AO$1085,MATCH(ROW()-8,⑤入力シート2!$AV$6:$AV$1085,0))+1)*3)="","",INDIRECT("⑤入力シート2!E"&amp;(INDEX(⑤入力シート2!AO$6:AO$1085,MATCH(ROW()-8,⑤入力シート2!$AV$6:$AV$1085,0))+1)*3)),"")</f>
        <v/>
      </c>
      <c r="H19" s="1347"/>
      <c r="I19" s="1348"/>
      <c r="J19" s="350" t="str">
        <f ca="1">IF((ROW()-8)&lt;=MAX(⑤入力シート2!$AV$6:$AV$1085),IF(INDIRECT("⑤入力シート2!F"&amp;(INDEX(⑤入力シート2!AO$6:AO$1085,MATCH(ROW()-8,⑤入力シート2!$AV$6:$AV$1085,0))+1)*3)="","",INDIRECT("⑤入力シート2!F"&amp;(INDEX(⑤入力シート2!AO$6:AO$1085,MATCH(ROW()-8,⑤入力シート2!$AV$6:$AV$1085,0))+1)*3)),"")</f>
        <v/>
      </c>
      <c r="K19" s="1346" t="str">
        <f ca="1">IF((ROW()-8)&lt;=MAX(⑤入力シート2!$AV$6:$AV$1085),IF(INDEX(⑤入力シート2!AP$6:AP$1085,MATCH(ROW()-8,⑤入力シート2!$AV$6:$AV$1085,0))=1,"基本給",IF(INDEX(⑤入力シート2!AP$6:AP$1085,MATCH(ROW()-8,⑤入力シート2!$AV$6:$AV$1085,0))=2,"手当","残")),"")</f>
        <v/>
      </c>
      <c r="L19" s="1347"/>
      <c r="M19" s="1347"/>
      <c r="N19" s="1348"/>
      <c r="O19" s="1342" t="str">
        <f ca="1">IF((ROW()-8)&lt;=MAX(⑤入力シート2!$AV$6:$AV$1085),INDEX(⑤入力シート2!AR$6:AR$1085,MATCH(ROW()-8,⑤入力シート2!$AV$6:$AV$1085,0)),"")</f>
        <v/>
      </c>
      <c r="P19" s="1343"/>
      <c r="Q19" s="1343"/>
      <c r="R19" s="485" t="s">
        <v>213</v>
      </c>
      <c r="S19" s="485" t="s">
        <v>214</v>
      </c>
      <c r="T19" s="486" t="str">
        <f ca="1">IF((ROW()-8)&lt;=MAX(⑤入力シート2!$AV$6:$AV$1085),INDEX(⑤入力シート2!AS$6:AS$1085,MATCH(ROW()-8,⑤入力シート2!$AV$6:$AV$1085,0)),"")</f>
        <v/>
      </c>
      <c r="U19" s="485" t="s">
        <v>89</v>
      </c>
      <c r="V19" s="485" t="s">
        <v>214</v>
      </c>
      <c r="W19" s="487">
        <v>1</v>
      </c>
      <c r="X19" s="485" t="s">
        <v>215</v>
      </c>
      <c r="Y19" s="485" t="s">
        <v>216</v>
      </c>
      <c r="Z19" s="1339" t="str">
        <f t="shared" ca="1" si="6"/>
        <v/>
      </c>
      <c r="AA19" s="1339"/>
      <c r="AB19" s="1339"/>
      <c r="AC19" s="1339"/>
      <c r="AD19" s="488" t="s">
        <v>213</v>
      </c>
      <c r="AE19" s="1340"/>
      <c r="AF19" s="1341"/>
      <c r="AG19" s="1341"/>
      <c r="AH19" s="485" t="s">
        <v>213</v>
      </c>
      <c r="AI19" s="485" t="s">
        <v>214</v>
      </c>
      <c r="AJ19" s="533"/>
      <c r="AK19" s="485" t="s">
        <v>89</v>
      </c>
      <c r="AL19" s="485" t="s">
        <v>214</v>
      </c>
      <c r="AM19" s="487">
        <v>1</v>
      </c>
      <c r="AN19" s="485" t="s">
        <v>215</v>
      </c>
      <c r="AO19" s="485" t="s">
        <v>216</v>
      </c>
      <c r="AP19" s="1339">
        <f t="shared" si="7"/>
        <v>0</v>
      </c>
      <c r="AQ19" s="1339"/>
      <c r="AR19" s="1339"/>
      <c r="AS19" s="1339"/>
      <c r="AT19" s="493" t="s">
        <v>213</v>
      </c>
      <c r="AU19" s="1342" t="str">
        <f ca="1">IF((ROW()-8)&lt;=MAX(⑤入力シート2!$AV$6:$AV$1085),INDEX(⑤入力シート2!AT$6:AT$1085,MATCH(ROW()-8,⑤入力シート2!$AV$6:$AV$1085,0)),"")</f>
        <v/>
      </c>
      <c r="AV19" s="1343"/>
      <c r="AW19" s="1343"/>
      <c r="AX19" s="485" t="s">
        <v>213</v>
      </c>
      <c r="AY19" s="485" t="s">
        <v>214</v>
      </c>
      <c r="AZ19" s="486" t="str">
        <f ca="1">IF((ROW()-8)&lt;=MAX(⑤入力シート2!$AV$6:$AV$1085),INDEX(⑤入力シート2!AU$6:AU$1085,MATCH(ROW()-8,⑤入力シート2!$AV$6:$AV$1085,0)),"")</f>
        <v/>
      </c>
      <c r="BA19" s="485" t="s">
        <v>89</v>
      </c>
      <c r="BB19" s="485" t="s">
        <v>214</v>
      </c>
      <c r="BC19" s="487">
        <v>1</v>
      </c>
      <c r="BD19" s="485" t="s">
        <v>215</v>
      </c>
      <c r="BE19" s="485" t="s">
        <v>216</v>
      </c>
      <c r="BF19" s="1339" t="str">
        <f t="shared" ca="1" si="4"/>
        <v/>
      </c>
      <c r="BG19" s="1339"/>
      <c r="BH19" s="1339"/>
      <c r="BI19" s="1339"/>
      <c r="BJ19" s="488" t="s">
        <v>213</v>
      </c>
      <c r="BK19" s="1340"/>
      <c r="BL19" s="1341"/>
      <c r="BM19" s="1341"/>
      <c r="BN19" s="485" t="s">
        <v>213</v>
      </c>
      <c r="BO19" s="485" t="s">
        <v>214</v>
      </c>
      <c r="BP19" s="533"/>
      <c r="BQ19" s="485" t="s">
        <v>89</v>
      </c>
      <c r="BR19" s="485" t="s">
        <v>214</v>
      </c>
      <c r="BS19" s="487">
        <v>1</v>
      </c>
      <c r="BT19" s="485" t="s">
        <v>215</v>
      </c>
      <c r="BU19" s="485" t="s">
        <v>216</v>
      </c>
      <c r="BV19" s="1339">
        <f t="shared" si="5"/>
        <v>0</v>
      </c>
      <c r="BW19" s="1339"/>
      <c r="BX19" s="1339"/>
      <c r="BY19" s="1339"/>
      <c r="BZ19" s="488" t="s">
        <v>213</v>
      </c>
      <c r="CA19" s="351" t="str">
        <f t="shared" ca="1" si="8"/>
        <v/>
      </c>
      <c r="CB19" s="352">
        <f t="shared" si="9"/>
        <v>0</v>
      </c>
      <c r="CC19" s="520"/>
      <c r="CD19" s="520"/>
    </row>
    <row r="20" spans="1:82" ht="26.1" customHeight="1">
      <c r="A20" s="349">
        <v>12</v>
      </c>
      <c r="B20" s="1350" t="str">
        <f ca="1">IF((ROW()-8)&lt;=MAX(⑤入力シート2!$AV$6:$AV$1085),IF(INDIRECT("⑤入力シート2!C"&amp;(INDEX(⑤入力シート2!AO$6:AO$1085,MATCH(ROW()-8,⑤入力シート2!$AV$6:$AV$1085,0))+1)*3)="","",INDIRECT("⑤入力シート2!C"&amp;(INDEX(⑤入力シート2!AO$6:AO$1085,MATCH(ROW()-8,⑤入力シート2!$AV$6:$AV$1085,0))+1)*3)),"")</f>
        <v/>
      </c>
      <c r="C20" s="1351"/>
      <c r="D20" s="1351"/>
      <c r="E20" s="1351"/>
      <c r="F20" s="1351"/>
      <c r="G20" s="1346" t="str">
        <f ca="1">IF((ROW()-8)&lt;=MAX(⑤入力シート2!$AV$6:$AV$1085),IF(INDIRECT("⑤入力シート2!E"&amp;(INDEX(⑤入力シート2!AO$6:AO$1085,MATCH(ROW()-8,⑤入力シート2!$AV$6:$AV$1085,0))+1)*3)="","",INDIRECT("⑤入力シート2!E"&amp;(INDEX(⑤入力シート2!AO$6:AO$1085,MATCH(ROW()-8,⑤入力シート2!$AV$6:$AV$1085,0))+1)*3)),"")</f>
        <v/>
      </c>
      <c r="H20" s="1347"/>
      <c r="I20" s="1348"/>
      <c r="J20" s="350" t="str">
        <f ca="1">IF((ROW()-8)&lt;=MAX(⑤入力シート2!$AV$6:$AV$1085),IF(INDIRECT("⑤入力シート2!F"&amp;(INDEX(⑤入力シート2!AO$6:AO$1085,MATCH(ROW()-8,⑤入力シート2!$AV$6:$AV$1085,0))+1)*3)="","",INDIRECT("⑤入力シート2!F"&amp;(INDEX(⑤入力シート2!AO$6:AO$1085,MATCH(ROW()-8,⑤入力シート2!$AV$6:$AV$1085,0))+1)*3)),"")</f>
        <v/>
      </c>
      <c r="K20" s="1346" t="str">
        <f ca="1">IF((ROW()-8)&lt;=MAX(⑤入力シート2!$AV$6:$AV$1085),IF(INDEX(⑤入力シート2!AP$6:AP$1085,MATCH(ROW()-8,⑤入力シート2!$AV$6:$AV$1085,0))=1,"基本給",IF(INDEX(⑤入力シート2!AP$6:AP$1085,MATCH(ROW()-8,⑤入力シート2!$AV$6:$AV$1085,0))=2,"手当","残")),"")</f>
        <v/>
      </c>
      <c r="L20" s="1347"/>
      <c r="M20" s="1347"/>
      <c r="N20" s="1348"/>
      <c r="O20" s="1342" t="str">
        <f ca="1">IF((ROW()-8)&lt;=MAX(⑤入力シート2!$AV$6:$AV$1085),INDEX(⑤入力シート2!AR$6:AR$1085,MATCH(ROW()-8,⑤入力シート2!$AV$6:$AV$1085,0)),"")</f>
        <v/>
      </c>
      <c r="P20" s="1343"/>
      <c r="Q20" s="1343"/>
      <c r="R20" s="485" t="s">
        <v>213</v>
      </c>
      <c r="S20" s="485" t="s">
        <v>214</v>
      </c>
      <c r="T20" s="486" t="str">
        <f ca="1">IF((ROW()-8)&lt;=MAX(⑤入力シート2!$AV$6:$AV$1085),INDEX(⑤入力シート2!AS$6:AS$1085,MATCH(ROW()-8,⑤入力シート2!$AV$6:$AV$1085,0)),"")</f>
        <v/>
      </c>
      <c r="U20" s="485" t="s">
        <v>89</v>
      </c>
      <c r="V20" s="485" t="s">
        <v>214</v>
      </c>
      <c r="W20" s="487">
        <v>1</v>
      </c>
      <c r="X20" s="485" t="s">
        <v>215</v>
      </c>
      <c r="Y20" s="485" t="s">
        <v>216</v>
      </c>
      <c r="Z20" s="1339" t="str">
        <f t="shared" ca="1" si="6"/>
        <v/>
      </c>
      <c r="AA20" s="1339"/>
      <c r="AB20" s="1339"/>
      <c r="AC20" s="1339"/>
      <c r="AD20" s="488" t="s">
        <v>213</v>
      </c>
      <c r="AE20" s="1340"/>
      <c r="AF20" s="1341"/>
      <c r="AG20" s="1341"/>
      <c r="AH20" s="485" t="s">
        <v>213</v>
      </c>
      <c r="AI20" s="485" t="s">
        <v>214</v>
      </c>
      <c r="AJ20" s="533"/>
      <c r="AK20" s="485" t="s">
        <v>89</v>
      </c>
      <c r="AL20" s="485" t="s">
        <v>214</v>
      </c>
      <c r="AM20" s="487">
        <v>1</v>
      </c>
      <c r="AN20" s="485" t="s">
        <v>215</v>
      </c>
      <c r="AO20" s="485" t="s">
        <v>216</v>
      </c>
      <c r="AP20" s="1339">
        <f t="shared" si="7"/>
        <v>0</v>
      </c>
      <c r="AQ20" s="1339"/>
      <c r="AR20" s="1339"/>
      <c r="AS20" s="1339"/>
      <c r="AT20" s="493" t="s">
        <v>213</v>
      </c>
      <c r="AU20" s="1342" t="str">
        <f ca="1">IF((ROW()-8)&lt;=MAX(⑤入力シート2!$AV$6:$AV$1085),INDEX(⑤入力シート2!AT$6:AT$1085,MATCH(ROW()-8,⑤入力シート2!$AV$6:$AV$1085,0)),"")</f>
        <v/>
      </c>
      <c r="AV20" s="1343"/>
      <c r="AW20" s="1343"/>
      <c r="AX20" s="485" t="s">
        <v>213</v>
      </c>
      <c r="AY20" s="485" t="s">
        <v>214</v>
      </c>
      <c r="AZ20" s="486" t="str">
        <f ca="1">IF((ROW()-8)&lt;=MAX(⑤入力シート2!$AV$6:$AV$1085),INDEX(⑤入力シート2!AU$6:AU$1085,MATCH(ROW()-8,⑤入力シート2!$AV$6:$AV$1085,0)),"")</f>
        <v/>
      </c>
      <c r="BA20" s="485" t="s">
        <v>89</v>
      </c>
      <c r="BB20" s="485" t="s">
        <v>214</v>
      </c>
      <c r="BC20" s="487">
        <v>1</v>
      </c>
      <c r="BD20" s="485" t="s">
        <v>215</v>
      </c>
      <c r="BE20" s="485" t="s">
        <v>216</v>
      </c>
      <c r="BF20" s="1339" t="str">
        <f t="shared" ca="1" si="4"/>
        <v/>
      </c>
      <c r="BG20" s="1339"/>
      <c r="BH20" s="1339"/>
      <c r="BI20" s="1339"/>
      <c r="BJ20" s="488" t="s">
        <v>213</v>
      </c>
      <c r="BK20" s="1340"/>
      <c r="BL20" s="1341"/>
      <c r="BM20" s="1341"/>
      <c r="BN20" s="485" t="s">
        <v>213</v>
      </c>
      <c r="BO20" s="485" t="s">
        <v>214</v>
      </c>
      <c r="BP20" s="533"/>
      <c r="BQ20" s="485" t="s">
        <v>89</v>
      </c>
      <c r="BR20" s="485" t="s">
        <v>214</v>
      </c>
      <c r="BS20" s="487">
        <v>1</v>
      </c>
      <c r="BT20" s="485" t="s">
        <v>215</v>
      </c>
      <c r="BU20" s="485" t="s">
        <v>216</v>
      </c>
      <c r="BV20" s="1339">
        <f t="shared" si="5"/>
        <v>0</v>
      </c>
      <c r="BW20" s="1339"/>
      <c r="BX20" s="1339"/>
      <c r="BY20" s="1339"/>
      <c r="BZ20" s="488" t="s">
        <v>213</v>
      </c>
      <c r="CA20" s="351" t="str">
        <f t="shared" ca="1" si="8"/>
        <v/>
      </c>
      <c r="CB20" s="352">
        <f t="shared" si="9"/>
        <v>0</v>
      </c>
      <c r="CC20" s="520"/>
      <c r="CD20" s="520"/>
    </row>
    <row r="21" spans="1:82" ht="26.1" customHeight="1">
      <c r="A21" s="349">
        <v>13</v>
      </c>
      <c r="B21" s="1350" t="str">
        <f ca="1">IF((ROW()-8)&lt;=MAX(⑤入力シート2!$AV$6:$AV$1085),IF(INDIRECT("⑤入力シート2!C"&amp;(INDEX(⑤入力シート2!AO$6:AO$1085,MATCH(ROW()-8,⑤入力シート2!$AV$6:$AV$1085,0))+1)*3)="","",INDIRECT("⑤入力シート2!C"&amp;(INDEX(⑤入力シート2!AO$6:AO$1085,MATCH(ROW()-8,⑤入力シート2!$AV$6:$AV$1085,0))+1)*3)),"")</f>
        <v/>
      </c>
      <c r="C21" s="1351"/>
      <c r="D21" s="1351"/>
      <c r="E21" s="1351"/>
      <c r="F21" s="1351"/>
      <c r="G21" s="1346" t="str">
        <f ca="1">IF((ROW()-8)&lt;=MAX(⑤入力シート2!$AV$6:$AV$1085),IF(INDIRECT("⑤入力シート2!E"&amp;(INDEX(⑤入力シート2!AO$6:AO$1085,MATCH(ROW()-8,⑤入力シート2!$AV$6:$AV$1085,0))+1)*3)="","",INDIRECT("⑤入力シート2!E"&amp;(INDEX(⑤入力シート2!AO$6:AO$1085,MATCH(ROW()-8,⑤入力シート2!$AV$6:$AV$1085,0))+1)*3)),"")</f>
        <v/>
      </c>
      <c r="H21" s="1347"/>
      <c r="I21" s="1348"/>
      <c r="J21" s="350" t="str">
        <f ca="1">IF((ROW()-8)&lt;=MAX(⑤入力シート2!$AV$6:$AV$1085),IF(INDIRECT("⑤入力シート2!F"&amp;(INDEX(⑤入力シート2!AO$6:AO$1085,MATCH(ROW()-8,⑤入力シート2!$AV$6:$AV$1085,0))+1)*3)="","",INDIRECT("⑤入力シート2!F"&amp;(INDEX(⑤入力シート2!AO$6:AO$1085,MATCH(ROW()-8,⑤入力シート2!$AV$6:$AV$1085,0))+1)*3)),"")</f>
        <v/>
      </c>
      <c r="K21" s="1346" t="str">
        <f ca="1">IF((ROW()-8)&lt;=MAX(⑤入力シート2!$AV$6:$AV$1085),IF(INDEX(⑤入力シート2!AP$6:AP$1085,MATCH(ROW()-8,⑤入力シート2!$AV$6:$AV$1085,0))=1,"基本給",IF(INDEX(⑤入力シート2!AP$6:AP$1085,MATCH(ROW()-8,⑤入力シート2!$AV$6:$AV$1085,0))=2,"手当","残")),"")</f>
        <v/>
      </c>
      <c r="L21" s="1347"/>
      <c r="M21" s="1347"/>
      <c r="N21" s="1348"/>
      <c r="O21" s="1342" t="str">
        <f ca="1">IF((ROW()-8)&lt;=MAX(⑤入力シート2!$AV$6:$AV$1085),INDEX(⑤入力シート2!AR$6:AR$1085,MATCH(ROW()-8,⑤入力シート2!$AV$6:$AV$1085,0)),"")</f>
        <v/>
      </c>
      <c r="P21" s="1343"/>
      <c r="Q21" s="1343"/>
      <c r="R21" s="485" t="s">
        <v>213</v>
      </c>
      <c r="S21" s="485" t="s">
        <v>214</v>
      </c>
      <c r="T21" s="486" t="str">
        <f ca="1">IF((ROW()-8)&lt;=MAX(⑤入力シート2!$AV$6:$AV$1085),INDEX(⑤入力シート2!AS$6:AS$1085,MATCH(ROW()-8,⑤入力シート2!$AV$6:$AV$1085,0)),"")</f>
        <v/>
      </c>
      <c r="U21" s="485" t="s">
        <v>89</v>
      </c>
      <c r="V21" s="485" t="s">
        <v>214</v>
      </c>
      <c r="W21" s="487">
        <v>1</v>
      </c>
      <c r="X21" s="485" t="s">
        <v>215</v>
      </c>
      <c r="Y21" s="485" t="s">
        <v>216</v>
      </c>
      <c r="Z21" s="1339" t="str">
        <f t="shared" ca="1" si="6"/>
        <v/>
      </c>
      <c r="AA21" s="1339"/>
      <c r="AB21" s="1339"/>
      <c r="AC21" s="1339"/>
      <c r="AD21" s="488" t="s">
        <v>213</v>
      </c>
      <c r="AE21" s="1340"/>
      <c r="AF21" s="1341"/>
      <c r="AG21" s="1341"/>
      <c r="AH21" s="485" t="s">
        <v>213</v>
      </c>
      <c r="AI21" s="485" t="s">
        <v>214</v>
      </c>
      <c r="AJ21" s="533"/>
      <c r="AK21" s="485" t="s">
        <v>89</v>
      </c>
      <c r="AL21" s="485" t="s">
        <v>214</v>
      </c>
      <c r="AM21" s="487">
        <v>1</v>
      </c>
      <c r="AN21" s="485" t="s">
        <v>215</v>
      </c>
      <c r="AO21" s="485" t="s">
        <v>216</v>
      </c>
      <c r="AP21" s="1339">
        <f t="shared" si="7"/>
        <v>0</v>
      </c>
      <c r="AQ21" s="1339"/>
      <c r="AR21" s="1339"/>
      <c r="AS21" s="1339"/>
      <c r="AT21" s="493" t="s">
        <v>213</v>
      </c>
      <c r="AU21" s="1342" t="str">
        <f ca="1">IF((ROW()-8)&lt;=MAX(⑤入力シート2!$AV$6:$AV$1085),INDEX(⑤入力シート2!AT$6:AT$1085,MATCH(ROW()-8,⑤入力シート2!$AV$6:$AV$1085,0)),"")</f>
        <v/>
      </c>
      <c r="AV21" s="1343"/>
      <c r="AW21" s="1343"/>
      <c r="AX21" s="485" t="s">
        <v>213</v>
      </c>
      <c r="AY21" s="485" t="s">
        <v>214</v>
      </c>
      <c r="AZ21" s="486" t="str">
        <f ca="1">IF((ROW()-8)&lt;=MAX(⑤入力シート2!$AV$6:$AV$1085),INDEX(⑤入力シート2!AU$6:AU$1085,MATCH(ROW()-8,⑤入力シート2!$AV$6:$AV$1085,0)),"")</f>
        <v/>
      </c>
      <c r="BA21" s="485" t="s">
        <v>89</v>
      </c>
      <c r="BB21" s="485" t="s">
        <v>214</v>
      </c>
      <c r="BC21" s="487">
        <v>1</v>
      </c>
      <c r="BD21" s="485" t="s">
        <v>215</v>
      </c>
      <c r="BE21" s="485" t="s">
        <v>216</v>
      </c>
      <c r="BF21" s="1339" t="str">
        <f t="shared" ca="1" si="4"/>
        <v/>
      </c>
      <c r="BG21" s="1339"/>
      <c r="BH21" s="1339"/>
      <c r="BI21" s="1339"/>
      <c r="BJ21" s="488" t="s">
        <v>213</v>
      </c>
      <c r="BK21" s="1340"/>
      <c r="BL21" s="1341"/>
      <c r="BM21" s="1341"/>
      <c r="BN21" s="485" t="s">
        <v>213</v>
      </c>
      <c r="BO21" s="485" t="s">
        <v>214</v>
      </c>
      <c r="BP21" s="533"/>
      <c r="BQ21" s="485" t="s">
        <v>89</v>
      </c>
      <c r="BR21" s="485" t="s">
        <v>214</v>
      </c>
      <c r="BS21" s="487">
        <v>1</v>
      </c>
      <c r="BT21" s="485" t="s">
        <v>215</v>
      </c>
      <c r="BU21" s="485" t="s">
        <v>216</v>
      </c>
      <c r="BV21" s="1339">
        <f t="shared" si="5"/>
        <v>0</v>
      </c>
      <c r="BW21" s="1339"/>
      <c r="BX21" s="1339"/>
      <c r="BY21" s="1339"/>
      <c r="BZ21" s="488" t="s">
        <v>213</v>
      </c>
      <c r="CA21" s="351" t="str">
        <f t="shared" ca="1" si="8"/>
        <v/>
      </c>
      <c r="CB21" s="352">
        <f t="shared" si="9"/>
        <v>0</v>
      </c>
      <c r="CC21" s="520"/>
      <c r="CD21" s="520"/>
    </row>
    <row r="22" spans="1:82" ht="26.1" customHeight="1">
      <c r="A22" s="349">
        <v>14</v>
      </c>
      <c r="B22" s="1350" t="str">
        <f ca="1">IF((ROW()-8)&lt;=MAX(⑤入力シート2!$AV$6:$AV$1085),IF(INDIRECT("⑤入力シート2!C"&amp;(INDEX(⑤入力シート2!AO$6:AO$1085,MATCH(ROW()-8,⑤入力シート2!$AV$6:$AV$1085,0))+1)*3)="","",INDIRECT("⑤入力シート2!C"&amp;(INDEX(⑤入力シート2!AO$6:AO$1085,MATCH(ROW()-8,⑤入力シート2!$AV$6:$AV$1085,0))+1)*3)),"")</f>
        <v/>
      </c>
      <c r="C22" s="1351"/>
      <c r="D22" s="1351"/>
      <c r="E22" s="1351"/>
      <c r="F22" s="1351"/>
      <c r="G22" s="1346" t="str">
        <f ca="1">IF((ROW()-8)&lt;=MAX(⑤入力シート2!$AV$6:$AV$1085),IF(INDIRECT("⑤入力シート2!E"&amp;(INDEX(⑤入力シート2!AO$6:AO$1085,MATCH(ROW()-8,⑤入力シート2!$AV$6:$AV$1085,0))+1)*3)="","",INDIRECT("⑤入力シート2!E"&amp;(INDEX(⑤入力シート2!AO$6:AO$1085,MATCH(ROW()-8,⑤入力シート2!$AV$6:$AV$1085,0))+1)*3)),"")</f>
        <v/>
      </c>
      <c r="H22" s="1347"/>
      <c r="I22" s="1348"/>
      <c r="J22" s="350" t="str">
        <f ca="1">IF((ROW()-8)&lt;=MAX(⑤入力シート2!$AV$6:$AV$1085),IF(INDIRECT("⑤入力シート2!F"&amp;(INDEX(⑤入力シート2!AO$6:AO$1085,MATCH(ROW()-8,⑤入力シート2!$AV$6:$AV$1085,0))+1)*3)="","",INDIRECT("⑤入力シート2!F"&amp;(INDEX(⑤入力シート2!AO$6:AO$1085,MATCH(ROW()-8,⑤入力シート2!$AV$6:$AV$1085,0))+1)*3)),"")</f>
        <v/>
      </c>
      <c r="K22" s="1346" t="str">
        <f ca="1">IF((ROW()-8)&lt;=MAX(⑤入力シート2!$AV$6:$AV$1085),IF(INDEX(⑤入力シート2!AP$6:AP$1085,MATCH(ROW()-8,⑤入力シート2!$AV$6:$AV$1085,0))=1,"基本給",IF(INDEX(⑤入力シート2!AP$6:AP$1085,MATCH(ROW()-8,⑤入力シート2!$AV$6:$AV$1085,0))=2,"手当","残")),"")</f>
        <v/>
      </c>
      <c r="L22" s="1347"/>
      <c r="M22" s="1347"/>
      <c r="N22" s="1348"/>
      <c r="O22" s="1342" t="str">
        <f ca="1">IF((ROW()-8)&lt;=MAX(⑤入力シート2!$AV$6:$AV$1085),INDEX(⑤入力シート2!AR$6:AR$1085,MATCH(ROW()-8,⑤入力シート2!$AV$6:$AV$1085,0)),"")</f>
        <v/>
      </c>
      <c r="P22" s="1343"/>
      <c r="Q22" s="1343"/>
      <c r="R22" s="485" t="s">
        <v>213</v>
      </c>
      <c r="S22" s="485" t="s">
        <v>214</v>
      </c>
      <c r="T22" s="486" t="str">
        <f ca="1">IF((ROW()-8)&lt;=MAX(⑤入力シート2!$AV$6:$AV$1085),INDEX(⑤入力シート2!AS$6:AS$1085,MATCH(ROW()-8,⑤入力シート2!$AV$6:$AV$1085,0)),"")</f>
        <v/>
      </c>
      <c r="U22" s="485" t="s">
        <v>89</v>
      </c>
      <c r="V22" s="485" t="s">
        <v>214</v>
      </c>
      <c r="W22" s="487">
        <v>1</v>
      </c>
      <c r="X22" s="485" t="s">
        <v>215</v>
      </c>
      <c r="Y22" s="485" t="s">
        <v>216</v>
      </c>
      <c r="Z22" s="1339" t="str">
        <f t="shared" ca="1" si="6"/>
        <v/>
      </c>
      <c r="AA22" s="1339"/>
      <c r="AB22" s="1339"/>
      <c r="AC22" s="1339"/>
      <c r="AD22" s="488" t="s">
        <v>213</v>
      </c>
      <c r="AE22" s="1340"/>
      <c r="AF22" s="1341"/>
      <c r="AG22" s="1341"/>
      <c r="AH22" s="485" t="s">
        <v>213</v>
      </c>
      <c r="AI22" s="485" t="s">
        <v>214</v>
      </c>
      <c r="AJ22" s="533"/>
      <c r="AK22" s="485" t="s">
        <v>89</v>
      </c>
      <c r="AL22" s="485" t="s">
        <v>214</v>
      </c>
      <c r="AM22" s="487">
        <v>1</v>
      </c>
      <c r="AN22" s="485" t="s">
        <v>215</v>
      </c>
      <c r="AO22" s="485" t="s">
        <v>216</v>
      </c>
      <c r="AP22" s="1339">
        <f t="shared" si="7"/>
        <v>0</v>
      </c>
      <c r="AQ22" s="1339"/>
      <c r="AR22" s="1339"/>
      <c r="AS22" s="1339"/>
      <c r="AT22" s="493" t="s">
        <v>213</v>
      </c>
      <c r="AU22" s="1342" t="str">
        <f ca="1">IF((ROW()-8)&lt;=MAX(⑤入力シート2!$AV$6:$AV$1085),INDEX(⑤入力シート2!AT$6:AT$1085,MATCH(ROW()-8,⑤入力シート2!$AV$6:$AV$1085,0)),"")</f>
        <v/>
      </c>
      <c r="AV22" s="1343"/>
      <c r="AW22" s="1343"/>
      <c r="AX22" s="485" t="s">
        <v>213</v>
      </c>
      <c r="AY22" s="485" t="s">
        <v>214</v>
      </c>
      <c r="AZ22" s="486" t="str">
        <f ca="1">IF((ROW()-8)&lt;=MAX(⑤入力シート2!$AV$6:$AV$1085),INDEX(⑤入力シート2!AU$6:AU$1085,MATCH(ROW()-8,⑤入力シート2!$AV$6:$AV$1085,0)),"")</f>
        <v/>
      </c>
      <c r="BA22" s="485" t="s">
        <v>89</v>
      </c>
      <c r="BB22" s="485" t="s">
        <v>214</v>
      </c>
      <c r="BC22" s="487">
        <v>1</v>
      </c>
      <c r="BD22" s="485" t="s">
        <v>215</v>
      </c>
      <c r="BE22" s="485" t="s">
        <v>216</v>
      </c>
      <c r="BF22" s="1339" t="str">
        <f t="shared" ca="1" si="4"/>
        <v/>
      </c>
      <c r="BG22" s="1339"/>
      <c r="BH22" s="1339"/>
      <c r="BI22" s="1339"/>
      <c r="BJ22" s="488" t="s">
        <v>213</v>
      </c>
      <c r="BK22" s="1340"/>
      <c r="BL22" s="1341"/>
      <c r="BM22" s="1341"/>
      <c r="BN22" s="485" t="s">
        <v>213</v>
      </c>
      <c r="BO22" s="485" t="s">
        <v>214</v>
      </c>
      <c r="BP22" s="533"/>
      <c r="BQ22" s="485" t="s">
        <v>89</v>
      </c>
      <c r="BR22" s="485" t="s">
        <v>214</v>
      </c>
      <c r="BS22" s="487">
        <v>1</v>
      </c>
      <c r="BT22" s="485" t="s">
        <v>215</v>
      </c>
      <c r="BU22" s="485" t="s">
        <v>216</v>
      </c>
      <c r="BV22" s="1339">
        <f t="shared" si="5"/>
        <v>0</v>
      </c>
      <c r="BW22" s="1339"/>
      <c r="BX22" s="1339"/>
      <c r="BY22" s="1339"/>
      <c r="BZ22" s="488" t="s">
        <v>213</v>
      </c>
      <c r="CA22" s="351" t="str">
        <f t="shared" ca="1" si="8"/>
        <v/>
      </c>
      <c r="CB22" s="352">
        <f t="shared" si="9"/>
        <v>0</v>
      </c>
      <c r="CC22" s="520"/>
      <c r="CD22" s="520"/>
    </row>
    <row r="23" spans="1:82" ht="26.1" customHeight="1">
      <c r="A23" s="349">
        <v>15</v>
      </c>
      <c r="B23" s="1350" t="str">
        <f ca="1">IF((ROW()-8)&lt;=MAX(⑤入力シート2!$AV$6:$AV$1085),IF(INDIRECT("⑤入力シート2!C"&amp;(INDEX(⑤入力シート2!AO$6:AO$1085,MATCH(ROW()-8,⑤入力シート2!$AV$6:$AV$1085,0))+1)*3)="","",INDIRECT("⑤入力シート2!C"&amp;(INDEX(⑤入力シート2!AO$6:AO$1085,MATCH(ROW()-8,⑤入力シート2!$AV$6:$AV$1085,0))+1)*3)),"")</f>
        <v/>
      </c>
      <c r="C23" s="1351"/>
      <c r="D23" s="1351"/>
      <c r="E23" s="1351"/>
      <c r="F23" s="1351"/>
      <c r="G23" s="1346" t="str">
        <f ca="1">IF((ROW()-8)&lt;=MAX(⑤入力シート2!$AV$6:$AV$1085),IF(INDIRECT("⑤入力シート2!E"&amp;(INDEX(⑤入力シート2!AO$6:AO$1085,MATCH(ROW()-8,⑤入力シート2!$AV$6:$AV$1085,0))+1)*3)="","",INDIRECT("⑤入力シート2!E"&amp;(INDEX(⑤入力シート2!AO$6:AO$1085,MATCH(ROW()-8,⑤入力シート2!$AV$6:$AV$1085,0))+1)*3)),"")</f>
        <v/>
      </c>
      <c r="H23" s="1347"/>
      <c r="I23" s="1348"/>
      <c r="J23" s="350" t="str">
        <f ca="1">IF((ROW()-8)&lt;=MAX(⑤入力シート2!$AV$6:$AV$1085),IF(INDIRECT("⑤入力シート2!F"&amp;(INDEX(⑤入力シート2!AO$6:AO$1085,MATCH(ROW()-8,⑤入力シート2!$AV$6:$AV$1085,0))+1)*3)="","",INDIRECT("⑤入力シート2!F"&amp;(INDEX(⑤入力シート2!AO$6:AO$1085,MATCH(ROW()-8,⑤入力シート2!$AV$6:$AV$1085,0))+1)*3)),"")</f>
        <v/>
      </c>
      <c r="K23" s="1346" t="str">
        <f ca="1">IF((ROW()-8)&lt;=MAX(⑤入力シート2!$AV$6:$AV$1085),IF(INDEX(⑤入力シート2!AP$6:AP$1085,MATCH(ROW()-8,⑤入力シート2!$AV$6:$AV$1085,0))=1,"基本給",IF(INDEX(⑤入力シート2!AP$6:AP$1085,MATCH(ROW()-8,⑤入力シート2!$AV$6:$AV$1085,0))=2,"手当","残")),"")</f>
        <v/>
      </c>
      <c r="L23" s="1347"/>
      <c r="M23" s="1347"/>
      <c r="N23" s="1348"/>
      <c r="O23" s="1342" t="str">
        <f ca="1">IF((ROW()-8)&lt;=MAX(⑤入力シート2!$AV$6:$AV$1085),INDEX(⑤入力シート2!AR$6:AR$1085,MATCH(ROW()-8,⑤入力シート2!$AV$6:$AV$1085,0)),"")</f>
        <v/>
      </c>
      <c r="P23" s="1343"/>
      <c r="Q23" s="1343"/>
      <c r="R23" s="485" t="s">
        <v>213</v>
      </c>
      <c r="S23" s="485" t="s">
        <v>214</v>
      </c>
      <c r="T23" s="486" t="str">
        <f ca="1">IF((ROW()-8)&lt;=MAX(⑤入力シート2!$AV$6:$AV$1085),INDEX(⑤入力シート2!AS$6:AS$1085,MATCH(ROW()-8,⑤入力シート2!$AV$6:$AV$1085,0)),"")</f>
        <v/>
      </c>
      <c r="U23" s="485" t="s">
        <v>89</v>
      </c>
      <c r="V23" s="485" t="s">
        <v>214</v>
      </c>
      <c r="W23" s="487">
        <v>1</v>
      </c>
      <c r="X23" s="485" t="s">
        <v>215</v>
      </c>
      <c r="Y23" s="485" t="s">
        <v>216</v>
      </c>
      <c r="Z23" s="1339" t="str">
        <f t="shared" ref="Z23:Z42" ca="1" si="10">IFERROR(O23*T23*W23,"")</f>
        <v/>
      </c>
      <c r="AA23" s="1339"/>
      <c r="AB23" s="1339"/>
      <c r="AC23" s="1339"/>
      <c r="AD23" s="488" t="s">
        <v>213</v>
      </c>
      <c r="AE23" s="1340"/>
      <c r="AF23" s="1341"/>
      <c r="AG23" s="1341"/>
      <c r="AH23" s="485" t="s">
        <v>213</v>
      </c>
      <c r="AI23" s="485" t="s">
        <v>214</v>
      </c>
      <c r="AJ23" s="533"/>
      <c r="AK23" s="485" t="s">
        <v>89</v>
      </c>
      <c r="AL23" s="485" t="s">
        <v>214</v>
      </c>
      <c r="AM23" s="487">
        <v>1</v>
      </c>
      <c r="AN23" s="485" t="s">
        <v>215</v>
      </c>
      <c r="AO23" s="485" t="s">
        <v>216</v>
      </c>
      <c r="AP23" s="1339">
        <f t="shared" ref="AP23:AP42" si="11">IFERROR(AE23*AJ23*AM23,"")</f>
        <v>0</v>
      </c>
      <c r="AQ23" s="1339"/>
      <c r="AR23" s="1339"/>
      <c r="AS23" s="1339"/>
      <c r="AT23" s="493" t="s">
        <v>213</v>
      </c>
      <c r="AU23" s="1342" t="str">
        <f ca="1">IF((ROW()-8)&lt;=MAX(⑤入力シート2!$AV$6:$AV$1085),INDEX(⑤入力シート2!AT$6:AT$1085,MATCH(ROW()-8,⑤入力シート2!$AV$6:$AV$1085,0)),"")</f>
        <v/>
      </c>
      <c r="AV23" s="1343"/>
      <c r="AW23" s="1343"/>
      <c r="AX23" s="485" t="s">
        <v>213</v>
      </c>
      <c r="AY23" s="485" t="s">
        <v>214</v>
      </c>
      <c r="AZ23" s="486" t="str">
        <f ca="1">IF((ROW()-8)&lt;=MAX(⑤入力シート2!$AV$6:$AV$1085),INDEX(⑤入力シート2!AU$6:AU$1085,MATCH(ROW()-8,⑤入力シート2!$AV$6:$AV$1085,0)),"")</f>
        <v/>
      </c>
      <c r="BA23" s="485" t="s">
        <v>89</v>
      </c>
      <c r="BB23" s="485" t="s">
        <v>214</v>
      </c>
      <c r="BC23" s="487">
        <v>1</v>
      </c>
      <c r="BD23" s="485" t="s">
        <v>215</v>
      </c>
      <c r="BE23" s="485" t="s">
        <v>216</v>
      </c>
      <c r="BF23" s="1339" t="str">
        <f t="shared" ref="BF23:BF42" ca="1" si="12">IFERROR(AU23*AZ23*BC23,"")</f>
        <v/>
      </c>
      <c r="BG23" s="1339"/>
      <c r="BH23" s="1339"/>
      <c r="BI23" s="1339"/>
      <c r="BJ23" s="488" t="s">
        <v>213</v>
      </c>
      <c r="BK23" s="1340"/>
      <c r="BL23" s="1341"/>
      <c r="BM23" s="1341"/>
      <c r="BN23" s="485" t="s">
        <v>213</v>
      </c>
      <c r="BO23" s="485" t="s">
        <v>214</v>
      </c>
      <c r="BP23" s="533"/>
      <c r="BQ23" s="485" t="s">
        <v>89</v>
      </c>
      <c r="BR23" s="485" t="s">
        <v>214</v>
      </c>
      <c r="BS23" s="487">
        <v>1</v>
      </c>
      <c r="BT23" s="485" t="s">
        <v>215</v>
      </c>
      <c r="BU23" s="485" t="s">
        <v>216</v>
      </c>
      <c r="BV23" s="1339">
        <f t="shared" ref="BV23:BV42" si="13">IFERROR(BK23*BP23*BS23,"")</f>
        <v>0</v>
      </c>
      <c r="BW23" s="1339"/>
      <c r="BX23" s="1339"/>
      <c r="BY23" s="1339"/>
      <c r="BZ23" s="488" t="s">
        <v>213</v>
      </c>
      <c r="CA23" s="351" t="str">
        <f t="shared" ref="CA23:CA42" ca="1" si="14">IFERROR(Z23+BF23,"")</f>
        <v/>
      </c>
      <c r="CB23" s="352">
        <f t="shared" ref="CB23:CB42" si="15">IFERROR(AP23+BV23,"")</f>
        <v>0</v>
      </c>
      <c r="CC23" s="520"/>
      <c r="CD23" s="520"/>
    </row>
    <row r="24" spans="1:82" ht="26.1" customHeight="1">
      <c r="A24" s="349">
        <v>16</v>
      </c>
      <c r="B24" s="1350" t="str">
        <f ca="1">IF((ROW()-8)&lt;=MAX(⑤入力シート2!$AV$6:$AV$1085),IF(INDIRECT("⑤入力シート2!C"&amp;(INDEX(⑤入力シート2!AO$6:AO$1085,MATCH(ROW()-8,⑤入力シート2!$AV$6:$AV$1085,0))+1)*3)="","",INDIRECT("⑤入力シート2!C"&amp;(INDEX(⑤入力シート2!AO$6:AO$1085,MATCH(ROW()-8,⑤入力シート2!$AV$6:$AV$1085,0))+1)*3)),"")</f>
        <v/>
      </c>
      <c r="C24" s="1351"/>
      <c r="D24" s="1351"/>
      <c r="E24" s="1351"/>
      <c r="F24" s="1351"/>
      <c r="G24" s="1346" t="str">
        <f ca="1">IF((ROW()-8)&lt;=MAX(⑤入力シート2!$AV$6:$AV$1085),IF(INDIRECT("⑤入力シート2!E"&amp;(INDEX(⑤入力シート2!AO$6:AO$1085,MATCH(ROW()-8,⑤入力シート2!$AV$6:$AV$1085,0))+1)*3)="","",INDIRECT("⑤入力シート2!E"&amp;(INDEX(⑤入力シート2!AO$6:AO$1085,MATCH(ROW()-8,⑤入力シート2!$AV$6:$AV$1085,0))+1)*3)),"")</f>
        <v/>
      </c>
      <c r="H24" s="1347"/>
      <c r="I24" s="1348"/>
      <c r="J24" s="350" t="str">
        <f ca="1">IF((ROW()-8)&lt;=MAX(⑤入力シート2!$AV$6:$AV$1085),IF(INDIRECT("⑤入力シート2!F"&amp;(INDEX(⑤入力シート2!AO$6:AO$1085,MATCH(ROW()-8,⑤入力シート2!$AV$6:$AV$1085,0))+1)*3)="","",INDIRECT("⑤入力シート2!F"&amp;(INDEX(⑤入力シート2!AO$6:AO$1085,MATCH(ROW()-8,⑤入力シート2!$AV$6:$AV$1085,0))+1)*3)),"")</f>
        <v/>
      </c>
      <c r="K24" s="1346" t="str">
        <f ca="1">IF((ROW()-8)&lt;=MAX(⑤入力シート2!$AV$6:$AV$1085),IF(INDEX(⑤入力シート2!AP$6:AP$1085,MATCH(ROW()-8,⑤入力シート2!$AV$6:$AV$1085,0))=1,"基本給",IF(INDEX(⑤入力シート2!AP$6:AP$1085,MATCH(ROW()-8,⑤入力シート2!$AV$6:$AV$1085,0))=2,"手当","残")),"")</f>
        <v/>
      </c>
      <c r="L24" s="1347"/>
      <c r="M24" s="1347"/>
      <c r="N24" s="1348"/>
      <c r="O24" s="1342" t="str">
        <f ca="1">IF((ROW()-8)&lt;=MAX(⑤入力シート2!$AV$6:$AV$1085),INDEX(⑤入力シート2!AR$6:AR$1085,MATCH(ROW()-8,⑤入力シート2!$AV$6:$AV$1085,0)),"")</f>
        <v/>
      </c>
      <c r="P24" s="1343"/>
      <c r="Q24" s="1343"/>
      <c r="R24" s="485" t="s">
        <v>213</v>
      </c>
      <c r="S24" s="485" t="s">
        <v>214</v>
      </c>
      <c r="T24" s="486" t="str">
        <f ca="1">IF((ROW()-8)&lt;=MAX(⑤入力シート2!$AV$6:$AV$1085),INDEX(⑤入力シート2!AS$6:AS$1085,MATCH(ROW()-8,⑤入力シート2!$AV$6:$AV$1085,0)),"")</f>
        <v/>
      </c>
      <c r="U24" s="485" t="s">
        <v>89</v>
      </c>
      <c r="V24" s="485" t="s">
        <v>214</v>
      </c>
      <c r="W24" s="487">
        <v>1</v>
      </c>
      <c r="X24" s="485" t="s">
        <v>215</v>
      </c>
      <c r="Y24" s="485" t="s">
        <v>216</v>
      </c>
      <c r="Z24" s="1339" t="str">
        <f t="shared" ca="1" si="10"/>
        <v/>
      </c>
      <c r="AA24" s="1339"/>
      <c r="AB24" s="1339"/>
      <c r="AC24" s="1339"/>
      <c r="AD24" s="488" t="s">
        <v>213</v>
      </c>
      <c r="AE24" s="1340"/>
      <c r="AF24" s="1341"/>
      <c r="AG24" s="1341"/>
      <c r="AH24" s="485" t="s">
        <v>213</v>
      </c>
      <c r="AI24" s="485" t="s">
        <v>214</v>
      </c>
      <c r="AJ24" s="533"/>
      <c r="AK24" s="485" t="s">
        <v>89</v>
      </c>
      <c r="AL24" s="485" t="s">
        <v>214</v>
      </c>
      <c r="AM24" s="487">
        <v>1</v>
      </c>
      <c r="AN24" s="485" t="s">
        <v>215</v>
      </c>
      <c r="AO24" s="485" t="s">
        <v>216</v>
      </c>
      <c r="AP24" s="1339">
        <f t="shared" si="11"/>
        <v>0</v>
      </c>
      <c r="AQ24" s="1339"/>
      <c r="AR24" s="1339"/>
      <c r="AS24" s="1339"/>
      <c r="AT24" s="493" t="s">
        <v>213</v>
      </c>
      <c r="AU24" s="1342" t="str">
        <f ca="1">IF((ROW()-8)&lt;=MAX(⑤入力シート2!$AV$6:$AV$1085),INDEX(⑤入力シート2!AT$6:AT$1085,MATCH(ROW()-8,⑤入力シート2!$AV$6:$AV$1085,0)),"")</f>
        <v/>
      </c>
      <c r="AV24" s="1343"/>
      <c r="AW24" s="1343"/>
      <c r="AX24" s="485" t="s">
        <v>213</v>
      </c>
      <c r="AY24" s="485" t="s">
        <v>214</v>
      </c>
      <c r="AZ24" s="486" t="str">
        <f ca="1">IF((ROW()-8)&lt;=MAX(⑤入力シート2!$AV$6:$AV$1085),INDEX(⑤入力シート2!AU$6:AU$1085,MATCH(ROW()-8,⑤入力シート2!$AV$6:$AV$1085,0)),"")</f>
        <v/>
      </c>
      <c r="BA24" s="485" t="s">
        <v>89</v>
      </c>
      <c r="BB24" s="485" t="s">
        <v>214</v>
      </c>
      <c r="BC24" s="487">
        <v>1</v>
      </c>
      <c r="BD24" s="485" t="s">
        <v>215</v>
      </c>
      <c r="BE24" s="485" t="s">
        <v>216</v>
      </c>
      <c r="BF24" s="1339" t="str">
        <f t="shared" ca="1" si="12"/>
        <v/>
      </c>
      <c r="BG24" s="1339"/>
      <c r="BH24" s="1339"/>
      <c r="BI24" s="1339"/>
      <c r="BJ24" s="488" t="s">
        <v>213</v>
      </c>
      <c r="BK24" s="1340"/>
      <c r="BL24" s="1341"/>
      <c r="BM24" s="1341"/>
      <c r="BN24" s="485" t="s">
        <v>213</v>
      </c>
      <c r="BO24" s="485" t="s">
        <v>214</v>
      </c>
      <c r="BP24" s="533"/>
      <c r="BQ24" s="485" t="s">
        <v>89</v>
      </c>
      <c r="BR24" s="485" t="s">
        <v>214</v>
      </c>
      <c r="BS24" s="487">
        <v>1</v>
      </c>
      <c r="BT24" s="485" t="s">
        <v>215</v>
      </c>
      <c r="BU24" s="485" t="s">
        <v>216</v>
      </c>
      <c r="BV24" s="1339">
        <f t="shared" si="13"/>
        <v>0</v>
      </c>
      <c r="BW24" s="1339"/>
      <c r="BX24" s="1339"/>
      <c r="BY24" s="1339"/>
      <c r="BZ24" s="488" t="s">
        <v>213</v>
      </c>
      <c r="CA24" s="351" t="str">
        <f t="shared" ca="1" si="14"/>
        <v/>
      </c>
      <c r="CB24" s="352">
        <f t="shared" si="15"/>
        <v>0</v>
      </c>
      <c r="CC24" s="520"/>
      <c r="CD24" s="520"/>
    </row>
    <row r="25" spans="1:82" ht="26.1" customHeight="1">
      <c r="A25" s="349">
        <v>17</v>
      </c>
      <c r="B25" s="1350" t="str">
        <f ca="1">IF((ROW()-8)&lt;=MAX(⑤入力シート2!$AV$6:$AV$1085),IF(INDIRECT("⑤入力シート2!C"&amp;(INDEX(⑤入力シート2!AO$6:AO$1085,MATCH(ROW()-8,⑤入力シート2!$AV$6:$AV$1085,0))+1)*3)="","",INDIRECT("⑤入力シート2!C"&amp;(INDEX(⑤入力シート2!AO$6:AO$1085,MATCH(ROW()-8,⑤入力シート2!$AV$6:$AV$1085,0))+1)*3)),"")</f>
        <v/>
      </c>
      <c r="C25" s="1351"/>
      <c r="D25" s="1351"/>
      <c r="E25" s="1351"/>
      <c r="F25" s="1351"/>
      <c r="G25" s="1346" t="str">
        <f ca="1">IF((ROW()-8)&lt;=MAX(⑤入力シート2!$AV$6:$AV$1085),IF(INDIRECT("⑤入力シート2!E"&amp;(INDEX(⑤入力シート2!AO$6:AO$1085,MATCH(ROW()-8,⑤入力シート2!$AV$6:$AV$1085,0))+1)*3)="","",INDIRECT("⑤入力シート2!E"&amp;(INDEX(⑤入力シート2!AO$6:AO$1085,MATCH(ROW()-8,⑤入力シート2!$AV$6:$AV$1085,0))+1)*3)),"")</f>
        <v/>
      </c>
      <c r="H25" s="1347"/>
      <c r="I25" s="1348"/>
      <c r="J25" s="350" t="str">
        <f ca="1">IF((ROW()-8)&lt;=MAX(⑤入力シート2!$AV$6:$AV$1085),IF(INDIRECT("⑤入力シート2!F"&amp;(INDEX(⑤入力シート2!AO$6:AO$1085,MATCH(ROW()-8,⑤入力シート2!$AV$6:$AV$1085,0))+1)*3)="","",INDIRECT("⑤入力シート2!F"&amp;(INDEX(⑤入力シート2!AO$6:AO$1085,MATCH(ROW()-8,⑤入力シート2!$AV$6:$AV$1085,0))+1)*3)),"")</f>
        <v/>
      </c>
      <c r="K25" s="1346" t="str">
        <f ca="1">IF((ROW()-8)&lt;=MAX(⑤入力シート2!$AV$6:$AV$1085),IF(INDEX(⑤入力シート2!AP$6:AP$1085,MATCH(ROW()-8,⑤入力シート2!$AV$6:$AV$1085,0))=1,"基本給",IF(INDEX(⑤入力シート2!AP$6:AP$1085,MATCH(ROW()-8,⑤入力シート2!$AV$6:$AV$1085,0))=2,"手当","残")),"")</f>
        <v/>
      </c>
      <c r="L25" s="1347"/>
      <c r="M25" s="1347"/>
      <c r="N25" s="1348"/>
      <c r="O25" s="1342" t="str">
        <f ca="1">IF((ROW()-8)&lt;=MAX(⑤入力シート2!$AV$6:$AV$1085),INDEX(⑤入力シート2!AR$6:AR$1085,MATCH(ROW()-8,⑤入力シート2!$AV$6:$AV$1085,0)),"")</f>
        <v/>
      </c>
      <c r="P25" s="1343"/>
      <c r="Q25" s="1343"/>
      <c r="R25" s="485" t="s">
        <v>213</v>
      </c>
      <c r="S25" s="485" t="s">
        <v>214</v>
      </c>
      <c r="T25" s="486" t="str">
        <f ca="1">IF((ROW()-8)&lt;=MAX(⑤入力シート2!$AV$6:$AV$1085),INDEX(⑤入力シート2!AS$6:AS$1085,MATCH(ROW()-8,⑤入力シート2!$AV$6:$AV$1085,0)),"")</f>
        <v/>
      </c>
      <c r="U25" s="485" t="s">
        <v>89</v>
      </c>
      <c r="V25" s="485" t="s">
        <v>214</v>
      </c>
      <c r="W25" s="487">
        <v>1</v>
      </c>
      <c r="X25" s="485" t="s">
        <v>215</v>
      </c>
      <c r="Y25" s="485" t="s">
        <v>216</v>
      </c>
      <c r="Z25" s="1339" t="str">
        <f t="shared" ca="1" si="10"/>
        <v/>
      </c>
      <c r="AA25" s="1339"/>
      <c r="AB25" s="1339"/>
      <c r="AC25" s="1339"/>
      <c r="AD25" s="488" t="s">
        <v>213</v>
      </c>
      <c r="AE25" s="1340"/>
      <c r="AF25" s="1341"/>
      <c r="AG25" s="1341"/>
      <c r="AH25" s="485" t="s">
        <v>213</v>
      </c>
      <c r="AI25" s="485" t="s">
        <v>214</v>
      </c>
      <c r="AJ25" s="533"/>
      <c r="AK25" s="485" t="s">
        <v>89</v>
      </c>
      <c r="AL25" s="485" t="s">
        <v>214</v>
      </c>
      <c r="AM25" s="487">
        <v>1</v>
      </c>
      <c r="AN25" s="485" t="s">
        <v>215</v>
      </c>
      <c r="AO25" s="485" t="s">
        <v>216</v>
      </c>
      <c r="AP25" s="1339">
        <f t="shared" si="11"/>
        <v>0</v>
      </c>
      <c r="AQ25" s="1339"/>
      <c r="AR25" s="1339"/>
      <c r="AS25" s="1339"/>
      <c r="AT25" s="493" t="s">
        <v>213</v>
      </c>
      <c r="AU25" s="1342" t="str">
        <f ca="1">IF((ROW()-8)&lt;=MAX(⑤入力シート2!$AV$6:$AV$1085),INDEX(⑤入力シート2!AT$6:AT$1085,MATCH(ROW()-8,⑤入力シート2!$AV$6:$AV$1085,0)),"")</f>
        <v/>
      </c>
      <c r="AV25" s="1343"/>
      <c r="AW25" s="1343"/>
      <c r="AX25" s="485" t="s">
        <v>213</v>
      </c>
      <c r="AY25" s="485" t="s">
        <v>214</v>
      </c>
      <c r="AZ25" s="486" t="str">
        <f ca="1">IF((ROW()-8)&lt;=MAX(⑤入力シート2!$AV$6:$AV$1085),INDEX(⑤入力シート2!AU$6:AU$1085,MATCH(ROW()-8,⑤入力シート2!$AV$6:$AV$1085,0)),"")</f>
        <v/>
      </c>
      <c r="BA25" s="485" t="s">
        <v>89</v>
      </c>
      <c r="BB25" s="485" t="s">
        <v>214</v>
      </c>
      <c r="BC25" s="487">
        <v>1</v>
      </c>
      <c r="BD25" s="485" t="s">
        <v>215</v>
      </c>
      <c r="BE25" s="485" t="s">
        <v>216</v>
      </c>
      <c r="BF25" s="1339" t="str">
        <f t="shared" ca="1" si="12"/>
        <v/>
      </c>
      <c r="BG25" s="1339"/>
      <c r="BH25" s="1339"/>
      <c r="BI25" s="1339"/>
      <c r="BJ25" s="488" t="s">
        <v>213</v>
      </c>
      <c r="BK25" s="1340"/>
      <c r="BL25" s="1341"/>
      <c r="BM25" s="1341"/>
      <c r="BN25" s="485" t="s">
        <v>213</v>
      </c>
      <c r="BO25" s="485" t="s">
        <v>214</v>
      </c>
      <c r="BP25" s="533"/>
      <c r="BQ25" s="485" t="s">
        <v>89</v>
      </c>
      <c r="BR25" s="485" t="s">
        <v>214</v>
      </c>
      <c r="BS25" s="487">
        <v>1</v>
      </c>
      <c r="BT25" s="485" t="s">
        <v>215</v>
      </c>
      <c r="BU25" s="485" t="s">
        <v>216</v>
      </c>
      <c r="BV25" s="1339">
        <f t="shared" si="13"/>
        <v>0</v>
      </c>
      <c r="BW25" s="1339"/>
      <c r="BX25" s="1339"/>
      <c r="BY25" s="1339"/>
      <c r="BZ25" s="488" t="s">
        <v>213</v>
      </c>
      <c r="CA25" s="351" t="str">
        <f t="shared" ca="1" si="14"/>
        <v/>
      </c>
      <c r="CB25" s="352">
        <f t="shared" si="15"/>
        <v>0</v>
      </c>
      <c r="CC25" s="520"/>
      <c r="CD25" s="520"/>
    </row>
    <row r="26" spans="1:82" ht="26.1" customHeight="1">
      <c r="A26" s="349">
        <v>18</v>
      </c>
      <c r="B26" s="1350" t="str">
        <f ca="1">IF((ROW()-8)&lt;=MAX(⑤入力シート2!$AV$6:$AV$1085),IF(INDIRECT("⑤入力シート2!C"&amp;(INDEX(⑤入力シート2!AO$6:AO$1085,MATCH(ROW()-8,⑤入力シート2!$AV$6:$AV$1085,0))+1)*3)="","",INDIRECT("⑤入力シート2!C"&amp;(INDEX(⑤入力シート2!AO$6:AO$1085,MATCH(ROW()-8,⑤入力シート2!$AV$6:$AV$1085,0))+1)*3)),"")</f>
        <v/>
      </c>
      <c r="C26" s="1351"/>
      <c r="D26" s="1351"/>
      <c r="E26" s="1351"/>
      <c r="F26" s="1351"/>
      <c r="G26" s="1346" t="str">
        <f ca="1">IF((ROW()-8)&lt;=MAX(⑤入力シート2!$AV$6:$AV$1085),IF(INDIRECT("⑤入力シート2!E"&amp;(INDEX(⑤入力シート2!AO$6:AO$1085,MATCH(ROW()-8,⑤入力シート2!$AV$6:$AV$1085,0))+1)*3)="","",INDIRECT("⑤入力シート2!E"&amp;(INDEX(⑤入力シート2!AO$6:AO$1085,MATCH(ROW()-8,⑤入力シート2!$AV$6:$AV$1085,0))+1)*3)),"")</f>
        <v/>
      </c>
      <c r="H26" s="1347"/>
      <c r="I26" s="1348"/>
      <c r="J26" s="350" t="str">
        <f ca="1">IF((ROW()-8)&lt;=MAX(⑤入力シート2!$AV$6:$AV$1085),IF(INDIRECT("⑤入力シート2!F"&amp;(INDEX(⑤入力シート2!AO$6:AO$1085,MATCH(ROW()-8,⑤入力シート2!$AV$6:$AV$1085,0))+1)*3)="","",INDIRECT("⑤入力シート2!F"&amp;(INDEX(⑤入力シート2!AO$6:AO$1085,MATCH(ROW()-8,⑤入力シート2!$AV$6:$AV$1085,0))+1)*3)),"")</f>
        <v/>
      </c>
      <c r="K26" s="1346" t="str">
        <f ca="1">IF((ROW()-8)&lt;=MAX(⑤入力シート2!$AV$6:$AV$1085),IF(INDEX(⑤入力シート2!AP$6:AP$1085,MATCH(ROW()-8,⑤入力シート2!$AV$6:$AV$1085,0))=1,"基本給",IF(INDEX(⑤入力シート2!AP$6:AP$1085,MATCH(ROW()-8,⑤入力シート2!$AV$6:$AV$1085,0))=2,"手当","残")),"")</f>
        <v/>
      </c>
      <c r="L26" s="1347"/>
      <c r="M26" s="1347"/>
      <c r="N26" s="1348"/>
      <c r="O26" s="1342" t="str">
        <f ca="1">IF((ROW()-8)&lt;=MAX(⑤入力シート2!$AV$6:$AV$1085),INDEX(⑤入力シート2!AR$6:AR$1085,MATCH(ROW()-8,⑤入力シート2!$AV$6:$AV$1085,0)),"")</f>
        <v/>
      </c>
      <c r="P26" s="1343"/>
      <c r="Q26" s="1343"/>
      <c r="R26" s="485" t="s">
        <v>213</v>
      </c>
      <c r="S26" s="485" t="s">
        <v>214</v>
      </c>
      <c r="T26" s="486" t="str">
        <f ca="1">IF((ROW()-8)&lt;=MAX(⑤入力シート2!$AV$6:$AV$1085),INDEX(⑤入力シート2!AS$6:AS$1085,MATCH(ROW()-8,⑤入力シート2!$AV$6:$AV$1085,0)),"")</f>
        <v/>
      </c>
      <c r="U26" s="485" t="s">
        <v>89</v>
      </c>
      <c r="V26" s="485" t="s">
        <v>214</v>
      </c>
      <c r="W26" s="487">
        <v>1</v>
      </c>
      <c r="X26" s="485" t="s">
        <v>215</v>
      </c>
      <c r="Y26" s="485" t="s">
        <v>216</v>
      </c>
      <c r="Z26" s="1339" t="str">
        <f t="shared" ca="1" si="10"/>
        <v/>
      </c>
      <c r="AA26" s="1339"/>
      <c r="AB26" s="1339"/>
      <c r="AC26" s="1339"/>
      <c r="AD26" s="488" t="s">
        <v>213</v>
      </c>
      <c r="AE26" s="1340"/>
      <c r="AF26" s="1341"/>
      <c r="AG26" s="1341"/>
      <c r="AH26" s="485" t="s">
        <v>213</v>
      </c>
      <c r="AI26" s="485" t="s">
        <v>214</v>
      </c>
      <c r="AJ26" s="533"/>
      <c r="AK26" s="485" t="s">
        <v>89</v>
      </c>
      <c r="AL26" s="485" t="s">
        <v>214</v>
      </c>
      <c r="AM26" s="487">
        <v>1</v>
      </c>
      <c r="AN26" s="485" t="s">
        <v>215</v>
      </c>
      <c r="AO26" s="485" t="s">
        <v>216</v>
      </c>
      <c r="AP26" s="1339">
        <f t="shared" si="11"/>
        <v>0</v>
      </c>
      <c r="AQ26" s="1339"/>
      <c r="AR26" s="1339"/>
      <c r="AS26" s="1339"/>
      <c r="AT26" s="493" t="s">
        <v>213</v>
      </c>
      <c r="AU26" s="1342" t="str">
        <f ca="1">IF((ROW()-8)&lt;=MAX(⑤入力シート2!$AV$6:$AV$1085),INDEX(⑤入力シート2!AT$6:AT$1085,MATCH(ROW()-8,⑤入力シート2!$AV$6:$AV$1085,0)),"")</f>
        <v/>
      </c>
      <c r="AV26" s="1343"/>
      <c r="AW26" s="1343"/>
      <c r="AX26" s="485" t="s">
        <v>213</v>
      </c>
      <c r="AY26" s="485" t="s">
        <v>214</v>
      </c>
      <c r="AZ26" s="486" t="str">
        <f ca="1">IF((ROW()-8)&lt;=MAX(⑤入力シート2!$AV$6:$AV$1085),INDEX(⑤入力シート2!AU$6:AU$1085,MATCH(ROW()-8,⑤入力シート2!$AV$6:$AV$1085,0)),"")</f>
        <v/>
      </c>
      <c r="BA26" s="485" t="s">
        <v>89</v>
      </c>
      <c r="BB26" s="485" t="s">
        <v>214</v>
      </c>
      <c r="BC26" s="487">
        <v>1</v>
      </c>
      <c r="BD26" s="485" t="s">
        <v>215</v>
      </c>
      <c r="BE26" s="485" t="s">
        <v>216</v>
      </c>
      <c r="BF26" s="1339" t="str">
        <f t="shared" ca="1" si="12"/>
        <v/>
      </c>
      <c r="BG26" s="1339"/>
      <c r="BH26" s="1339"/>
      <c r="BI26" s="1339"/>
      <c r="BJ26" s="488" t="s">
        <v>213</v>
      </c>
      <c r="BK26" s="1340"/>
      <c r="BL26" s="1341"/>
      <c r="BM26" s="1341"/>
      <c r="BN26" s="485" t="s">
        <v>213</v>
      </c>
      <c r="BO26" s="485" t="s">
        <v>214</v>
      </c>
      <c r="BP26" s="533"/>
      <c r="BQ26" s="485" t="s">
        <v>89</v>
      </c>
      <c r="BR26" s="485" t="s">
        <v>214</v>
      </c>
      <c r="BS26" s="487">
        <v>1</v>
      </c>
      <c r="BT26" s="485" t="s">
        <v>215</v>
      </c>
      <c r="BU26" s="485" t="s">
        <v>216</v>
      </c>
      <c r="BV26" s="1339">
        <f t="shared" si="13"/>
        <v>0</v>
      </c>
      <c r="BW26" s="1339"/>
      <c r="BX26" s="1339"/>
      <c r="BY26" s="1339"/>
      <c r="BZ26" s="488" t="s">
        <v>213</v>
      </c>
      <c r="CA26" s="351" t="str">
        <f t="shared" ca="1" si="14"/>
        <v/>
      </c>
      <c r="CB26" s="352">
        <f t="shared" si="15"/>
        <v>0</v>
      </c>
      <c r="CC26" s="520"/>
      <c r="CD26" s="520"/>
    </row>
    <row r="27" spans="1:82" ht="26.1" customHeight="1">
      <c r="A27" s="349">
        <v>19</v>
      </c>
      <c r="B27" s="1350" t="str">
        <f ca="1">IF((ROW()-8)&lt;=MAX(⑤入力シート2!$AV$6:$AV$1085),IF(INDIRECT("⑤入力シート2!C"&amp;(INDEX(⑤入力シート2!AO$6:AO$1085,MATCH(ROW()-8,⑤入力シート2!$AV$6:$AV$1085,0))+1)*3)="","",INDIRECT("⑤入力シート2!C"&amp;(INDEX(⑤入力シート2!AO$6:AO$1085,MATCH(ROW()-8,⑤入力シート2!$AV$6:$AV$1085,0))+1)*3)),"")</f>
        <v/>
      </c>
      <c r="C27" s="1351"/>
      <c r="D27" s="1351"/>
      <c r="E27" s="1351"/>
      <c r="F27" s="1351"/>
      <c r="G27" s="1346" t="str">
        <f ca="1">IF((ROW()-8)&lt;=MAX(⑤入力シート2!$AV$6:$AV$1085),IF(INDIRECT("⑤入力シート2!E"&amp;(INDEX(⑤入力シート2!AO$6:AO$1085,MATCH(ROW()-8,⑤入力シート2!$AV$6:$AV$1085,0))+1)*3)="","",INDIRECT("⑤入力シート2!E"&amp;(INDEX(⑤入力シート2!AO$6:AO$1085,MATCH(ROW()-8,⑤入力シート2!$AV$6:$AV$1085,0))+1)*3)),"")</f>
        <v/>
      </c>
      <c r="H27" s="1347"/>
      <c r="I27" s="1348"/>
      <c r="J27" s="350" t="str">
        <f ca="1">IF((ROW()-8)&lt;=MAX(⑤入力シート2!$AV$6:$AV$1085),IF(INDIRECT("⑤入力シート2!F"&amp;(INDEX(⑤入力シート2!AO$6:AO$1085,MATCH(ROW()-8,⑤入力シート2!$AV$6:$AV$1085,0))+1)*3)="","",INDIRECT("⑤入力シート2!F"&amp;(INDEX(⑤入力シート2!AO$6:AO$1085,MATCH(ROW()-8,⑤入力シート2!$AV$6:$AV$1085,0))+1)*3)),"")</f>
        <v/>
      </c>
      <c r="K27" s="1346" t="str">
        <f ca="1">IF((ROW()-8)&lt;=MAX(⑤入力シート2!$AV$6:$AV$1085),IF(INDEX(⑤入力シート2!AP$6:AP$1085,MATCH(ROW()-8,⑤入力シート2!$AV$6:$AV$1085,0))=1,"基本給",IF(INDEX(⑤入力シート2!AP$6:AP$1085,MATCH(ROW()-8,⑤入力シート2!$AV$6:$AV$1085,0))=2,"手当","残")),"")</f>
        <v/>
      </c>
      <c r="L27" s="1347"/>
      <c r="M27" s="1347"/>
      <c r="N27" s="1348"/>
      <c r="O27" s="1342" t="str">
        <f ca="1">IF((ROW()-8)&lt;=MAX(⑤入力シート2!$AV$6:$AV$1085),INDEX(⑤入力シート2!AR$6:AR$1085,MATCH(ROW()-8,⑤入力シート2!$AV$6:$AV$1085,0)),"")</f>
        <v/>
      </c>
      <c r="P27" s="1343"/>
      <c r="Q27" s="1343"/>
      <c r="R27" s="485" t="s">
        <v>213</v>
      </c>
      <c r="S27" s="485" t="s">
        <v>214</v>
      </c>
      <c r="T27" s="486" t="str">
        <f ca="1">IF((ROW()-8)&lt;=MAX(⑤入力シート2!$AV$6:$AV$1085),INDEX(⑤入力シート2!AS$6:AS$1085,MATCH(ROW()-8,⑤入力シート2!$AV$6:$AV$1085,0)),"")</f>
        <v/>
      </c>
      <c r="U27" s="485" t="s">
        <v>89</v>
      </c>
      <c r="V27" s="485" t="s">
        <v>214</v>
      </c>
      <c r="W27" s="487">
        <v>1</v>
      </c>
      <c r="X27" s="485" t="s">
        <v>215</v>
      </c>
      <c r="Y27" s="485" t="s">
        <v>216</v>
      </c>
      <c r="Z27" s="1339" t="str">
        <f t="shared" ca="1" si="10"/>
        <v/>
      </c>
      <c r="AA27" s="1339"/>
      <c r="AB27" s="1339"/>
      <c r="AC27" s="1339"/>
      <c r="AD27" s="488" t="s">
        <v>213</v>
      </c>
      <c r="AE27" s="1340"/>
      <c r="AF27" s="1341"/>
      <c r="AG27" s="1341"/>
      <c r="AH27" s="485" t="s">
        <v>213</v>
      </c>
      <c r="AI27" s="485" t="s">
        <v>214</v>
      </c>
      <c r="AJ27" s="533"/>
      <c r="AK27" s="485" t="s">
        <v>89</v>
      </c>
      <c r="AL27" s="485" t="s">
        <v>214</v>
      </c>
      <c r="AM27" s="487">
        <v>1</v>
      </c>
      <c r="AN27" s="485" t="s">
        <v>215</v>
      </c>
      <c r="AO27" s="485" t="s">
        <v>216</v>
      </c>
      <c r="AP27" s="1339">
        <f t="shared" si="11"/>
        <v>0</v>
      </c>
      <c r="AQ27" s="1339"/>
      <c r="AR27" s="1339"/>
      <c r="AS27" s="1339"/>
      <c r="AT27" s="493" t="s">
        <v>213</v>
      </c>
      <c r="AU27" s="1342" t="str">
        <f ca="1">IF((ROW()-8)&lt;=MAX(⑤入力シート2!$AV$6:$AV$1085),INDEX(⑤入力シート2!AT$6:AT$1085,MATCH(ROW()-8,⑤入力シート2!$AV$6:$AV$1085,0)),"")</f>
        <v/>
      </c>
      <c r="AV27" s="1343"/>
      <c r="AW27" s="1343"/>
      <c r="AX27" s="485" t="s">
        <v>213</v>
      </c>
      <c r="AY27" s="485" t="s">
        <v>214</v>
      </c>
      <c r="AZ27" s="486" t="str">
        <f ca="1">IF((ROW()-8)&lt;=MAX(⑤入力シート2!$AV$6:$AV$1085),INDEX(⑤入力シート2!AU$6:AU$1085,MATCH(ROW()-8,⑤入力シート2!$AV$6:$AV$1085,0)),"")</f>
        <v/>
      </c>
      <c r="BA27" s="485" t="s">
        <v>89</v>
      </c>
      <c r="BB27" s="485" t="s">
        <v>214</v>
      </c>
      <c r="BC27" s="487">
        <v>1</v>
      </c>
      <c r="BD27" s="485" t="s">
        <v>215</v>
      </c>
      <c r="BE27" s="485" t="s">
        <v>216</v>
      </c>
      <c r="BF27" s="1339" t="str">
        <f t="shared" ca="1" si="12"/>
        <v/>
      </c>
      <c r="BG27" s="1339"/>
      <c r="BH27" s="1339"/>
      <c r="BI27" s="1339"/>
      <c r="BJ27" s="488" t="s">
        <v>213</v>
      </c>
      <c r="BK27" s="1340"/>
      <c r="BL27" s="1341"/>
      <c r="BM27" s="1341"/>
      <c r="BN27" s="485" t="s">
        <v>213</v>
      </c>
      <c r="BO27" s="485" t="s">
        <v>214</v>
      </c>
      <c r="BP27" s="533"/>
      <c r="BQ27" s="485" t="s">
        <v>89</v>
      </c>
      <c r="BR27" s="485" t="s">
        <v>214</v>
      </c>
      <c r="BS27" s="487">
        <v>1</v>
      </c>
      <c r="BT27" s="485" t="s">
        <v>215</v>
      </c>
      <c r="BU27" s="485" t="s">
        <v>216</v>
      </c>
      <c r="BV27" s="1339">
        <f t="shared" si="13"/>
        <v>0</v>
      </c>
      <c r="BW27" s="1339"/>
      <c r="BX27" s="1339"/>
      <c r="BY27" s="1339"/>
      <c r="BZ27" s="488" t="s">
        <v>213</v>
      </c>
      <c r="CA27" s="351" t="str">
        <f t="shared" ca="1" si="14"/>
        <v/>
      </c>
      <c r="CB27" s="352">
        <f t="shared" si="15"/>
        <v>0</v>
      </c>
      <c r="CC27" s="520"/>
      <c r="CD27" s="520"/>
    </row>
    <row r="28" spans="1:82" ht="26.1" customHeight="1">
      <c r="A28" s="349">
        <v>20</v>
      </c>
      <c r="B28" s="1350" t="str">
        <f ca="1">IF((ROW()-8)&lt;=MAX(⑤入力シート2!$AV$6:$AV$1085),IF(INDIRECT("⑤入力シート2!C"&amp;(INDEX(⑤入力シート2!AO$6:AO$1085,MATCH(ROW()-8,⑤入力シート2!$AV$6:$AV$1085,0))+1)*3)="","",INDIRECT("⑤入力シート2!C"&amp;(INDEX(⑤入力シート2!AO$6:AO$1085,MATCH(ROW()-8,⑤入力シート2!$AV$6:$AV$1085,0))+1)*3)),"")</f>
        <v/>
      </c>
      <c r="C28" s="1351"/>
      <c r="D28" s="1351"/>
      <c r="E28" s="1351"/>
      <c r="F28" s="1351"/>
      <c r="G28" s="1346" t="str">
        <f ca="1">IF((ROW()-8)&lt;=MAX(⑤入力シート2!$AV$6:$AV$1085),IF(INDIRECT("⑤入力シート2!E"&amp;(INDEX(⑤入力シート2!AO$6:AO$1085,MATCH(ROW()-8,⑤入力シート2!$AV$6:$AV$1085,0))+1)*3)="","",INDIRECT("⑤入力シート2!E"&amp;(INDEX(⑤入力シート2!AO$6:AO$1085,MATCH(ROW()-8,⑤入力シート2!$AV$6:$AV$1085,0))+1)*3)),"")</f>
        <v/>
      </c>
      <c r="H28" s="1347"/>
      <c r="I28" s="1348"/>
      <c r="J28" s="350" t="str">
        <f ca="1">IF((ROW()-8)&lt;=MAX(⑤入力シート2!$AV$6:$AV$1085),IF(INDIRECT("⑤入力シート2!F"&amp;(INDEX(⑤入力シート2!AO$6:AO$1085,MATCH(ROW()-8,⑤入力シート2!$AV$6:$AV$1085,0))+1)*3)="","",INDIRECT("⑤入力シート2!F"&amp;(INDEX(⑤入力シート2!AO$6:AO$1085,MATCH(ROW()-8,⑤入力シート2!$AV$6:$AV$1085,0))+1)*3)),"")</f>
        <v/>
      </c>
      <c r="K28" s="1346" t="str">
        <f ca="1">IF((ROW()-8)&lt;=MAX(⑤入力シート2!$AV$6:$AV$1085),IF(INDEX(⑤入力シート2!AP$6:AP$1085,MATCH(ROW()-8,⑤入力シート2!$AV$6:$AV$1085,0))=1,"基本給",IF(INDEX(⑤入力シート2!AP$6:AP$1085,MATCH(ROW()-8,⑤入力シート2!$AV$6:$AV$1085,0))=2,"手当","残")),"")</f>
        <v/>
      </c>
      <c r="L28" s="1347"/>
      <c r="M28" s="1347"/>
      <c r="N28" s="1348"/>
      <c r="O28" s="1342" t="str">
        <f ca="1">IF((ROW()-8)&lt;=MAX(⑤入力シート2!$AV$6:$AV$1085),INDEX(⑤入力シート2!AR$6:AR$1085,MATCH(ROW()-8,⑤入力シート2!$AV$6:$AV$1085,0)),"")</f>
        <v/>
      </c>
      <c r="P28" s="1343"/>
      <c r="Q28" s="1343"/>
      <c r="R28" s="485" t="s">
        <v>213</v>
      </c>
      <c r="S28" s="485" t="s">
        <v>214</v>
      </c>
      <c r="T28" s="486" t="str">
        <f ca="1">IF((ROW()-8)&lt;=MAX(⑤入力シート2!$AV$6:$AV$1085),INDEX(⑤入力シート2!AS$6:AS$1085,MATCH(ROW()-8,⑤入力シート2!$AV$6:$AV$1085,0)),"")</f>
        <v/>
      </c>
      <c r="U28" s="485" t="s">
        <v>89</v>
      </c>
      <c r="V28" s="485" t="s">
        <v>214</v>
      </c>
      <c r="W28" s="487">
        <v>1</v>
      </c>
      <c r="X28" s="485" t="s">
        <v>215</v>
      </c>
      <c r="Y28" s="485" t="s">
        <v>216</v>
      </c>
      <c r="Z28" s="1339" t="str">
        <f t="shared" ca="1" si="10"/>
        <v/>
      </c>
      <c r="AA28" s="1339"/>
      <c r="AB28" s="1339"/>
      <c r="AC28" s="1339"/>
      <c r="AD28" s="488" t="s">
        <v>213</v>
      </c>
      <c r="AE28" s="1340"/>
      <c r="AF28" s="1341"/>
      <c r="AG28" s="1341"/>
      <c r="AH28" s="485" t="s">
        <v>213</v>
      </c>
      <c r="AI28" s="485" t="s">
        <v>214</v>
      </c>
      <c r="AJ28" s="533"/>
      <c r="AK28" s="485" t="s">
        <v>89</v>
      </c>
      <c r="AL28" s="485" t="s">
        <v>214</v>
      </c>
      <c r="AM28" s="487">
        <v>1</v>
      </c>
      <c r="AN28" s="485" t="s">
        <v>215</v>
      </c>
      <c r="AO28" s="485" t="s">
        <v>216</v>
      </c>
      <c r="AP28" s="1339">
        <f t="shared" si="11"/>
        <v>0</v>
      </c>
      <c r="AQ28" s="1339"/>
      <c r="AR28" s="1339"/>
      <c r="AS28" s="1339"/>
      <c r="AT28" s="493" t="s">
        <v>213</v>
      </c>
      <c r="AU28" s="1342" t="str">
        <f ca="1">IF((ROW()-8)&lt;=MAX(⑤入力シート2!$AV$6:$AV$1085),INDEX(⑤入力シート2!AT$6:AT$1085,MATCH(ROW()-8,⑤入力シート2!$AV$6:$AV$1085,0)),"")</f>
        <v/>
      </c>
      <c r="AV28" s="1343"/>
      <c r="AW28" s="1343"/>
      <c r="AX28" s="485" t="s">
        <v>213</v>
      </c>
      <c r="AY28" s="485" t="s">
        <v>214</v>
      </c>
      <c r="AZ28" s="486" t="str">
        <f ca="1">IF((ROW()-8)&lt;=MAX(⑤入力シート2!$AV$6:$AV$1085),INDEX(⑤入力シート2!AU$6:AU$1085,MATCH(ROW()-8,⑤入力シート2!$AV$6:$AV$1085,0)),"")</f>
        <v/>
      </c>
      <c r="BA28" s="485" t="s">
        <v>89</v>
      </c>
      <c r="BB28" s="485" t="s">
        <v>214</v>
      </c>
      <c r="BC28" s="487">
        <v>1</v>
      </c>
      <c r="BD28" s="485" t="s">
        <v>215</v>
      </c>
      <c r="BE28" s="485" t="s">
        <v>216</v>
      </c>
      <c r="BF28" s="1339" t="str">
        <f t="shared" ca="1" si="12"/>
        <v/>
      </c>
      <c r="BG28" s="1339"/>
      <c r="BH28" s="1339"/>
      <c r="BI28" s="1339"/>
      <c r="BJ28" s="488" t="s">
        <v>213</v>
      </c>
      <c r="BK28" s="1340"/>
      <c r="BL28" s="1341"/>
      <c r="BM28" s="1341"/>
      <c r="BN28" s="485" t="s">
        <v>213</v>
      </c>
      <c r="BO28" s="485" t="s">
        <v>214</v>
      </c>
      <c r="BP28" s="533"/>
      <c r="BQ28" s="485" t="s">
        <v>89</v>
      </c>
      <c r="BR28" s="485" t="s">
        <v>214</v>
      </c>
      <c r="BS28" s="487">
        <v>1</v>
      </c>
      <c r="BT28" s="485" t="s">
        <v>215</v>
      </c>
      <c r="BU28" s="485" t="s">
        <v>216</v>
      </c>
      <c r="BV28" s="1339">
        <f t="shared" si="13"/>
        <v>0</v>
      </c>
      <c r="BW28" s="1339"/>
      <c r="BX28" s="1339"/>
      <c r="BY28" s="1339"/>
      <c r="BZ28" s="488" t="s">
        <v>213</v>
      </c>
      <c r="CA28" s="351" t="str">
        <f t="shared" ca="1" si="14"/>
        <v/>
      </c>
      <c r="CB28" s="352">
        <f t="shared" si="15"/>
        <v>0</v>
      </c>
      <c r="CC28" s="520"/>
      <c r="CD28" s="520"/>
    </row>
    <row r="29" spans="1:82" ht="26.1" customHeight="1">
      <c r="A29" s="349">
        <v>21</v>
      </c>
      <c r="B29" s="1350" t="str">
        <f ca="1">IF((ROW()-8)&lt;=MAX(⑤入力シート2!$AV$6:$AV$1085),IF(INDIRECT("⑤入力シート2!C"&amp;(INDEX(⑤入力シート2!AO$6:AO$1085,MATCH(ROW()-8,⑤入力シート2!$AV$6:$AV$1085,0))+1)*3)="","",INDIRECT("⑤入力シート2!C"&amp;(INDEX(⑤入力シート2!AO$6:AO$1085,MATCH(ROW()-8,⑤入力シート2!$AV$6:$AV$1085,0))+1)*3)),"")</f>
        <v/>
      </c>
      <c r="C29" s="1351"/>
      <c r="D29" s="1351"/>
      <c r="E29" s="1351"/>
      <c r="F29" s="1351"/>
      <c r="G29" s="1346" t="str">
        <f ca="1">IF((ROW()-8)&lt;=MAX(⑤入力シート2!$AV$6:$AV$1085),IF(INDIRECT("⑤入力シート2!E"&amp;(INDEX(⑤入力シート2!AO$6:AO$1085,MATCH(ROW()-8,⑤入力シート2!$AV$6:$AV$1085,0))+1)*3)="","",INDIRECT("⑤入力シート2!E"&amp;(INDEX(⑤入力シート2!AO$6:AO$1085,MATCH(ROW()-8,⑤入力シート2!$AV$6:$AV$1085,0))+1)*3)),"")</f>
        <v/>
      </c>
      <c r="H29" s="1347"/>
      <c r="I29" s="1348"/>
      <c r="J29" s="350" t="str">
        <f ca="1">IF((ROW()-8)&lt;=MAX(⑤入力シート2!$AV$6:$AV$1085),IF(INDIRECT("⑤入力シート2!F"&amp;(INDEX(⑤入力シート2!AO$6:AO$1085,MATCH(ROW()-8,⑤入力シート2!$AV$6:$AV$1085,0))+1)*3)="","",INDIRECT("⑤入力シート2!F"&amp;(INDEX(⑤入力シート2!AO$6:AO$1085,MATCH(ROW()-8,⑤入力シート2!$AV$6:$AV$1085,0))+1)*3)),"")</f>
        <v/>
      </c>
      <c r="K29" s="1346" t="str">
        <f ca="1">IF((ROW()-8)&lt;=MAX(⑤入力シート2!$AV$6:$AV$1085),IF(INDEX(⑤入力シート2!AP$6:AP$1085,MATCH(ROW()-8,⑤入力シート2!$AV$6:$AV$1085,0))=1,"基本給",IF(INDEX(⑤入力シート2!AP$6:AP$1085,MATCH(ROW()-8,⑤入力シート2!$AV$6:$AV$1085,0))=2,"手当","残")),"")</f>
        <v/>
      </c>
      <c r="L29" s="1347"/>
      <c r="M29" s="1347"/>
      <c r="N29" s="1348"/>
      <c r="O29" s="1342" t="str">
        <f ca="1">IF((ROW()-8)&lt;=MAX(⑤入力シート2!$AV$6:$AV$1085),INDEX(⑤入力シート2!AR$6:AR$1085,MATCH(ROW()-8,⑤入力シート2!$AV$6:$AV$1085,0)),"")</f>
        <v/>
      </c>
      <c r="P29" s="1343"/>
      <c r="Q29" s="1343"/>
      <c r="R29" s="485" t="s">
        <v>213</v>
      </c>
      <c r="S29" s="485" t="s">
        <v>214</v>
      </c>
      <c r="T29" s="486" t="str">
        <f ca="1">IF((ROW()-8)&lt;=MAX(⑤入力シート2!$AV$6:$AV$1085),INDEX(⑤入力シート2!AS$6:AS$1085,MATCH(ROW()-8,⑤入力シート2!$AV$6:$AV$1085,0)),"")</f>
        <v/>
      </c>
      <c r="U29" s="485" t="s">
        <v>89</v>
      </c>
      <c r="V29" s="485" t="s">
        <v>214</v>
      </c>
      <c r="W29" s="487">
        <v>1</v>
      </c>
      <c r="X29" s="485" t="s">
        <v>215</v>
      </c>
      <c r="Y29" s="485" t="s">
        <v>216</v>
      </c>
      <c r="Z29" s="1339" t="str">
        <f t="shared" ca="1" si="10"/>
        <v/>
      </c>
      <c r="AA29" s="1339"/>
      <c r="AB29" s="1339"/>
      <c r="AC29" s="1339"/>
      <c r="AD29" s="488" t="s">
        <v>213</v>
      </c>
      <c r="AE29" s="1340"/>
      <c r="AF29" s="1341"/>
      <c r="AG29" s="1341"/>
      <c r="AH29" s="485" t="s">
        <v>213</v>
      </c>
      <c r="AI29" s="485" t="s">
        <v>214</v>
      </c>
      <c r="AJ29" s="533"/>
      <c r="AK29" s="485" t="s">
        <v>89</v>
      </c>
      <c r="AL29" s="485" t="s">
        <v>214</v>
      </c>
      <c r="AM29" s="487">
        <v>1</v>
      </c>
      <c r="AN29" s="485" t="s">
        <v>215</v>
      </c>
      <c r="AO29" s="485" t="s">
        <v>216</v>
      </c>
      <c r="AP29" s="1339">
        <f t="shared" si="11"/>
        <v>0</v>
      </c>
      <c r="AQ29" s="1339"/>
      <c r="AR29" s="1339"/>
      <c r="AS29" s="1339"/>
      <c r="AT29" s="493" t="s">
        <v>213</v>
      </c>
      <c r="AU29" s="1342" t="str">
        <f ca="1">IF((ROW()-8)&lt;=MAX(⑤入力シート2!$AV$6:$AV$1085),INDEX(⑤入力シート2!AT$6:AT$1085,MATCH(ROW()-8,⑤入力シート2!$AV$6:$AV$1085,0)),"")</f>
        <v/>
      </c>
      <c r="AV29" s="1343"/>
      <c r="AW29" s="1343"/>
      <c r="AX29" s="485" t="s">
        <v>213</v>
      </c>
      <c r="AY29" s="485" t="s">
        <v>214</v>
      </c>
      <c r="AZ29" s="486" t="str">
        <f ca="1">IF((ROW()-8)&lt;=MAX(⑤入力シート2!$AV$6:$AV$1085),INDEX(⑤入力シート2!AU$6:AU$1085,MATCH(ROW()-8,⑤入力シート2!$AV$6:$AV$1085,0)),"")</f>
        <v/>
      </c>
      <c r="BA29" s="485" t="s">
        <v>89</v>
      </c>
      <c r="BB29" s="485" t="s">
        <v>214</v>
      </c>
      <c r="BC29" s="487">
        <v>1</v>
      </c>
      <c r="BD29" s="485" t="s">
        <v>215</v>
      </c>
      <c r="BE29" s="485" t="s">
        <v>216</v>
      </c>
      <c r="BF29" s="1339" t="str">
        <f t="shared" ca="1" si="12"/>
        <v/>
      </c>
      <c r="BG29" s="1339"/>
      <c r="BH29" s="1339"/>
      <c r="BI29" s="1339"/>
      <c r="BJ29" s="488" t="s">
        <v>213</v>
      </c>
      <c r="BK29" s="1340"/>
      <c r="BL29" s="1341"/>
      <c r="BM29" s="1341"/>
      <c r="BN29" s="485" t="s">
        <v>213</v>
      </c>
      <c r="BO29" s="485" t="s">
        <v>214</v>
      </c>
      <c r="BP29" s="533"/>
      <c r="BQ29" s="485" t="s">
        <v>89</v>
      </c>
      <c r="BR29" s="485" t="s">
        <v>214</v>
      </c>
      <c r="BS29" s="487">
        <v>1</v>
      </c>
      <c r="BT29" s="485" t="s">
        <v>215</v>
      </c>
      <c r="BU29" s="485" t="s">
        <v>216</v>
      </c>
      <c r="BV29" s="1339">
        <f t="shared" si="13"/>
        <v>0</v>
      </c>
      <c r="BW29" s="1339"/>
      <c r="BX29" s="1339"/>
      <c r="BY29" s="1339"/>
      <c r="BZ29" s="488" t="s">
        <v>213</v>
      </c>
      <c r="CA29" s="351" t="str">
        <f t="shared" ca="1" si="14"/>
        <v/>
      </c>
      <c r="CB29" s="352">
        <f t="shared" si="15"/>
        <v>0</v>
      </c>
      <c r="CC29" s="520"/>
      <c r="CD29" s="520"/>
    </row>
    <row r="30" spans="1:82" ht="26.1" customHeight="1">
      <c r="A30" s="349">
        <v>22</v>
      </c>
      <c r="B30" s="1350" t="str">
        <f ca="1">IF((ROW()-8)&lt;=MAX(⑤入力シート2!$AV$6:$AV$1085),IF(INDIRECT("⑤入力シート2!C"&amp;(INDEX(⑤入力シート2!AO$6:AO$1085,MATCH(ROW()-8,⑤入力シート2!$AV$6:$AV$1085,0))+1)*3)="","",INDIRECT("⑤入力シート2!C"&amp;(INDEX(⑤入力シート2!AO$6:AO$1085,MATCH(ROW()-8,⑤入力シート2!$AV$6:$AV$1085,0))+1)*3)),"")</f>
        <v/>
      </c>
      <c r="C30" s="1351"/>
      <c r="D30" s="1351"/>
      <c r="E30" s="1351"/>
      <c r="F30" s="1351"/>
      <c r="G30" s="1346" t="str">
        <f ca="1">IF((ROW()-8)&lt;=MAX(⑤入力シート2!$AV$6:$AV$1085),IF(INDIRECT("⑤入力シート2!E"&amp;(INDEX(⑤入力シート2!AO$6:AO$1085,MATCH(ROW()-8,⑤入力シート2!$AV$6:$AV$1085,0))+1)*3)="","",INDIRECT("⑤入力シート2!E"&amp;(INDEX(⑤入力シート2!AO$6:AO$1085,MATCH(ROW()-8,⑤入力シート2!$AV$6:$AV$1085,0))+1)*3)),"")</f>
        <v/>
      </c>
      <c r="H30" s="1347"/>
      <c r="I30" s="1348"/>
      <c r="J30" s="350" t="str">
        <f ca="1">IF((ROW()-8)&lt;=MAX(⑤入力シート2!$AV$6:$AV$1085),IF(INDIRECT("⑤入力シート2!F"&amp;(INDEX(⑤入力シート2!AO$6:AO$1085,MATCH(ROW()-8,⑤入力シート2!$AV$6:$AV$1085,0))+1)*3)="","",INDIRECT("⑤入力シート2!F"&amp;(INDEX(⑤入力シート2!AO$6:AO$1085,MATCH(ROW()-8,⑤入力シート2!$AV$6:$AV$1085,0))+1)*3)),"")</f>
        <v/>
      </c>
      <c r="K30" s="1346" t="str">
        <f ca="1">IF((ROW()-8)&lt;=MAX(⑤入力シート2!$AV$6:$AV$1085),IF(INDEX(⑤入力シート2!AP$6:AP$1085,MATCH(ROW()-8,⑤入力シート2!$AV$6:$AV$1085,0))=1,"基本給",IF(INDEX(⑤入力シート2!AP$6:AP$1085,MATCH(ROW()-8,⑤入力シート2!$AV$6:$AV$1085,0))=2,"手当","残")),"")</f>
        <v/>
      </c>
      <c r="L30" s="1347"/>
      <c r="M30" s="1347"/>
      <c r="N30" s="1348"/>
      <c r="O30" s="1342" t="str">
        <f ca="1">IF((ROW()-8)&lt;=MAX(⑤入力シート2!$AV$6:$AV$1085),INDEX(⑤入力シート2!AR$6:AR$1085,MATCH(ROW()-8,⑤入力シート2!$AV$6:$AV$1085,0)),"")</f>
        <v/>
      </c>
      <c r="P30" s="1343"/>
      <c r="Q30" s="1343"/>
      <c r="R30" s="485" t="s">
        <v>213</v>
      </c>
      <c r="S30" s="485" t="s">
        <v>214</v>
      </c>
      <c r="T30" s="486" t="str">
        <f ca="1">IF((ROW()-8)&lt;=MAX(⑤入力シート2!$AV$6:$AV$1085),INDEX(⑤入力シート2!AS$6:AS$1085,MATCH(ROW()-8,⑤入力シート2!$AV$6:$AV$1085,0)),"")</f>
        <v/>
      </c>
      <c r="U30" s="485" t="s">
        <v>89</v>
      </c>
      <c r="V30" s="485" t="s">
        <v>214</v>
      </c>
      <c r="W30" s="487">
        <v>1</v>
      </c>
      <c r="X30" s="485" t="s">
        <v>215</v>
      </c>
      <c r="Y30" s="485" t="s">
        <v>216</v>
      </c>
      <c r="Z30" s="1339" t="str">
        <f t="shared" ca="1" si="10"/>
        <v/>
      </c>
      <c r="AA30" s="1339"/>
      <c r="AB30" s="1339"/>
      <c r="AC30" s="1339"/>
      <c r="AD30" s="488" t="s">
        <v>213</v>
      </c>
      <c r="AE30" s="1340"/>
      <c r="AF30" s="1341"/>
      <c r="AG30" s="1341"/>
      <c r="AH30" s="485" t="s">
        <v>213</v>
      </c>
      <c r="AI30" s="485" t="s">
        <v>214</v>
      </c>
      <c r="AJ30" s="533"/>
      <c r="AK30" s="485" t="s">
        <v>89</v>
      </c>
      <c r="AL30" s="485" t="s">
        <v>214</v>
      </c>
      <c r="AM30" s="487">
        <v>1</v>
      </c>
      <c r="AN30" s="485" t="s">
        <v>215</v>
      </c>
      <c r="AO30" s="485" t="s">
        <v>216</v>
      </c>
      <c r="AP30" s="1339">
        <f t="shared" si="11"/>
        <v>0</v>
      </c>
      <c r="AQ30" s="1339"/>
      <c r="AR30" s="1339"/>
      <c r="AS30" s="1339"/>
      <c r="AT30" s="493" t="s">
        <v>213</v>
      </c>
      <c r="AU30" s="1342" t="str">
        <f ca="1">IF((ROW()-8)&lt;=MAX(⑤入力シート2!$AV$6:$AV$1085),INDEX(⑤入力シート2!AT$6:AT$1085,MATCH(ROW()-8,⑤入力シート2!$AV$6:$AV$1085,0)),"")</f>
        <v/>
      </c>
      <c r="AV30" s="1343"/>
      <c r="AW30" s="1343"/>
      <c r="AX30" s="485" t="s">
        <v>213</v>
      </c>
      <c r="AY30" s="485" t="s">
        <v>214</v>
      </c>
      <c r="AZ30" s="486" t="str">
        <f ca="1">IF((ROW()-8)&lt;=MAX(⑤入力シート2!$AV$6:$AV$1085),INDEX(⑤入力シート2!AU$6:AU$1085,MATCH(ROW()-8,⑤入力シート2!$AV$6:$AV$1085,0)),"")</f>
        <v/>
      </c>
      <c r="BA30" s="485" t="s">
        <v>89</v>
      </c>
      <c r="BB30" s="485" t="s">
        <v>214</v>
      </c>
      <c r="BC30" s="487">
        <v>1</v>
      </c>
      <c r="BD30" s="485" t="s">
        <v>215</v>
      </c>
      <c r="BE30" s="485" t="s">
        <v>216</v>
      </c>
      <c r="BF30" s="1339" t="str">
        <f t="shared" ca="1" si="12"/>
        <v/>
      </c>
      <c r="BG30" s="1339"/>
      <c r="BH30" s="1339"/>
      <c r="BI30" s="1339"/>
      <c r="BJ30" s="488" t="s">
        <v>213</v>
      </c>
      <c r="BK30" s="1340"/>
      <c r="BL30" s="1341"/>
      <c r="BM30" s="1341"/>
      <c r="BN30" s="485" t="s">
        <v>213</v>
      </c>
      <c r="BO30" s="485" t="s">
        <v>214</v>
      </c>
      <c r="BP30" s="533"/>
      <c r="BQ30" s="485" t="s">
        <v>89</v>
      </c>
      <c r="BR30" s="485" t="s">
        <v>214</v>
      </c>
      <c r="BS30" s="487">
        <v>1</v>
      </c>
      <c r="BT30" s="485" t="s">
        <v>215</v>
      </c>
      <c r="BU30" s="485" t="s">
        <v>216</v>
      </c>
      <c r="BV30" s="1339">
        <f t="shared" si="13"/>
        <v>0</v>
      </c>
      <c r="BW30" s="1339"/>
      <c r="BX30" s="1339"/>
      <c r="BY30" s="1339"/>
      <c r="BZ30" s="488" t="s">
        <v>213</v>
      </c>
      <c r="CA30" s="351" t="str">
        <f t="shared" ca="1" si="14"/>
        <v/>
      </c>
      <c r="CB30" s="352">
        <f t="shared" si="15"/>
        <v>0</v>
      </c>
      <c r="CC30" s="520"/>
      <c r="CD30" s="520"/>
    </row>
    <row r="31" spans="1:82" ht="26.1" customHeight="1">
      <c r="A31" s="349">
        <v>23</v>
      </c>
      <c r="B31" s="1350" t="str">
        <f ca="1">IF((ROW()-8)&lt;=MAX(⑤入力シート2!$AV$6:$AV$1085),IF(INDIRECT("⑤入力シート2!C"&amp;(INDEX(⑤入力シート2!AO$6:AO$1085,MATCH(ROW()-8,⑤入力シート2!$AV$6:$AV$1085,0))+1)*3)="","",INDIRECT("⑤入力シート2!C"&amp;(INDEX(⑤入力シート2!AO$6:AO$1085,MATCH(ROW()-8,⑤入力シート2!$AV$6:$AV$1085,0))+1)*3)),"")</f>
        <v/>
      </c>
      <c r="C31" s="1351"/>
      <c r="D31" s="1351"/>
      <c r="E31" s="1351"/>
      <c r="F31" s="1351"/>
      <c r="G31" s="1346" t="str">
        <f ca="1">IF((ROW()-8)&lt;=MAX(⑤入力シート2!$AV$6:$AV$1085),IF(INDIRECT("⑤入力シート2!E"&amp;(INDEX(⑤入力シート2!AO$6:AO$1085,MATCH(ROW()-8,⑤入力シート2!$AV$6:$AV$1085,0))+1)*3)="","",INDIRECT("⑤入力シート2!E"&amp;(INDEX(⑤入力シート2!AO$6:AO$1085,MATCH(ROW()-8,⑤入力シート2!$AV$6:$AV$1085,0))+1)*3)),"")</f>
        <v/>
      </c>
      <c r="H31" s="1347"/>
      <c r="I31" s="1348"/>
      <c r="J31" s="350" t="str">
        <f ca="1">IF((ROW()-8)&lt;=MAX(⑤入力シート2!$AV$6:$AV$1085),IF(INDIRECT("⑤入力シート2!F"&amp;(INDEX(⑤入力シート2!AO$6:AO$1085,MATCH(ROW()-8,⑤入力シート2!$AV$6:$AV$1085,0))+1)*3)="","",INDIRECT("⑤入力シート2!F"&amp;(INDEX(⑤入力シート2!AO$6:AO$1085,MATCH(ROW()-8,⑤入力シート2!$AV$6:$AV$1085,0))+1)*3)),"")</f>
        <v/>
      </c>
      <c r="K31" s="1346" t="str">
        <f ca="1">IF((ROW()-8)&lt;=MAX(⑤入力シート2!$AV$6:$AV$1085),IF(INDEX(⑤入力シート2!AP$6:AP$1085,MATCH(ROW()-8,⑤入力シート2!$AV$6:$AV$1085,0))=1,"基本給",IF(INDEX(⑤入力シート2!AP$6:AP$1085,MATCH(ROW()-8,⑤入力シート2!$AV$6:$AV$1085,0))=2,"手当","残")),"")</f>
        <v/>
      </c>
      <c r="L31" s="1347"/>
      <c r="M31" s="1347"/>
      <c r="N31" s="1348"/>
      <c r="O31" s="1342" t="str">
        <f ca="1">IF((ROW()-8)&lt;=MAX(⑤入力シート2!$AV$6:$AV$1085),INDEX(⑤入力シート2!AR$6:AR$1085,MATCH(ROW()-8,⑤入力シート2!$AV$6:$AV$1085,0)),"")</f>
        <v/>
      </c>
      <c r="P31" s="1343"/>
      <c r="Q31" s="1343"/>
      <c r="R31" s="485" t="s">
        <v>213</v>
      </c>
      <c r="S31" s="485" t="s">
        <v>214</v>
      </c>
      <c r="T31" s="486" t="str">
        <f ca="1">IF((ROW()-8)&lt;=MAX(⑤入力シート2!$AV$6:$AV$1085),INDEX(⑤入力シート2!AS$6:AS$1085,MATCH(ROW()-8,⑤入力シート2!$AV$6:$AV$1085,0)),"")</f>
        <v/>
      </c>
      <c r="U31" s="485" t="s">
        <v>89</v>
      </c>
      <c r="V31" s="485" t="s">
        <v>214</v>
      </c>
      <c r="W31" s="487">
        <v>1</v>
      </c>
      <c r="X31" s="485" t="s">
        <v>215</v>
      </c>
      <c r="Y31" s="485" t="s">
        <v>216</v>
      </c>
      <c r="Z31" s="1339" t="str">
        <f t="shared" ca="1" si="10"/>
        <v/>
      </c>
      <c r="AA31" s="1339"/>
      <c r="AB31" s="1339"/>
      <c r="AC31" s="1339"/>
      <c r="AD31" s="488" t="s">
        <v>213</v>
      </c>
      <c r="AE31" s="1340"/>
      <c r="AF31" s="1341"/>
      <c r="AG31" s="1341"/>
      <c r="AH31" s="485" t="s">
        <v>213</v>
      </c>
      <c r="AI31" s="485" t="s">
        <v>214</v>
      </c>
      <c r="AJ31" s="533"/>
      <c r="AK31" s="485" t="s">
        <v>89</v>
      </c>
      <c r="AL31" s="485" t="s">
        <v>214</v>
      </c>
      <c r="AM31" s="487">
        <v>1</v>
      </c>
      <c r="AN31" s="485" t="s">
        <v>215</v>
      </c>
      <c r="AO31" s="485" t="s">
        <v>216</v>
      </c>
      <c r="AP31" s="1339">
        <f t="shared" si="11"/>
        <v>0</v>
      </c>
      <c r="AQ31" s="1339"/>
      <c r="AR31" s="1339"/>
      <c r="AS31" s="1339"/>
      <c r="AT31" s="493" t="s">
        <v>213</v>
      </c>
      <c r="AU31" s="1342" t="str">
        <f ca="1">IF((ROW()-8)&lt;=MAX(⑤入力シート2!$AV$6:$AV$1085),INDEX(⑤入力シート2!AT$6:AT$1085,MATCH(ROW()-8,⑤入力シート2!$AV$6:$AV$1085,0)),"")</f>
        <v/>
      </c>
      <c r="AV31" s="1343"/>
      <c r="AW31" s="1343"/>
      <c r="AX31" s="485" t="s">
        <v>213</v>
      </c>
      <c r="AY31" s="485" t="s">
        <v>214</v>
      </c>
      <c r="AZ31" s="486" t="str">
        <f ca="1">IF((ROW()-8)&lt;=MAX(⑤入力シート2!$AV$6:$AV$1085),INDEX(⑤入力シート2!AU$6:AU$1085,MATCH(ROW()-8,⑤入力シート2!$AV$6:$AV$1085,0)),"")</f>
        <v/>
      </c>
      <c r="BA31" s="485" t="s">
        <v>89</v>
      </c>
      <c r="BB31" s="485" t="s">
        <v>214</v>
      </c>
      <c r="BC31" s="487">
        <v>1</v>
      </c>
      <c r="BD31" s="485" t="s">
        <v>215</v>
      </c>
      <c r="BE31" s="485" t="s">
        <v>216</v>
      </c>
      <c r="BF31" s="1339" t="str">
        <f t="shared" ca="1" si="12"/>
        <v/>
      </c>
      <c r="BG31" s="1339"/>
      <c r="BH31" s="1339"/>
      <c r="BI31" s="1339"/>
      <c r="BJ31" s="488" t="s">
        <v>213</v>
      </c>
      <c r="BK31" s="1340"/>
      <c r="BL31" s="1341"/>
      <c r="BM31" s="1341"/>
      <c r="BN31" s="485" t="s">
        <v>213</v>
      </c>
      <c r="BO31" s="485" t="s">
        <v>214</v>
      </c>
      <c r="BP31" s="533"/>
      <c r="BQ31" s="485" t="s">
        <v>89</v>
      </c>
      <c r="BR31" s="485" t="s">
        <v>214</v>
      </c>
      <c r="BS31" s="487">
        <v>1</v>
      </c>
      <c r="BT31" s="485" t="s">
        <v>215</v>
      </c>
      <c r="BU31" s="485" t="s">
        <v>216</v>
      </c>
      <c r="BV31" s="1339">
        <f t="shared" si="13"/>
        <v>0</v>
      </c>
      <c r="BW31" s="1339"/>
      <c r="BX31" s="1339"/>
      <c r="BY31" s="1339"/>
      <c r="BZ31" s="488" t="s">
        <v>213</v>
      </c>
      <c r="CA31" s="351" t="str">
        <f t="shared" ca="1" si="14"/>
        <v/>
      </c>
      <c r="CB31" s="352">
        <f t="shared" si="15"/>
        <v>0</v>
      </c>
      <c r="CC31" s="520"/>
      <c r="CD31" s="520"/>
    </row>
    <row r="32" spans="1:82" ht="26.1" customHeight="1">
      <c r="A32" s="349">
        <v>24</v>
      </c>
      <c r="B32" s="1350" t="str">
        <f ca="1">IF((ROW()-8)&lt;=MAX(⑤入力シート2!$AV$6:$AV$1085),IF(INDIRECT("⑤入力シート2!C"&amp;(INDEX(⑤入力シート2!AO$6:AO$1085,MATCH(ROW()-8,⑤入力シート2!$AV$6:$AV$1085,0))+1)*3)="","",INDIRECT("⑤入力シート2!C"&amp;(INDEX(⑤入力シート2!AO$6:AO$1085,MATCH(ROW()-8,⑤入力シート2!$AV$6:$AV$1085,0))+1)*3)),"")</f>
        <v/>
      </c>
      <c r="C32" s="1351"/>
      <c r="D32" s="1351"/>
      <c r="E32" s="1351"/>
      <c r="F32" s="1351"/>
      <c r="G32" s="1346" t="str">
        <f ca="1">IF((ROW()-8)&lt;=MAX(⑤入力シート2!$AV$6:$AV$1085),IF(INDIRECT("⑤入力シート2!E"&amp;(INDEX(⑤入力シート2!AO$6:AO$1085,MATCH(ROW()-8,⑤入力シート2!$AV$6:$AV$1085,0))+1)*3)="","",INDIRECT("⑤入力シート2!E"&amp;(INDEX(⑤入力シート2!AO$6:AO$1085,MATCH(ROW()-8,⑤入力シート2!$AV$6:$AV$1085,0))+1)*3)),"")</f>
        <v/>
      </c>
      <c r="H32" s="1347"/>
      <c r="I32" s="1348"/>
      <c r="J32" s="350" t="str">
        <f ca="1">IF((ROW()-8)&lt;=MAX(⑤入力シート2!$AV$6:$AV$1085),IF(INDIRECT("⑤入力シート2!F"&amp;(INDEX(⑤入力シート2!AO$6:AO$1085,MATCH(ROW()-8,⑤入力シート2!$AV$6:$AV$1085,0))+1)*3)="","",INDIRECT("⑤入力シート2!F"&amp;(INDEX(⑤入力シート2!AO$6:AO$1085,MATCH(ROW()-8,⑤入力シート2!$AV$6:$AV$1085,0))+1)*3)),"")</f>
        <v/>
      </c>
      <c r="K32" s="1346" t="str">
        <f ca="1">IF((ROW()-8)&lt;=MAX(⑤入力シート2!$AV$6:$AV$1085),IF(INDEX(⑤入力シート2!AP$6:AP$1085,MATCH(ROW()-8,⑤入力シート2!$AV$6:$AV$1085,0))=1,"基本給",IF(INDEX(⑤入力シート2!AP$6:AP$1085,MATCH(ROW()-8,⑤入力シート2!$AV$6:$AV$1085,0))=2,"手当","残")),"")</f>
        <v/>
      </c>
      <c r="L32" s="1347"/>
      <c r="M32" s="1347"/>
      <c r="N32" s="1348"/>
      <c r="O32" s="1342" t="str">
        <f ca="1">IF((ROW()-8)&lt;=MAX(⑤入力シート2!$AV$6:$AV$1085),INDEX(⑤入力シート2!AR$6:AR$1085,MATCH(ROW()-8,⑤入力シート2!$AV$6:$AV$1085,0)),"")</f>
        <v/>
      </c>
      <c r="P32" s="1343"/>
      <c r="Q32" s="1343"/>
      <c r="R32" s="485" t="s">
        <v>213</v>
      </c>
      <c r="S32" s="485" t="s">
        <v>214</v>
      </c>
      <c r="T32" s="486" t="str">
        <f ca="1">IF((ROW()-8)&lt;=MAX(⑤入力シート2!$AV$6:$AV$1085),INDEX(⑤入力シート2!AS$6:AS$1085,MATCH(ROW()-8,⑤入力シート2!$AV$6:$AV$1085,0)),"")</f>
        <v/>
      </c>
      <c r="U32" s="485" t="s">
        <v>89</v>
      </c>
      <c r="V32" s="485" t="s">
        <v>214</v>
      </c>
      <c r="W32" s="487">
        <v>1</v>
      </c>
      <c r="X32" s="485" t="s">
        <v>215</v>
      </c>
      <c r="Y32" s="485" t="s">
        <v>216</v>
      </c>
      <c r="Z32" s="1339" t="str">
        <f t="shared" ca="1" si="10"/>
        <v/>
      </c>
      <c r="AA32" s="1339"/>
      <c r="AB32" s="1339"/>
      <c r="AC32" s="1339"/>
      <c r="AD32" s="488" t="s">
        <v>213</v>
      </c>
      <c r="AE32" s="1340"/>
      <c r="AF32" s="1341"/>
      <c r="AG32" s="1341"/>
      <c r="AH32" s="485" t="s">
        <v>213</v>
      </c>
      <c r="AI32" s="485" t="s">
        <v>214</v>
      </c>
      <c r="AJ32" s="533"/>
      <c r="AK32" s="485" t="s">
        <v>89</v>
      </c>
      <c r="AL32" s="485" t="s">
        <v>214</v>
      </c>
      <c r="AM32" s="487">
        <v>1</v>
      </c>
      <c r="AN32" s="485" t="s">
        <v>215</v>
      </c>
      <c r="AO32" s="485" t="s">
        <v>216</v>
      </c>
      <c r="AP32" s="1339">
        <f t="shared" si="11"/>
        <v>0</v>
      </c>
      <c r="AQ32" s="1339"/>
      <c r="AR32" s="1339"/>
      <c r="AS32" s="1339"/>
      <c r="AT32" s="493" t="s">
        <v>213</v>
      </c>
      <c r="AU32" s="1342" t="str">
        <f ca="1">IF((ROW()-8)&lt;=MAX(⑤入力シート2!$AV$6:$AV$1085),INDEX(⑤入力シート2!AT$6:AT$1085,MATCH(ROW()-8,⑤入力シート2!$AV$6:$AV$1085,0)),"")</f>
        <v/>
      </c>
      <c r="AV32" s="1343"/>
      <c r="AW32" s="1343"/>
      <c r="AX32" s="485" t="s">
        <v>213</v>
      </c>
      <c r="AY32" s="485" t="s">
        <v>214</v>
      </c>
      <c r="AZ32" s="486" t="str">
        <f ca="1">IF((ROW()-8)&lt;=MAX(⑤入力シート2!$AV$6:$AV$1085),INDEX(⑤入力シート2!AU$6:AU$1085,MATCH(ROW()-8,⑤入力シート2!$AV$6:$AV$1085,0)),"")</f>
        <v/>
      </c>
      <c r="BA32" s="485" t="s">
        <v>89</v>
      </c>
      <c r="BB32" s="485" t="s">
        <v>214</v>
      </c>
      <c r="BC32" s="487">
        <v>1</v>
      </c>
      <c r="BD32" s="485" t="s">
        <v>215</v>
      </c>
      <c r="BE32" s="485" t="s">
        <v>216</v>
      </c>
      <c r="BF32" s="1339" t="str">
        <f t="shared" ca="1" si="12"/>
        <v/>
      </c>
      <c r="BG32" s="1339"/>
      <c r="BH32" s="1339"/>
      <c r="BI32" s="1339"/>
      <c r="BJ32" s="488" t="s">
        <v>213</v>
      </c>
      <c r="BK32" s="1340"/>
      <c r="BL32" s="1341"/>
      <c r="BM32" s="1341"/>
      <c r="BN32" s="485" t="s">
        <v>213</v>
      </c>
      <c r="BO32" s="485" t="s">
        <v>214</v>
      </c>
      <c r="BP32" s="533"/>
      <c r="BQ32" s="485" t="s">
        <v>89</v>
      </c>
      <c r="BR32" s="485" t="s">
        <v>214</v>
      </c>
      <c r="BS32" s="487">
        <v>1</v>
      </c>
      <c r="BT32" s="485" t="s">
        <v>215</v>
      </c>
      <c r="BU32" s="485" t="s">
        <v>216</v>
      </c>
      <c r="BV32" s="1339">
        <f t="shared" si="13"/>
        <v>0</v>
      </c>
      <c r="BW32" s="1339"/>
      <c r="BX32" s="1339"/>
      <c r="BY32" s="1339"/>
      <c r="BZ32" s="488" t="s">
        <v>213</v>
      </c>
      <c r="CA32" s="351" t="str">
        <f t="shared" ca="1" si="14"/>
        <v/>
      </c>
      <c r="CB32" s="352">
        <f t="shared" si="15"/>
        <v>0</v>
      </c>
      <c r="CC32" s="520"/>
      <c r="CD32" s="520"/>
    </row>
    <row r="33" spans="1:82" ht="26.1" customHeight="1">
      <c r="A33" s="349">
        <v>25</v>
      </c>
      <c r="B33" s="1350" t="str">
        <f ca="1">IF((ROW()-8)&lt;=MAX(⑤入力シート2!$AV$6:$AV$1085),IF(INDIRECT("⑤入力シート2!C"&amp;(INDEX(⑤入力シート2!AO$6:AO$1085,MATCH(ROW()-8,⑤入力シート2!$AV$6:$AV$1085,0))+1)*3)="","",INDIRECT("⑤入力シート2!C"&amp;(INDEX(⑤入力シート2!AO$6:AO$1085,MATCH(ROW()-8,⑤入力シート2!$AV$6:$AV$1085,0))+1)*3)),"")</f>
        <v/>
      </c>
      <c r="C33" s="1351"/>
      <c r="D33" s="1351"/>
      <c r="E33" s="1351"/>
      <c r="F33" s="1351"/>
      <c r="G33" s="1346" t="str">
        <f ca="1">IF((ROW()-8)&lt;=MAX(⑤入力シート2!$AV$6:$AV$1085),IF(INDIRECT("⑤入力シート2!E"&amp;(INDEX(⑤入力シート2!AO$6:AO$1085,MATCH(ROW()-8,⑤入力シート2!$AV$6:$AV$1085,0))+1)*3)="","",INDIRECT("⑤入力シート2!E"&amp;(INDEX(⑤入力シート2!AO$6:AO$1085,MATCH(ROW()-8,⑤入力シート2!$AV$6:$AV$1085,0))+1)*3)),"")</f>
        <v/>
      </c>
      <c r="H33" s="1347"/>
      <c r="I33" s="1348"/>
      <c r="J33" s="350" t="str">
        <f ca="1">IF((ROW()-8)&lt;=MAX(⑤入力シート2!$AV$6:$AV$1085),IF(INDIRECT("⑤入力シート2!F"&amp;(INDEX(⑤入力シート2!AO$6:AO$1085,MATCH(ROW()-8,⑤入力シート2!$AV$6:$AV$1085,0))+1)*3)="","",INDIRECT("⑤入力シート2!F"&amp;(INDEX(⑤入力シート2!AO$6:AO$1085,MATCH(ROW()-8,⑤入力シート2!$AV$6:$AV$1085,0))+1)*3)),"")</f>
        <v/>
      </c>
      <c r="K33" s="1346" t="str">
        <f ca="1">IF((ROW()-8)&lt;=MAX(⑤入力シート2!$AV$6:$AV$1085),IF(INDEX(⑤入力シート2!AP$6:AP$1085,MATCH(ROW()-8,⑤入力シート2!$AV$6:$AV$1085,0))=1,"基本給",IF(INDEX(⑤入力シート2!AP$6:AP$1085,MATCH(ROW()-8,⑤入力シート2!$AV$6:$AV$1085,0))=2,"手当","残")),"")</f>
        <v/>
      </c>
      <c r="L33" s="1347"/>
      <c r="M33" s="1347"/>
      <c r="N33" s="1348"/>
      <c r="O33" s="1342" t="str">
        <f ca="1">IF((ROW()-8)&lt;=MAX(⑤入力シート2!$AV$6:$AV$1085),INDEX(⑤入力シート2!AR$6:AR$1085,MATCH(ROW()-8,⑤入力シート2!$AV$6:$AV$1085,0)),"")</f>
        <v/>
      </c>
      <c r="P33" s="1343"/>
      <c r="Q33" s="1343"/>
      <c r="R33" s="485" t="s">
        <v>213</v>
      </c>
      <c r="S33" s="485" t="s">
        <v>214</v>
      </c>
      <c r="T33" s="486" t="str">
        <f ca="1">IF((ROW()-8)&lt;=MAX(⑤入力シート2!$AV$6:$AV$1085),INDEX(⑤入力シート2!AS$6:AS$1085,MATCH(ROW()-8,⑤入力シート2!$AV$6:$AV$1085,0)),"")</f>
        <v/>
      </c>
      <c r="U33" s="485" t="s">
        <v>89</v>
      </c>
      <c r="V33" s="485" t="s">
        <v>214</v>
      </c>
      <c r="W33" s="487">
        <v>1</v>
      </c>
      <c r="X33" s="485" t="s">
        <v>215</v>
      </c>
      <c r="Y33" s="485" t="s">
        <v>216</v>
      </c>
      <c r="Z33" s="1339" t="str">
        <f t="shared" ca="1" si="10"/>
        <v/>
      </c>
      <c r="AA33" s="1339"/>
      <c r="AB33" s="1339"/>
      <c r="AC33" s="1339"/>
      <c r="AD33" s="488" t="s">
        <v>213</v>
      </c>
      <c r="AE33" s="1340"/>
      <c r="AF33" s="1341"/>
      <c r="AG33" s="1341"/>
      <c r="AH33" s="485" t="s">
        <v>213</v>
      </c>
      <c r="AI33" s="485" t="s">
        <v>214</v>
      </c>
      <c r="AJ33" s="533"/>
      <c r="AK33" s="485" t="s">
        <v>89</v>
      </c>
      <c r="AL33" s="485" t="s">
        <v>214</v>
      </c>
      <c r="AM33" s="487">
        <v>1</v>
      </c>
      <c r="AN33" s="485" t="s">
        <v>215</v>
      </c>
      <c r="AO33" s="485" t="s">
        <v>216</v>
      </c>
      <c r="AP33" s="1339">
        <f t="shared" si="11"/>
        <v>0</v>
      </c>
      <c r="AQ33" s="1339"/>
      <c r="AR33" s="1339"/>
      <c r="AS33" s="1339"/>
      <c r="AT33" s="493" t="s">
        <v>213</v>
      </c>
      <c r="AU33" s="1342" t="str">
        <f ca="1">IF((ROW()-8)&lt;=MAX(⑤入力シート2!$AV$6:$AV$1085),INDEX(⑤入力シート2!AT$6:AT$1085,MATCH(ROW()-8,⑤入力シート2!$AV$6:$AV$1085,0)),"")</f>
        <v/>
      </c>
      <c r="AV33" s="1343"/>
      <c r="AW33" s="1343"/>
      <c r="AX33" s="485" t="s">
        <v>213</v>
      </c>
      <c r="AY33" s="485" t="s">
        <v>214</v>
      </c>
      <c r="AZ33" s="486" t="str">
        <f ca="1">IF((ROW()-8)&lt;=MAX(⑤入力シート2!$AV$6:$AV$1085),INDEX(⑤入力シート2!AU$6:AU$1085,MATCH(ROW()-8,⑤入力シート2!$AV$6:$AV$1085,0)),"")</f>
        <v/>
      </c>
      <c r="BA33" s="485" t="s">
        <v>89</v>
      </c>
      <c r="BB33" s="485" t="s">
        <v>214</v>
      </c>
      <c r="BC33" s="487">
        <v>1</v>
      </c>
      <c r="BD33" s="485" t="s">
        <v>215</v>
      </c>
      <c r="BE33" s="485" t="s">
        <v>216</v>
      </c>
      <c r="BF33" s="1339" t="str">
        <f t="shared" ca="1" si="12"/>
        <v/>
      </c>
      <c r="BG33" s="1339"/>
      <c r="BH33" s="1339"/>
      <c r="BI33" s="1339"/>
      <c r="BJ33" s="488" t="s">
        <v>213</v>
      </c>
      <c r="BK33" s="1340"/>
      <c r="BL33" s="1341"/>
      <c r="BM33" s="1341"/>
      <c r="BN33" s="485" t="s">
        <v>213</v>
      </c>
      <c r="BO33" s="485" t="s">
        <v>214</v>
      </c>
      <c r="BP33" s="533"/>
      <c r="BQ33" s="485" t="s">
        <v>89</v>
      </c>
      <c r="BR33" s="485" t="s">
        <v>214</v>
      </c>
      <c r="BS33" s="487">
        <v>1</v>
      </c>
      <c r="BT33" s="485" t="s">
        <v>215</v>
      </c>
      <c r="BU33" s="485" t="s">
        <v>216</v>
      </c>
      <c r="BV33" s="1339">
        <f t="shared" si="13"/>
        <v>0</v>
      </c>
      <c r="BW33" s="1339"/>
      <c r="BX33" s="1339"/>
      <c r="BY33" s="1339"/>
      <c r="BZ33" s="488" t="s">
        <v>213</v>
      </c>
      <c r="CA33" s="351" t="str">
        <f t="shared" ca="1" si="14"/>
        <v/>
      </c>
      <c r="CB33" s="352">
        <f t="shared" si="15"/>
        <v>0</v>
      </c>
      <c r="CC33" s="520"/>
      <c r="CD33" s="520"/>
    </row>
    <row r="34" spans="1:82" ht="26.1" customHeight="1">
      <c r="A34" s="349">
        <v>26</v>
      </c>
      <c r="B34" s="1350" t="str">
        <f ca="1">IF((ROW()-8)&lt;=MAX(⑤入力シート2!$AV$6:$AV$1085),IF(INDIRECT("⑤入力シート2!C"&amp;(INDEX(⑤入力シート2!AO$6:AO$1085,MATCH(ROW()-8,⑤入力シート2!$AV$6:$AV$1085,0))+1)*3)="","",INDIRECT("⑤入力シート2!C"&amp;(INDEX(⑤入力シート2!AO$6:AO$1085,MATCH(ROW()-8,⑤入力シート2!$AV$6:$AV$1085,0))+1)*3)),"")</f>
        <v/>
      </c>
      <c r="C34" s="1351"/>
      <c r="D34" s="1351"/>
      <c r="E34" s="1351"/>
      <c r="F34" s="1351"/>
      <c r="G34" s="1346" t="str">
        <f ca="1">IF((ROW()-8)&lt;=MAX(⑤入力シート2!$AV$6:$AV$1085),IF(INDIRECT("⑤入力シート2!E"&amp;(INDEX(⑤入力シート2!AO$6:AO$1085,MATCH(ROW()-8,⑤入力シート2!$AV$6:$AV$1085,0))+1)*3)="","",INDIRECT("⑤入力シート2!E"&amp;(INDEX(⑤入力シート2!AO$6:AO$1085,MATCH(ROW()-8,⑤入力シート2!$AV$6:$AV$1085,0))+1)*3)),"")</f>
        <v/>
      </c>
      <c r="H34" s="1347"/>
      <c r="I34" s="1348"/>
      <c r="J34" s="350" t="str">
        <f ca="1">IF((ROW()-8)&lt;=MAX(⑤入力シート2!$AV$6:$AV$1085),IF(INDIRECT("⑤入力シート2!F"&amp;(INDEX(⑤入力シート2!AO$6:AO$1085,MATCH(ROW()-8,⑤入力シート2!$AV$6:$AV$1085,0))+1)*3)="","",INDIRECT("⑤入力シート2!F"&amp;(INDEX(⑤入力シート2!AO$6:AO$1085,MATCH(ROW()-8,⑤入力シート2!$AV$6:$AV$1085,0))+1)*3)),"")</f>
        <v/>
      </c>
      <c r="K34" s="1346" t="str">
        <f ca="1">IF((ROW()-8)&lt;=MAX(⑤入力シート2!$AV$6:$AV$1085),IF(INDEX(⑤入力シート2!AP$6:AP$1085,MATCH(ROW()-8,⑤入力シート2!$AV$6:$AV$1085,0))=1,"基本給",IF(INDEX(⑤入力シート2!AP$6:AP$1085,MATCH(ROW()-8,⑤入力シート2!$AV$6:$AV$1085,0))=2,"手当","残")),"")</f>
        <v/>
      </c>
      <c r="L34" s="1347"/>
      <c r="M34" s="1347"/>
      <c r="N34" s="1348"/>
      <c r="O34" s="1342" t="str">
        <f ca="1">IF((ROW()-8)&lt;=MAX(⑤入力シート2!$AV$6:$AV$1085),INDEX(⑤入力シート2!AR$6:AR$1085,MATCH(ROW()-8,⑤入力シート2!$AV$6:$AV$1085,0)),"")</f>
        <v/>
      </c>
      <c r="P34" s="1343"/>
      <c r="Q34" s="1343"/>
      <c r="R34" s="485" t="s">
        <v>213</v>
      </c>
      <c r="S34" s="485" t="s">
        <v>214</v>
      </c>
      <c r="T34" s="486" t="str">
        <f ca="1">IF((ROW()-8)&lt;=MAX(⑤入力シート2!$AV$6:$AV$1085),INDEX(⑤入力シート2!AS$6:AS$1085,MATCH(ROW()-8,⑤入力シート2!$AV$6:$AV$1085,0)),"")</f>
        <v/>
      </c>
      <c r="U34" s="485" t="s">
        <v>89</v>
      </c>
      <c r="V34" s="485" t="s">
        <v>214</v>
      </c>
      <c r="W34" s="487">
        <v>1</v>
      </c>
      <c r="X34" s="485" t="s">
        <v>215</v>
      </c>
      <c r="Y34" s="485" t="s">
        <v>216</v>
      </c>
      <c r="Z34" s="1339" t="str">
        <f t="shared" ca="1" si="10"/>
        <v/>
      </c>
      <c r="AA34" s="1339"/>
      <c r="AB34" s="1339"/>
      <c r="AC34" s="1339"/>
      <c r="AD34" s="488" t="s">
        <v>213</v>
      </c>
      <c r="AE34" s="1340"/>
      <c r="AF34" s="1341"/>
      <c r="AG34" s="1341"/>
      <c r="AH34" s="485" t="s">
        <v>213</v>
      </c>
      <c r="AI34" s="485" t="s">
        <v>214</v>
      </c>
      <c r="AJ34" s="533"/>
      <c r="AK34" s="485" t="s">
        <v>89</v>
      </c>
      <c r="AL34" s="485" t="s">
        <v>214</v>
      </c>
      <c r="AM34" s="487">
        <v>1</v>
      </c>
      <c r="AN34" s="485" t="s">
        <v>215</v>
      </c>
      <c r="AO34" s="485" t="s">
        <v>216</v>
      </c>
      <c r="AP34" s="1339">
        <f t="shared" si="11"/>
        <v>0</v>
      </c>
      <c r="AQ34" s="1339"/>
      <c r="AR34" s="1339"/>
      <c r="AS34" s="1339"/>
      <c r="AT34" s="493" t="s">
        <v>213</v>
      </c>
      <c r="AU34" s="1342" t="str">
        <f ca="1">IF((ROW()-8)&lt;=MAX(⑤入力シート2!$AV$6:$AV$1085),INDEX(⑤入力シート2!AT$6:AT$1085,MATCH(ROW()-8,⑤入力シート2!$AV$6:$AV$1085,0)),"")</f>
        <v/>
      </c>
      <c r="AV34" s="1343"/>
      <c r="AW34" s="1343"/>
      <c r="AX34" s="485" t="s">
        <v>213</v>
      </c>
      <c r="AY34" s="485" t="s">
        <v>214</v>
      </c>
      <c r="AZ34" s="486" t="str">
        <f ca="1">IF((ROW()-8)&lt;=MAX(⑤入力シート2!$AV$6:$AV$1085),INDEX(⑤入力シート2!AU$6:AU$1085,MATCH(ROW()-8,⑤入力シート2!$AV$6:$AV$1085,0)),"")</f>
        <v/>
      </c>
      <c r="BA34" s="485" t="s">
        <v>89</v>
      </c>
      <c r="BB34" s="485" t="s">
        <v>214</v>
      </c>
      <c r="BC34" s="487">
        <v>1</v>
      </c>
      <c r="BD34" s="485" t="s">
        <v>215</v>
      </c>
      <c r="BE34" s="485" t="s">
        <v>216</v>
      </c>
      <c r="BF34" s="1339" t="str">
        <f t="shared" ca="1" si="12"/>
        <v/>
      </c>
      <c r="BG34" s="1339"/>
      <c r="BH34" s="1339"/>
      <c r="BI34" s="1339"/>
      <c r="BJ34" s="488" t="s">
        <v>213</v>
      </c>
      <c r="BK34" s="1340"/>
      <c r="BL34" s="1341"/>
      <c r="BM34" s="1341"/>
      <c r="BN34" s="485" t="s">
        <v>213</v>
      </c>
      <c r="BO34" s="485" t="s">
        <v>214</v>
      </c>
      <c r="BP34" s="533"/>
      <c r="BQ34" s="485" t="s">
        <v>89</v>
      </c>
      <c r="BR34" s="485" t="s">
        <v>214</v>
      </c>
      <c r="BS34" s="487">
        <v>1</v>
      </c>
      <c r="BT34" s="485" t="s">
        <v>215</v>
      </c>
      <c r="BU34" s="485" t="s">
        <v>216</v>
      </c>
      <c r="BV34" s="1339">
        <f t="shared" si="13"/>
        <v>0</v>
      </c>
      <c r="BW34" s="1339"/>
      <c r="BX34" s="1339"/>
      <c r="BY34" s="1339"/>
      <c r="BZ34" s="488" t="s">
        <v>213</v>
      </c>
      <c r="CA34" s="351" t="str">
        <f t="shared" ca="1" si="14"/>
        <v/>
      </c>
      <c r="CB34" s="352">
        <f t="shared" si="15"/>
        <v>0</v>
      </c>
      <c r="CC34" s="520"/>
      <c r="CD34" s="520"/>
    </row>
    <row r="35" spans="1:82" ht="26.1" customHeight="1">
      <c r="A35" s="349">
        <v>27</v>
      </c>
      <c r="B35" s="1350" t="str">
        <f ca="1">IF((ROW()-8)&lt;=MAX(⑤入力シート2!$AV$6:$AV$1085),IF(INDIRECT("⑤入力シート2!C"&amp;(INDEX(⑤入力シート2!AO$6:AO$1085,MATCH(ROW()-8,⑤入力シート2!$AV$6:$AV$1085,0))+1)*3)="","",INDIRECT("⑤入力シート2!C"&amp;(INDEX(⑤入力シート2!AO$6:AO$1085,MATCH(ROW()-8,⑤入力シート2!$AV$6:$AV$1085,0))+1)*3)),"")</f>
        <v/>
      </c>
      <c r="C35" s="1351"/>
      <c r="D35" s="1351"/>
      <c r="E35" s="1351"/>
      <c r="F35" s="1351"/>
      <c r="G35" s="1346" t="str">
        <f ca="1">IF((ROW()-8)&lt;=MAX(⑤入力シート2!$AV$6:$AV$1085),IF(INDIRECT("⑤入力シート2!E"&amp;(INDEX(⑤入力シート2!AO$6:AO$1085,MATCH(ROW()-8,⑤入力シート2!$AV$6:$AV$1085,0))+1)*3)="","",INDIRECT("⑤入力シート2!E"&amp;(INDEX(⑤入力シート2!AO$6:AO$1085,MATCH(ROW()-8,⑤入力シート2!$AV$6:$AV$1085,0))+1)*3)),"")</f>
        <v/>
      </c>
      <c r="H35" s="1347"/>
      <c r="I35" s="1348"/>
      <c r="J35" s="350" t="str">
        <f ca="1">IF((ROW()-8)&lt;=MAX(⑤入力シート2!$AV$6:$AV$1085),IF(INDIRECT("⑤入力シート2!F"&amp;(INDEX(⑤入力シート2!AO$6:AO$1085,MATCH(ROW()-8,⑤入力シート2!$AV$6:$AV$1085,0))+1)*3)="","",INDIRECT("⑤入力シート2!F"&amp;(INDEX(⑤入力シート2!AO$6:AO$1085,MATCH(ROW()-8,⑤入力シート2!$AV$6:$AV$1085,0))+1)*3)),"")</f>
        <v/>
      </c>
      <c r="K35" s="1346" t="str">
        <f ca="1">IF((ROW()-8)&lt;=MAX(⑤入力シート2!$AV$6:$AV$1085),IF(INDEX(⑤入力シート2!AP$6:AP$1085,MATCH(ROW()-8,⑤入力シート2!$AV$6:$AV$1085,0))=1,"基本給",IF(INDEX(⑤入力シート2!AP$6:AP$1085,MATCH(ROW()-8,⑤入力シート2!$AV$6:$AV$1085,0))=2,"手当","残")),"")</f>
        <v/>
      </c>
      <c r="L35" s="1347"/>
      <c r="M35" s="1347"/>
      <c r="N35" s="1348"/>
      <c r="O35" s="1342" t="str">
        <f ca="1">IF((ROW()-8)&lt;=MAX(⑤入力シート2!$AV$6:$AV$1085),INDEX(⑤入力シート2!AR$6:AR$1085,MATCH(ROW()-8,⑤入力シート2!$AV$6:$AV$1085,0)),"")</f>
        <v/>
      </c>
      <c r="P35" s="1343"/>
      <c r="Q35" s="1343"/>
      <c r="R35" s="485" t="s">
        <v>213</v>
      </c>
      <c r="S35" s="485" t="s">
        <v>214</v>
      </c>
      <c r="T35" s="486" t="str">
        <f ca="1">IF((ROW()-8)&lt;=MAX(⑤入力シート2!$AV$6:$AV$1085),INDEX(⑤入力シート2!AS$6:AS$1085,MATCH(ROW()-8,⑤入力シート2!$AV$6:$AV$1085,0)),"")</f>
        <v/>
      </c>
      <c r="U35" s="485" t="s">
        <v>89</v>
      </c>
      <c r="V35" s="485" t="s">
        <v>214</v>
      </c>
      <c r="W35" s="487">
        <v>1</v>
      </c>
      <c r="X35" s="485" t="s">
        <v>215</v>
      </c>
      <c r="Y35" s="485" t="s">
        <v>216</v>
      </c>
      <c r="Z35" s="1339" t="str">
        <f t="shared" ca="1" si="10"/>
        <v/>
      </c>
      <c r="AA35" s="1339"/>
      <c r="AB35" s="1339"/>
      <c r="AC35" s="1339"/>
      <c r="AD35" s="488" t="s">
        <v>213</v>
      </c>
      <c r="AE35" s="1340"/>
      <c r="AF35" s="1341"/>
      <c r="AG35" s="1341"/>
      <c r="AH35" s="485" t="s">
        <v>213</v>
      </c>
      <c r="AI35" s="485" t="s">
        <v>214</v>
      </c>
      <c r="AJ35" s="533"/>
      <c r="AK35" s="485" t="s">
        <v>89</v>
      </c>
      <c r="AL35" s="485" t="s">
        <v>214</v>
      </c>
      <c r="AM35" s="487">
        <v>1</v>
      </c>
      <c r="AN35" s="485" t="s">
        <v>215</v>
      </c>
      <c r="AO35" s="485" t="s">
        <v>216</v>
      </c>
      <c r="AP35" s="1339">
        <f t="shared" si="11"/>
        <v>0</v>
      </c>
      <c r="AQ35" s="1339"/>
      <c r="AR35" s="1339"/>
      <c r="AS35" s="1339"/>
      <c r="AT35" s="493" t="s">
        <v>213</v>
      </c>
      <c r="AU35" s="1342" t="str">
        <f ca="1">IF((ROW()-8)&lt;=MAX(⑤入力シート2!$AV$6:$AV$1085),INDEX(⑤入力シート2!AT$6:AT$1085,MATCH(ROW()-8,⑤入力シート2!$AV$6:$AV$1085,0)),"")</f>
        <v/>
      </c>
      <c r="AV35" s="1343"/>
      <c r="AW35" s="1343"/>
      <c r="AX35" s="485" t="s">
        <v>213</v>
      </c>
      <c r="AY35" s="485" t="s">
        <v>214</v>
      </c>
      <c r="AZ35" s="486" t="str">
        <f ca="1">IF((ROW()-8)&lt;=MAX(⑤入力シート2!$AV$6:$AV$1085),INDEX(⑤入力シート2!AU$6:AU$1085,MATCH(ROW()-8,⑤入力シート2!$AV$6:$AV$1085,0)),"")</f>
        <v/>
      </c>
      <c r="BA35" s="485" t="s">
        <v>89</v>
      </c>
      <c r="BB35" s="485" t="s">
        <v>214</v>
      </c>
      <c r="BC35" s="487">
        <v>1</v>
      </c>
      <c r="BD35" s="485" t="s">
        <v>215</v>
      </c>
      <c r="BE35" s="485" t="s">
        <v>216</v>
      </c>
      <c r="BF35" s="1339" t="str">
        <f t="shared" ca="1" si="12"/>
        <v/>
      </c>
      <c r="BG35" s="1339"/>
      <c r="BH35" s="1339"/>
      <c r="BI35" s="1339"/>
      <c r="BJ35" s="488" t="s">
        <v>213</v>
      </c>
      <c r="BK35" s="1340"/>
      <c r="BL35" s="1341"/>
      <c r="BM35" s="1341"/>
      <c r="BN35" s="485" t="s">
        <v>213</v>
      </c>
      <c r="BO35" s="485" t="s">
        <v>214</v>
      </c>
      <c r="BP35" s="533"/>
      <c r="BQ35" s="485" t="s">
        <v>89</v>
      </c>
      <c r="BR35" s="485" t="s">
        <v>214</v>
      </c>
      <c r="BS35" s="487">
        <v>1</v>
      </c>
      <c r="BT35" s="485" t="s">
        <v>215</v>
      </c>
      <c r="BU35" s="485" t="s">
        <v>216</v>
      </c>
      <c r="BV35" s="1339">
        <f t="shared" si="13"/>
        <v>0</v>
      </c>
      <c r="BW35" s="1339"/>
      <c r="BX35" s="1339"/>
      <c r="BY35" s="1339"/>
      <c r="BZ35" s="488" t="s">
        <v>213</v>
      </c>
      <c r="CA35" s="351" t="str">
        <f t="shared" ca="1" si="14"/>
        <v/>
      </c>
      <c r="CB35" s="352">
        <f t="shared" si="15"/>
        <v>0</v>
      </c>
      <c r="CC35" s="520"/>
      <c r="CD35" s="520"/>
    </row>
    <row r="36" spans="1:82" ht="26.1" customHeight="1">
      <c r="A36" s="349">
        <v>28</v>
      </c>
      <c r="B36" s="1350" t="str">
        <f ca="1">IF((ROW()-8)&lt;=MAX(⑤入力シート2!$AV$6:$AV$1085),IF(INDIRECT("⑤入力シート2!C"&amp;(INDEX(⑤入力シート2!AO$6:AO$1085,MATCH(ROW()-8,⑤入力シート2!$AV$6:$AV$1085,0))+1)*3)="","",INDIRECT("⑤入力シート2!C"&amp;(INDEX(⑤入力シート2!AO$6:AO$1085,MATCH(ROW()-8,⑤入力シート2!$AV$6:$AV$1085,0))+1)*3)),"")</f>
        <v/>
      </c>
      <c r="C36" s="1351"/>
      <c r="D36" s="1351"/>
      <c r="E36" s="1351"/>
      <c r="F36" s="1351"/>
      <c r="G36" s="1346" t="str">
        <f ca="1">IF((ROW()-8)&lt;=MAX(⑤入力シート2!$AV$6:$AV$1085),IF(INDIRECT("⑤入力シート2!E"&amp;(INDEX(⑤入力シート2!AO$6:AO$1085,MATCH(ROW()-8,⑤入力シート2!$AV$6:$AV$1085,0))+1)*3)="","",INDIRECT("⑤入力シート2!E"&amp;(INDEX(⑤入力シート2!AO$6:AO$1085,MATCH(ROW()-8,⑤入力シート2!$AV$6:$AV$1085,0))+1)*3)),"")</f>
        <v/>
      </c>
      <c r="H36" s="1347"/>
      <c r="I36" s="1348"/>
      <c r="J36" s="350" t="str">
        <f ca="1">IF((ROW()-8)&lt;=MAX(⑤入力シート2!$AV$6:$AV$1085),IF(INDIRECT("⑤入力シート2!F"&amp;(INDEX(⑤入力シート2!AO$6:AO$1085,MATCH(ROW()-8,⑤入力シート2!$AV$6:$AV$1085,0))+1)*3)="","",INDIRECT("⑤入力シート2!F"&amp;(INDEX(⑤入力シート2!AO$6:AO$1085,MATCH(ROW()-8,⑤入力シート2!$AV$6:$AV$1085,0))+1)*3)),"")</f>
        <v/>
      </c>
      <c r="K36" s="1346" t="str">
        <f ca="1">IF((ROW()-8)&lt;=MAX(⑤入力シート2!$AV$6:$AV$1085),IF(INDEX(⑤入力シート2!AP$6:AP$1085,MATCH(ROW()-8,⑤入力シート2!$AV$6:$AV$1085,0))=1,"基本給",IF(INDEX(⑤入力シート2!AP$6:AP$1085,MATCH(ROW()-8,⑤入力シート2!$AV$6:$AV$1085,0))=2,"手当","残")),"")</f>
        <v/>
      </c>
      <c r="L36" s="1347"/>
      <c r="M36" s="1347"/>
      <c r="N36" s="1348"/>
      <c r="O36" s="1342" t="str">
        <f ca="1">IF((ROW()-8)&lt;=MAX(⑤入力シート2!$AV$6:$AV$1085),INDEX(⑤入力シート2!AR$6:AR$1085,MATCH(ROW()-8,⑤入力シート2!$AV$6:$AV$1085,0)),"")</f>
        <v/>
      </c>
      <c r="P36" s="1343"/>
      <c r="Q36" s="1343"/>
      <c r="R36" s="485" t="s">
        <v>213</v>
      </c>
      <c r="S36" s="485" t="s">
        <v>214</v>
      </c>
      <c r="T36" s="486" t="str">
        <f ca="1">IF((ROW()-8)&lt;=MAX(⑤入力シート2!$AV$6:$AV$1085),INDEX(⑤入力シート2!AS$6:AS$1085,MATCH(ROW()-8,⑤入力シート2!$AV$6:$AV$1085,0)),"")</f>
        <v/>
      </c>
      <c r="U36" s="485" t="s">
        <v>89</v>
      </c>
      <c r="V36" s="485" t="s">
        <v>214</v>
      </c>
      <c r="W36" s="487">
        <v>1</v>
      </c>
      <c r="X36" s="485" t="s">
        <v>215</v>
      </c>
      <c r="Y36" s="485" t="s">
        <v>216</v>
      </c>
      <c r="Z36" s="1339" t="str">
        <f t="shared" ca="1" si="10"/>
        <v/>
      </c>
      <c r="AA36" s="1339"/>
      <c r="AB36" s="1339"/>
      <c r="AC36" s="1339"/>
      <c r="AD36" s="488" t="s">
        <v>213</v>
      </c>
      <c r="AE36" s="1340"/>
      <c r="AF36" s="1341"/>
      <c r="AG36" s="1341"/>
      <c r="AH36" s="485" t="s">
        <v>213</v>
      </c>
      <c r="AI36" s="485" t="s">
        <v>214</v>
      </c>
      <c r="AJ36" s="533"/>
      <c r="AK36" s="485" t="s">
        <v>89</v>
      </c>
      <c r="AL36" s="485" t="s">
        <v>214</v>
      </c>
      <c r="AM36" s="487">
        <v>1</v>
      </c>
      <c r="AN36" s="485" t="s">
        <v>215</v>
      </c>
      <c r="AO36" s="485" t="s">
        <v>216</v>
      </c>
      <c r="AP36" s="1339">
        <f t="shared" si="11"/>
        <v>0</v>
      </c>
      <c r="AQ36" s="1339"/>
      <c r="AR36" s="1339"/>
      <c r="AS36" s="1339"/>
      <c r="AT36" s="493" t="s">
        <v>213</v>
      </c>
      <c r="AU36" s="1342" t="str">
        <f ca="1">IF((ROW()-8)&lt;=MAX(⑤入力シート2!$AV$6:$AV$1085),INDEX(⑤入力シート2!AT$6:AT$1085,MATCH(ROW()-8,⑤入力シート2!$AV$6:$AV$1085,0)),"")</f>
        <v/>
      </c>
      <c r="AV36" s="1343"/>
      <c r="AW36" s="1343"/>
      <c r="AX36" s="485" t="s">
        <v>213</v>
      </c>
      <c r="AY36" s="485" t="s">
        <v>214</v>
      </c>
      <c r="AZ36" s="486" t="str">
        <f ca="1">IF((ROW()-8)&lt;=MAX(⑤入力シート2!$AV$6:$AV$1085),INDEX(⑤入力シート2!AU$6:AU$1085,MATCH(ROW()-8,⑤入力シート2!$AV$6:$AV$1085,0)),"")</f>
        <v/>
      </c>
      <c r="BA36" s="485" t="s">
        <v>89</v>
      </c>
      <c r="BB36" s="485" t="s">
        <v>214</v>
      </c>
      <c r="BC36" s="487">
        <v>1</v>
      </c>
      <c r="BD36" s="485" t="s">
        <v>215</v>
      </c>
      <c r="BE36" s="485" t="s">
        <v>216</v>
      </c>
      <c r="BF36" s="1339" t="str">
        <f t="shared" ca="1" si="12"/>
        <v/>
      </c>
      <c r="BG36" s="1339"/>
      <c r="BH36" s="1339"/>
      <c r="BI36" s="1339"/>
      <c r="BJ36" s="488" t="s">
        <v>213</v>
      </c>
      <c r="BK36" s="1340"/>
      <c r="BL36" s="1341"/>
      <c r="BM36" s="1341"/>
      <c r="BN36" s="485" t="s">
        <v>213</v>
      </c>
      <c r="BO36" s="485" t="s">
        <v>214</v>
      </c>
      <c r="BP36" s="533"/>
      <c r="BQ36" s="485" t="s">
        <v>89</v>
      </c>
      <c r="BR36" s="485" t="s">
        <v>214</v>
      </c>
      <c r="BS36" s="487">
        <v>1</v>
      </c>
      <c r="BT36" s="485" t="s">
        <v>215</v>
      </c>
      <c r="BU36" s="485" t="s">
        <v>216</v>
      </c>
      <c r="BV36" s="1339">
        <f t="shared" si="13"/>
        <v>0</v>
      </c>
      <c r="BW36" s="1339"/>
      <c r="BX36" s="1339"/>
      <c r="BY36" s="1339"/>
      <c r="BZ36" s="488" t="s">
        <v>213</v>
      </c>
      <c r="CA36" s="351" t="str">
        <f t="shared" ca="1" si="14"/>
        <v/>
      </c>
      <c r="CB36" s="352">
        <f t="shared" si="15"/>
        <v>0</v>
      </c>
      <c r="CC36" s="520"/>
      <c r="CD36" s="520"/>
    </row>
    <row r="37" spans="1:82" ht="26.1" customHeight="1">
      <c r="A37" s="349">
        <v>29</v>
      </c>
      <c r="B37" s="1350" t="str">
        <f ca="1">IF((ROW()-8)&lt;=MAX(⑤入力シート2!$AV$6:$AV$1085),IF(INDIRECT("⑤入力シート2!C"&amp;(INDEX(⑤入力シート2!AO$6:AO$1085,MATCH(ROW()-8,⑤入力シート2!$AV$6:$AV$1085,0))+1)*3)="","",INDIRECT("⑤入力シート2!C"&amp;(INDEX(⑤入力シート2!AO$6:AO$1085,MATCH(ROW()-8,⑤入力シート2!$AV$6:$AV$1085,0))+1)*3)),"")</f>
        <v/>
      </c>
      <c r="C37" s="1351"/>
      <c r="D37" s="1351"/>
      <c r="E37" s="1351"/>
      <c r="F37" s="1351"/>
      <c r="G37" s="1346" t="str">
        <f ca="1">IF((ROW()-8)&lt;=MAX(⑤入力シート2!$AV$6:$AV$1085),IF(INDIRECT("⑤入力シート2!E"&amp;(INDEX(⑤入力シート2!AO$6:AO$1085,MATCH(ROW()-8,⑤入力シート2!$AV$6:$AV$1085,0))+1)*3)="","",INDIRECT("⑤入力シート2!E"&amp;(INDEX(⑤入力シート2!AO$6:AO$1085,MATCH(ROW()-8,⑤入力シート2!$AV$6:$AV$1085,0))+1)*3)),"")</f>
        <v/>
      </c>
      <c r="H37" s="1347"/>
      <c r="I37" s="1348"/>
      <c r="J37" s="350" t="str">
        <f ca="1">IF((ROW()-8)&lt;=MAX(⑤入力シート2!$AV$6:$AV$1085),IF(INDIRECT("⑤入力シート2!F"&amp;(INDEX(⑤入力シート2!AO$6:AO$1085,MATCH(ROW()-8,⑤入力シート2!$AV$6:$AV$1085,0))+1)*3)="","",INDIRECT("⑤入力シート2!F"&amp;(INDEX(⑤入力シート2!AO$6:AO$1085,MATCH(ROW()-8,⑤入力シート2!$AV$6:$AV$1085,0))+1)*3)),"")</f>
        <v/>
      </c>
      <c r="K37" s="1346" t="str">
        <f ca="1">IF((ROW()-8)&lt;=MAX(⑤入力シート2!$AV$6:$AV$1085),IF(INDEX(⑤入力シート2!AP$6:AP$1085,MATCH(ROW()-8,⑤入力シート2!$AV$6:$AV$1085,0))=1,"基本給",IF(INDEX(⑤入力シート2!AP$6:AP$1085,MATCH(ROW()-8,⑤入力シート2!$AV$6:$AV$1085,0))=2,"手当","残")),"")</f>
        <v/>
      </c>
      <c r="L37" s="1347"/>
      <c r="M37" s="1347"/>
      <c r="N37" s="1348"/>
      <c r="O37" s="1342" t="str">
        <f ca="1">IF((ROW()-8)&lt;=MAX(⑤入力シート2!$AV$6:$AV$1085),INDEX(⑤入力シート2!AR$6:AR$1085,MATCH(ROW()-8,⑤入力シート2!$AV$6:$AV$1085,0)),"")</f>
        <v/>
      </c>
      <c r="P37" s="1343"/>
      <c r="Q37" s="1343"/>
      <c r="R37" s="485" t="s">
        <v>213</v>
      </c>
      <c r="S37" s="485" t="s">
        <v>214</v>
      </c>
      <c r="T37" s="486" t="str">
        <f ca="1">IF((ROW()-8)&lt;=MAX(⑤入力シート2!$AV$6:$AV$1085),INDEX(⑤入力シート2!AS$6:AS$1085,MATCH(ROW()-8,⑤入力シート2!$AV$6:$AV$1085,0)),"")</f>
        <v/>
      </c>
      <c r="U37" s="485" t="s">
        <v>89</v>
      </c>
      <c r="V37" s="485" t="s">
        <v>214</v>
      </c>
      <c r="W37" s="487">
        <v>1</v>
      </c>
      <c r="X37" s="485" t="s">
        <v>215</v>
      </c>
      <c r="Y37" s="485" t="s">
        <v>216</v>
      </c>
      <c r="Z37" s="1339" t="str">
        <f t="shared" ca="1" si="10"/>
        <v/>
      </c>
      <c r="AA37" s="1339"/>
      <c r="AB37" s="1339"/>
      <c r="AC37" s="1339"/>
      <c r="AD37" s="488" t="s">
        <v>213</v>
      </c>
      <c r="AE37" s="1340"/>
      <c r="AF37" s="1341"/>
      <c r="AG37" s="1341"/>
      <c r="AH37" s="485" t="s">
        <v>213</v>
      </c>
      <c r="AI37" s="485" t="s">
        <v>214</v>
      </c>
      <c r="AJ37" s="533"/>
      <c r="AK37" s="485" t="s">
        <v>89</v>
      </c>
      <c r="AL37" s="485" t="s">
        <v>214</v>
      </c>
      <c r="AM37" s="487">
        <v>1</v>
      </c>
      <c r="AN37" s="485" t="s">
        <v>215</v>
      </c>
      <c r="AO37" s="485" t="s">
        <v>216</v>
      </c>
      <c r="AP37" s="1339">
        <f t="shared" si="11"/>
        <v>0</v>
      </c>
      <c r="AQ37" s="1339"/>
      <c r="AR37" s="1339"/>
      <c r="AS37" s="1339"/>
      <c r="AT37" s="493" t="s">
        <v>213</v>
      </c>
      <c r="AU37" s="1342" t="str">
        <f ca="1">IF((ROW()-8)&lt;=MAX(⑤入力シート2!$AV$6:$AV$1085),INDEX(⑤入力シート2!AT$6:AT$1085,MATCH(ROW()-8,⑤入力シート2!$AV$6:$AV$1085,0)),"")</f>
        <v/>
      </c>
      <c r="AV37" s="1343"/>
      <c r="AW37" s="1343"/>
      <c r="AX37" s="485" t="s">
        <v>213</v>
      </c>
      <c r="AY37" s="485" t="s">
        <v>214</v>
      </c>
      <c r="AZ37" s="486" t="str">
        <f ca="1">IF((ROW()-8)&lt;=MAX(⑤入力シート2!$AV$6:$AV$1085),INDEX(⑤入力シート2!AU$6:AU$1085,MATCH(ROW()-8,⑤入力シート2!$AV$6:$AV$1085,0)),"")</f>
        <v/>
      </c>
      <c r="BA37" s="485" t="s">
        <v>89</v>
      </c>
      <c r="BB37" s="485" t="s">
        <v>214</v>
      </c>
      <c r="BC37" s="487">
        <v>1</v>
      </c>
      <c r="BD37" s="485" t="s">
        <v>215</v>
      </c>
      <c r="BE37" s="485" t="s">
        <v>216</v>
      </c>
      <c r="BF37" s="1339" t="str">
        <f t="shared" ca="1" si="12"/>
        <v/>
      </c>
      <c r="BG37" s="1339"/>
      <c r="BH37" s="1339"/>
      <c r="BI37" s="1339"/>
      <c r="BJ37" s="488" t="s">
        <v>213</v>
      </c>
      <c r="BK37" s="1340"/>
      <c r="BL37" s="1341"/>
      <c r="BM37" s="1341"/>
      <c r="BN37" s="485" t="s">
        <v>213</v>
      </c>
      <c r="BO37" s="485" t="s">
        <v>214</v>
      </c>
      <c r="BP37" s="533"/>
      <c r="BQ37" s="485" t="s">
        <v>89</v>
      </c>
      <c r="BR37" s="485" t="s">
        <v>214</v>
      </c>
      <c r="BS37" s="487">
        <v>1</v>
      </c>
      <c r="BT37" s="485" t="s">
        <v>215</v>
      </c>
      <c r="BU37" s="485" t="s">
        <v>216</v>
      </c>
      <c r="BV37" s="1339">
        <f t="shared" si="13"/>
        <v>0</v>
      </c>
      <c r="BW37" s="1339"/>
      <c r="BX37" s="1339"/>
      <c r="BY37" s="1339"/>
      <c r="BZ37" s="488" t="s">
        <v>213</v>
      </c>
      <c r="CA37" s="351" t="str">
        <f t="shared" ca="1" si="14"/>
        <v/>
      </c>
      <c r="CB37" s="352">
        <f t="shared" si="15"/>
        <v>0</v>
      </c>
      <c r="CC37" s="520"/>
      <c r="CD37" s="520"/>
    </row>
    <row r="38" spans="1:82" ht="26.1" customHeight="1">
      <c r="A38" s="349">
        <v>30</v>
      </c>
      <c r="B38" s="1350" t="str">
        <f ca="1">IF((ROW()-8)&lt;=MAX(⑤入力シート2!$AV$6:$AV$1085),IF(INDIRECT("⑤入力シート2!C"&amp;(INDEX(⑤入力シート2!AO$6:AO$1085,MATCH(ROW()-8,⑤入力シート2!$AV$6:$AV$1085,0))+1)*3)="","",INDIRECT("⑤入力シート2!C"&amp;(INDEX(⑤入力シート2!AO$6:AO$1085,MATCH(ROW()-8,⑤入力シート2!$AV$6:$AV$1085,0))+1)*3)),"")</f>
        <v/>
      </c>
      <c r="C38" s="1351"/>
      <c r="D38" s="1351"/>
      <c r="E38" s="1351"/>
      <c r="F38" s="1351"/>
      <c r="G38" s="1346" t="str">
        <f ca="1">IF((ROW()-8)&lt;=MAX(⑤入力シート2!$AV$6:$AV$1085),IF(INDIRECT("⑤入力シート2!E"&amp;(INDEX(⑤入力シート2!AO$6:AO$1085,MATCH(ROW()-8,⑤入力シート2!$AV$6:$AV$1085,0))+1)*3)="","",INDIRECT("⑤入力シート2!E"&amp;(INDEX(⑤入力シート2!AO$6:AO$1085,MATCH(ROW()-8,⑤入力シート2!$AV$6:$AV$1085,0))+1)*3)),"")</f>
        <v/>
      </c>
      <c r="H38" s="1347"/>
      <c r="I38" s="1348"/>
      <c r="J38" s="350" t="str">
        <f ca="1">IF((ROW()-8)&lt;=MAX(⑤入力シート2!$AV$6:$AV$1085),IF(INDIRECT("⑤入力シート2!F"&amp;(INDEX(⑤入力シート2!AO$6:AO$1085,MATCH(ROW()-8,⑤入力シート2!$AV$6:$AV$1085,0))+1)*3)="","",INDIRECT("⑤入力シート2!F"&amp;(INDEX(⑤入力シート2!AO$6:AO$1085,MATCH(ROW()-8,⑤入力シート2!$AV$6:$AV$1085,0))+1)*3)),"")</f>
        <v/>
      </c>
      <c r="K38" s="1346" t="str">
        <f ca="1">IF((ROW()-8)&lt;=MAX(⑤入力シート2!$AV$6:$AV$1085),IF(INDEX(⑤入力シート2!AP$6:AP$1085,MATCH(ROW()-8,⑤入力シート2!$AV$6:$AV$1085,0))=1,"基本給",IF(INDEX(⑤入力シート2!AP$6:AP$1085,MATCH(ROW()-8,⑤入力シート2!$AV$6:$AV$1085,0))=2,"手当","残")),"")</f>
        <v/>
      </c>
      <c r="L38" s="1347"/>
      <c r="M38" s="1347"/>
      <c r="N38" s="1348"/>
      <c r="O38" s="1342" t="str">
        <f ca="1">IF((ROW()-8)&lt;=MAX(⑤入力シート2!$AV$6:$AV$1085),INDEX(⑤入力シート2!AR$6:AR$1085,MATCH(ROW()-8,⑤入力シート2!$AV$6:$AV$1085,0)),"")</f>
        <v/>
      </c>
      <c r="P38" s="1343"/>
      <c r="Q38" s="1343"/>
      <c r="R38" s="485" t="s">
        <v>213</v>
      </c>
      <c r="S38" s="485" t="s">
        <v>214</v>
      </c>
      <c r="T38" s="486" t="str">
        <f ca="1">IF((ROW()-8)&lt;=MAX(⑤入力シート2!$AV$6:$AV$1085),INDEX(⑤入力シート2!AS$6:AS$1085,MATCH(ROW()-8,⑤入力シート2!$AV$6:$AV$1085,0)),"")</f>
        <v/>
      </c>
      <c r="U38" s="485" t="s">
        <v>89</v>
      </c>
      <c r="V38" s="485" t="s">
        <v>214</v>
      </c>
      <c r="W38" s="487">
        <v>1</v>
      </c>
      <c r="X38" s="485" t="s">
        <v>215</v>
      </c>
      <c r="Y38" s="485" t="s">
        <v>216</v>
      </c>
      <c r="Z38" s="1339" t="str">
        <f t="shared" ca="1" si="10"/>
        <v/>
      </c>
      <c r="AA38" s="1339"/>
      <c r="AB38" s="1339"/>
      <c r="AC38" s="1339"/>
      <c r="AD38" s="488" t="s">
        <v>213</v>
      </c>
      <c r="AE38" s="1340"/>
      <c r="AF38" s="1341"/>
      <c r="AG38" s="1341"/>
      <c r="AH38" s="485" t="s">
        <v>213</v>
      </c>
      <c r="AI38" s="485" t="s">
        <v>214</v>
      </c>
      <c r="AJ38" s="533"/>
      <c r="AK38" s="485" t="s">
        <v>89</v>
      </c>
      <c r="AL38" s="485" t="s">
        <v>214</v>
      </c>
      <c r="AM38" s="487">
        <v>1</v>
      </c>
      <c r="AN38" s="485" t="s">
        <v>215</v>
      </c>
      <c r="AO38" s="485" t="s">
        <v>216</v>
      </c>
      <c r="AP38" s="1339">
        <f t="shared" si="11"/>
        <v>0</v>
      </c>
      <c r="AQ38" s="1339"/>
      <c r="AR38" s="1339"/>
      <c r="AS38" s="1339"/>
      <c r="AT38" s="493" t="s">
        <v>213</v>
      </c>
      <c r="AU38" s="1342" t="str">
        <f ca="1">IF((ROW()-8)&lt;=MAX(⑤入力シート2!$AV$6:$AV$1085),INDEX(⑤入力シート2!AT$6:AT$1085,MATCH(ROW()-8,⑤入力シート2!$AV$6:$AV$1085,0)),"")</f>
        <v/>
      </c>
      <c r="AV38" s="1343"/>
      <c r="AW38" s="1343"/>
      <c r="AX38" s="485" t="s">
        <v>213</v>
      </c>
      <c r="AY38" s="485" t="s">
        <v>214</v>
      </c>
      <c r="AZ38" s="486" t="str">
        <f ca="1">IF((ROW()-8)&lt;=MAX(⑤入力シート2!$AV$6:$AV$1085),INDEX(⑤入力シート2!AU$6:AU$1085,MATCH(ROW()-8,⑤入力シート2!$AV$6:$AV$1085,0)),"")</f>
        <v/>
      </c>
      <c r="BA38" s="485" t="s">
        <v>89</v>
      </c>
      <c r="BB38" s="485" t="s">
        <v>214</v>
      </c>
      <c r="BC38" s="487">
        <v>1</v>
      </c>
      <c r="BD38" s="485" t="s">
        <v>215</v>
      </c>
      <c r="BE38" s="485" t="s">
        <v>216</v>
      </c>
      <c r="BF38" s="1339" t="str">
        <f t="shared" ca="1" si="12"/>
        <v/>
      </c>
      <c r="BG38" s="1339"/>
      <c r="BH38" s="1339"/>
      <c r="BI38" s="1339"/>
      <c r="BJ38" s="488" t="s">
        <v>213</v>
      </c>
      <c r="BK38" s="1340"/>
      <c r="BL38" s="1341"/>
      <c r="BM38" s="1341"/>
      <c r="BN38" s="485" t="s">
        <v>213</v>
      </c>
      <c r="BO38" s="485" t="s">
        <v>214</v>
      </c>
      <c r="BP38" s="533"/>
      <c r="BQ38" s="485" t="s">
        <v>89</v>
      </c>
      <c r="BR38" s="485" t="s">
        <v>214</v>
      </c>
      <c r="BS38" s="487">
        <v>1</v>
      </c>
      <c r="BT38" s="485" t="s">
        <v>215</v>
      </c>
      <c r="BU38" s="485" t="s">
        <v>216</v>
      </c>
      <c r="BV38" s="1339">
        <f t="shared" si="13"/>
        <v>0</v>
      </c>
      <c r="BW38" s="1339"/>
      <c r="BX38" s="1339"/>
      <c r="BY38" s="1339"/>
      <c r="BZ38" s="488" t="s">
        <v>213</v>
      </c>
      <c r="CA38" s="351" t="str">
        <f t="shared" ca="1" si="14"/>
        <v/>
      </c>
      <c r="CB38" s="352">
        <f t="shared" si="15"/>
        <v>0</v>
      </c>
      <c r="CC38" s="520"/>
      <c r="CD38" s="520"/>
    </row>
    <row r="39" spans="1:82" ht="26.1" customHeight="1">
      <c r="A39" s="349">
        <v>31</v>
      </c>
      <c r="B39" s="1350" t="str">
        <f ca="1">IF((ROW()-8)&lt;=MAX(⑤入力シート2!$AV$6:$AV$1085),IF(INDIRECT("⑤入力シート2!C"&amp;(INDEX(⑤入力シート2!AO$6:AO$1085,MATCH(ROW()-8,⑤入力シート2!$AV$6:$AV$1085,0))+1)*3)="","",INDIRECT("⑤入力シート2!C"&amp;(INDEX(⑤入力シート2!AO$6:AO$1085,MATCH(ROW()-8,⑤入力シート2!$AV$6:$AV$1085,0))+1)*3)),"")</f>
        <v/>
      </c>
      <c r="C39" s="1351"/>
      <c r="D39" s="1351"/>
      <c r="E39" s="1351"/>
      <c r="F39" s="1351"/>
      <c r="G39" s="1346" t="str">
        <f ca="1">IF((ROW()-8)&lt;=MAX(⑤入力シート2!$AV$6:$AV$1085),IF(INDIRECT("⑤入力シート2!E"&amp;(INDEX(⑤入力シート2!AO$6:AO$1085,MATCH(ROW()-8,⑤入力シート2!$AV$6:$AV$1085,0))+1)*3)="","",INDIRECT("⑤入力シート2!E"&amp;(INDEX(⑤入力シート2!AO$6:AO$1085,MATCH(ROW()-8,⑤入力シート2!$AV$6:$AV$1085,0))+1)*3)),"")</f>
        <v/>
      </c>
      <c r="H39" s="1347"/>
      <c r="I39" s="1348"/>
      <c r="J39" s="350" t="str">
        <f ca="1">IF((ROW()-8)&lt;=MAX(⑤入力シート2!$AV$6:$AV$1085),IF(INDIRECT("⑤入力シート2!F"&amp;(INDEX(⑤入力シート2!AO$6:AO$1085,MATCH(ROW()-8,⑤入力シート2!$AV$6:$AV$1085,0))+1)*3)="","",INDIRECT("⑤入力シート2!F"&amp;(INDEX(⑤入力シート2!AO$6:AO$1085,MATCH(ROW()-8,⑤入力シート2!$AV$6:$AV$1085,0))+1)*3)),"")</f>
        <v/>
      </c>
      <c r="K39" s="1346" t="str">
        <f ca="1">IF((ROW()-8)&lt;=MAX(⑤入力シート2!$AV$6:$AV$1085),IF(INDEX(⑤入力シート2!AP$6:AP$1085,MATCH(ROW()-8,⑤入力シート2!$AV$6:$AV$1085,0))=1,"基本給",IF(INDEX(⑤入力シート2!AP$6:AP$1085,MATCH(ROW()-8,⑤入力シート2!$AV$6:$AV$1085,0))=2,"手当","残")),"")</f>
        <v/>
      </c>
      <c r="L39" s="1347"/>
      <c r="M39" s="1347"/>
      <c r="N39" s="1348"/>
      <c r="O39" s="1342" t="str">
        <f ca="1">IF((ROW()-8)&lt;=MAX(⑤入力シート2!$AV$6:$AV$1085),INDEX(⑤入力シート2!AR$6:AR$1085,MATCH(ROW()-8,⑤入力シート2!$AV$6:$AV$1085,0)),"")</f>
        <v/>
      </c>
      <c r="P39" s="1343"/>
      <c r="Q39" s="1343"/>
      <c r="R39" s="485" t="s">
        <v>213</v>
      </c>
      <c r="S39" s="485" t="s">
        <v>214</v>
      </c>
      <c r="T39" s="486" t="str">
        <f ca="1">IF((ROW()-8)&lt;=MAX(⑤入力シート2!$AV$6:$AV$1085),INDEX(⑤入力シート2!AS$6:AS$1085,MATCH(ROW()-8,⑤入力シート2!$AV$6:$AV$1085,0)),"")</f>
        <v/>
      </c>
      <c r="U39" s="485" t="s">
        <v>89</v>
      </c>
      <c r="V39" s="485" t="s">
        <v>214</v>
      </c>
      <c r="W39" s="487">
        <v>1</v>
      </c>
      <c r="X39" s="485" t="s">
        <v>215</v>
      </c>
      <c r="Y39" s="485" t="s">
        <v>216</v>
      </c>
      <c r="Z39" s="1339" t="str">
        <f t="shared" ca="1" si="10"/>
        <v/>
      </c>
      <c r="AA39" s="1339"/>
      <c r="AB39" s="1339"/>
      <c r="AC39" s="1339"/>
      <c r="AD39" s="488" t="s">
        <v>213</v>
      </c>
      <c r="AE39" s="1340"/>
      <c r="AF39" s="1341"/>
      <c r="AG39" s="1341"/>
      <c r="AH39" s="485" t="s">
        <v>213</v>
      </c>
      <c r="AI39" s="485" t="s">
        <v>214</v>
      </c>
      <c r="AJ39" s="533"/>
      <c r="AK39" s="485" t="s">
        <v>89</v>
      </c>
      <c r="AL39" s="485" t="s">
        <v>214</v>
      </c>
      <c r="AM39" s="487">
        <v>1</v>
      </c>
      <c r="AN39" s="485" t="s">
        <v>215</v>
      </c>
      <c r="AO39" s="485" t="s">
        <v>216</v>
      </c>
      <c r="AP39" s="1339">
        <f t="shared" si="11"/>
        <v>0</v>
      </c>
      <c r="AQ39" s="1339"/>
      <c r="AR39" s="1339"/>
      <c r="AS39" s="1339"/>
      <c r="AT39" s="493" t="s">
        <v>213</v>
      </c>
      <c r="AU39" s="1342" t="str">
        <f ca="1">IF((ROW()-8)&lt;=MAX(⑤入力シート2!$AV$6:$AV$1085),INDEX(⑤入力シート2!AT$6:AT$1085,MATCH(ROW()-8,⑤入力シート2!$AV$6:$AV$1085,0)),"")</f>
        <v/>
      </c>
      <c r="AV39" s="1343"/>
      <c r="AW39" s="1343"/>
      <c r="AX39" s="485" t="s">
        <v>213</v>
      </c>
      <c r="AY39" s="485" t="s">
        <v>214</v>
      </c>
      <c r="AZ39" s="486" t="str">
        <f ca="1">IF((ROW()-8)&lt;=MAX(⑤入力シート2!$AV$6:$AV$1085),INDEX(⑤入力シート2!AU$6:AU$1085,MATCH(ROW()-8,⑤入力シート2!$AV$6:$AV$1085,0)),"")</f>
        <v/>
      </c>
      <c r="BA39" s="485" t="s">
        <v>89</v>
      </c>
      <c r="BB39" s="485" t="s">
        <v>214</v>
      </c>
      <c r="BC39" s="487">
        <v>1</v>
      </c>
      <c r="BD39" s="485" t="s">
        <v>215</v>
      </c>
      <c r="BE39" s="485" t="s">
        <v>216</v>
      </c>
      <c r="BF39" s="1339" t="str">
        <f t="shared" ca="1" si="12"/>
        <v/>
      </c>
      <c r="BG39" s="1339"/>
      <c r="BH39" s="1339"/>
      <c r="BI39" s="1339"/>
      <c r="BJ39" s="488" t="s">
        <v>213</v>
      </c>
      <c r="BK39" s="1340"/>
      <c r="BL39" s="1341"/>
      <c r="BM39" s="1341"/>
      <c r="BN39" s="485" t="s">
        <v>213</v>
      </c>
      <c r="BO39" s="485" t="s">
        <v>214</v>
      </c>
      <c r="BP39" s="533"/>
      <c r="BQ39" s="485" t="s">
        <v>89</v>
      </c>
      <c r="BR39" s="485" t="s">
        <v>214</v>
      </c>
      <c r="BS39" s="487">
        <v>1</v>
      </c>
      <c r="BT39" s="485" t="s">
        <v>215</v>
      </c>
      <c r="BU39" s="485" t="s">
        <v>216</v>
      </c>
      <c r="BV39" s="1339">
        <f t="shared" si="13"/>
        <v>0</v>
      </c>
      <c r="BW39" s="1339"/>
      <c r="BX39" s="1339"/>
      <c r="BY39" s="1339"/>
      <c r="BZ39" s="488" t="s">
        <v>213</v>
      </c>
      <c r="CA39" s="351" t="str">
        <f t="shared" ca="1" si="14"/>
        <v/>
      </c>
      <c r="CB39" s="352">
        <f t="shared" si="15"/>
        <v>0</v>
      </c>
      <c r="CC39" s="520"/>
      <c r="CD39" s="520"/>
    </row>
    <row r="40" spans="1:82" ht="26.1" customHeight="1">
      <c r="A40" s="349">
        <v>32</v>
      </c>
      <c r="B40" s="1350" t="str">
        <f ca="1">IF((ROW()-8)&lt;=MAX(⑤入力シート2!$AV$6:$AV$1085),IF(INDIRECT("⑤入力シート2!C"&amp;(INDEX(⑤入力シート2!AO$6:AO$1085,MATCH(ROW()-8,⑤入力シート2!$AV$6:$AV$1085,0))+1)*3)="","",INDIRECT("⑤入力シート2!C"&amp;(INDEX(⑤入力シート2!AO$6:AO$1085,MATCH(ROW()-8,⑤入力シート2!$AV$6:$AV$1085,0))+1)*3)),"")</f>
        <v/>
      </c>
      <c r="C40" s="1351"/>
      <c r="D40" s="1351"/>
      <c r="E40" s="1351"/>
      <c r="F40" s="1351"/>
      <c r="G40" s="1346" t="str">
        <f ca="1">IF((ROW()-8)&lt;=MAX(⑤入力シート2!$AV$6:$AV$1085),IF(INDIRECT("⑤入力シート2!E"&amp;(INDEX(⑤入力シート2!AO$6:AO$1085,MATCH(ROW()-8,⑤入力シート2!$AV$6:$AV$1085,0))+1)*3)="","",INDIRECT("⑤入力シート2!E"&amp;(INDEX(⑤入力シート2!AO$6:AO$1085,MATCH(ROW()-8,⑤入力シート2!$AV$6:$AV$1085,0))+1)*3)),"")</f>
        <v/>
      </c>
      <c r="H40" s="1347"/>
      <c r="I40" s="1348"/>
      <c r="J40" s="350" t="str">
        <f ca="1">IF((ROW()-8)&lt;=MAX(⑤入力シート2!$AV$6:$AV$1085),IF(INDIRECT("⑤入力シート2!F"&amp;(INDEX(⑤入力シート2!AO$6:AO$1085,MATCH(ROW()-8,⑤入力シート2!$AV$6:$AV$1085,0))+1)*3)="","",INDIRECT("⑤入力シート2!F"&amp;(INDEX(⑤入力シート2!AO$6:AO$1085,MATCH(ROW()-8,⑤入力シート2!$AV$6:$AV$1085,0))+1)*3)),"")</f>
        <v/>
      </c>
      <c r="K40" s="1346" t="str">
        <f ca="1">IF((ROW()-8)&lt;=MAX(⑤入力シート2!$AV$6:$AV$1085),IF(INDEX(⑤入力シート2!AP$6:AP$1085,MATCH(ROW()-8,⑤入力シート2!$AV$6:$AV$1085,0))=1,"基本給",IF(INDEX(⑤入力シート2!AP$6:AP$1085,MATCH(ROW()-8,⑤入力シート2!$AV$6:$AV$1085,0))=2,"手当","残")),"")</f>
        <v/>
      </c>
      <c r="L40" s="1347"/>
      <c r="M40" s="1347"/>
      <c r="N40" s="1348"/>
      <c r="O40" s="1342" t="str">
        <f ca="1">IF((ROW()-8)&lt;=MAX(⑤入力シート2!$AV$6:$AV$1085),INDEX(⑤入力シート2!AR$6:AR$1085,MATCH(ROW()-8,⑤入力シート2!$AV$6:$AV$1085,0)),"")</f>
        <v/>
      </c>
      <c r="P40" s="1343"/>
      <c r="Q40" s="1343"/>
      <c r="R40" s="485" t="s">
        <v>213</v>
      </c>
      <c r="S40" s="485" t="s">
        <v>214</v>
      </c>
      <c r="T40" s="486" t="str">
        <f ca="1">IF((ROW()-8)&lt;=MAX(⑤入力シート2!$AV$6:$AV$1085),INDEX(⑤入力シート2!AS$6:AS$1085,MATCH(ROW()-8,⑤入力シート2!$AV$6:$AV$1085,0)),"")</f>
        <v/>
      </c>
      <c r="U40" s="485" t="s">
        <v>89</v>
      </c>
      <c r="V40" s="485" t="s">
        <v>214</v>
      </c>
      <c r="W40" s="487">
        <v>1</v>
      </c>
      <c r="X40" s="485" t="s">
        <v>215</v>
      </c>
      <c r="Y40" s="485" t="s">
        <v>216</v>
      </c>
      <c r="Z40" s="1339" t="str">
        <f t="shared" ca="1" si="10"/>
        <v/>
      </c>
      <c r="AA40" s="1339"/>
      <c r="AB40" s="1339"/>
      <c r="AC40" s="1339"/>
      <c r="AD40" s="488" t="s">
        <v>213</v>
      </c>
      <c r="AE40" s="1340"/>
      <c r="AF40" s="1341"/>
      <c r="AG40" s="1341"/>
      <c r="AH40" s="485" t="s">
        <v>213</v>
      </c>
      <c r="AI40" s="485" t="s">
        <v>214</v>
      </c>
      <c r="AJ40" s="533"/>
      <c r="AK40" s="485" t="s">
        <v>89</v>
      </c>
      <c r="AL40" s="485" t="s">
        <v>214</v>
      </c>
      <c r="AM40" s="487">
        <v>1</v>
      </c>
      <c r="AN40" s="485" t="s">
        <v>215</v>
      </c>
      <c r="AO40" s="485" t="s">
        <v>216</v>
      </c>
      <c r="AP40" s="1339">
        <f t="shared" si="11"/>
        <v>0</v>
      </c>
      <c r="AQ40" s="1339"/>
      <c r="AR40" s="1339"/>
      <c r="AS40" s="1339"/>
      <c r="AT40" s="493" t="s">
        <v>213</v>
      </c>
      <c r="AU40" s="1342" t="str">
        <f ca="1">IF((ROW()-8)&lt;=MAX(⑤入力シート2!$AV$6:$AV$1085),INDEX(⑤入力シート2!AT$6:AT$1085,MATCH(ROW()-8,⑤入力シート2!$AV$6:$AV$1085,0)),"")</f>
        <v/>
      </c>
      <c r="AV40" s="1343"/>
      <c r="AW40" s="1343"/>
      <c r="AX40" s="485" t="s">
        <v>213</v>
      </c>
      <c r="AY40" s="485" t="s">
        <v>214</v>
      </c>
      <c r="AZ40" s="486" t="str">
        <f ca="1">IF((ROW()-8)&lt;=MAX(⑤入力シート2!$AV$6:$AV$1085),INDEX(⑤入力シート2!AU$6:AU$1085,MATCH(ROW()-8,⑤入力シート2!$AV$6:$AV$1085,0)),"")</f>
        <v/>
      </c>
      <c r="BA40" s="485" t="s">
        <v>89</v>
      </c>
      <c r="BB40" s="485" t="s">
        <v>214</v>
      </c>
      <c r="BC40" s="487">
        <v>1</v>
      </c>
      <c r="BD40" s="485" t="s">
        <v>215</v>
      </c>
      <c r="BE40" s="485" t="s">
        <v>216</v>
      </c>
      <c r="BF40" s="1339" t="str">
        <f t="shared" ca="1" si="12"/>
        <v/>
      </c>
      <c r="BG40" s="1339"/>
      <c r="BH40" s="1339"/>
      <c r="BI40" s="1339"/>
      <c r="BJ40" s="488" t="s">
        <v>213</v>
      </c>
      <c r="BK40" s="1340"/>
      <c r="BL40" s="1341"/>
      <c r="BM40" s="1341"/>
      <c r="BN40" s="485" t="s">
        <v>213</v>
      </c>
      <c r="BO40" s="485" t="s">
        <v>214</v>
      </c>
      <c r="BP40" s="533"/>
      <c r="BQ40" s="485" t="s">
        <v>89</v>
      </c>
      <c r="BR40" s="485" t="s">
        <v>214</v>
      </c>
      <c r="BS40" s="487">
        <v>1</v>
      </c>
      <c r="BT40" s="485" t="s">
        <v>215</v>
      </c>
      <c r="BU40" s="485" t="s">
        <v>216</v>
      </c>
      <c r="BV40" s="1339">
        <f t="shared" si="13"/>
        <v>0</v>
      </c>
      <c r="BW40" s="1339"/>
      <c r="BX40" s="1339"/>
      <c r="BY40" s="1339"/>
      <c r="BZ40" s="488" t="s">
        <v>213</v>
      </c>
      <c r="CA40" s="351" t="str">
        <f t="shared" ca="1" si="14"/>
        <v/>
      </c>
      <c r="CB40" s="352">
        <f t="shared" si="15"/>
        <v>0</v>
      </c>
      <c r="CC40" s="520"/>
      <c r="CD40" s="520"/>
    </row>
    <row r="41" spans="1:82" ht="26.1" customHeight="1">
      <c r="A41" s="349">
        <v>33</v>
      </c>
      <c r="B41" s="1350" t="str">
        <f ca="1">IF((ROW()-8)&lt;=MAX(⑤入力シート2!$AV$6:$AV$1085),IF(INDIRECT("⑤入力シート2!C"&amp;(INDEX(⑤入力シート2!AO$6:AO$1085,MATCH(ROW()-8,⑤入力シート2!$AV$6:$AV$1085,0))+1)*3)="","",INDIRECT("⑤入力シート2!C"&amp;(INDEX(⑤入力シート2!AO$6:AO$1085,MATCH(ROW()-8,⑤入力シート2!$AV$6:$AV$1085,0))+1)*3)),"")</f>
        <v/>
      </c>
      <c r="C41" s="1351"/>
      <c r="D41" s="1351"/>
      <c r="E41" s="1351"/>
      <c r="F41" s="1351"/>
      <c r="G41" s="1346" t="str">
        <f ca="1">IF((ROW()-8)&lt;=MAX(⑤入力シート2!$AV$6:$AV$1085),IF(INDIRECT("⑤入力シート2!E"&amp;(INDEX(⑤入力シート2!AO$6:AO$1085,MATCH(ROW()-8,⑤入力シート2!$AV$6:$AV$1085,0))+1)*3)="","",INDIRECT("⑤入力シート2!E"&amp;(INDEX(⑤入力シート2!AO$6:AO$1085,MATCH(ROW()-8,⑤入力シート2!$AV$6:$AV$1085,0))+1)*3)),"")</f>
        <v/>
      </c>
      <c r="H41" s="1347"/>
      <c r="I41" s="1348"/>
      <c r="J41" s="350" t="str">
        <f ca="1">IF((ROW()-8)&lt;=MAX(⑤入力シート2!$AV$6:$AV$1085),IF(INDIRECT("⑤入力シート2!F"&amp;(INDEX(⑤入力シート2!AO$6:AO$1085,MATCH(ROW()-8,⑤入力シート2!$AV$6:$AV$1085,0))+1)*3)="","",INDIRECT("⑤入力シート2!F"&amp;(INDEX(⑤入力シート2!AO$6:AO$1085,MATCH(ROW()-8,⑤入力シート2!$AV$6:$AV$1085,0))+1)*3)),"")</f>
        <v/>
      </c>
      <c r="K41" s="1346" t="str">
        <f ca="1">IF((ROW()-8)&lt;=MAX(⑤入力シート2!$AV$6:$AV$1085),IF(INDEX(⑤入力シート2!AP$6:AP$1085,MATCH(ROW()-8,⑤入力シート2!$AV$6:$AV$1085,0))=1,"基本給",IF(INDEX(⑤入力シート2!AP$6:AP$1085,MATCH(ROW()-8,⑤入力シート2!$AV$6:$AV$1085,0))=2,"手当","残")),"")</f>
        <v/>
      </c>
      <c r="L41" s="1347"/>
      <c r="M41" s="1347"/>
      <c r="N41" s="1348"/>
      <c r="O41" s="1342" t="str">
        <f ca="1">IF((ROW()-8)&lt;=MAX(⑤入力シート2!$AV$6:$AV$1085),INDEX(⑤入力シート2!AR$6:AR$1085,MATCH(ROW()-8,⑤入力シート2!$AV$6:$AV$1085,0)),"")</f>
        <v/>
      </c>
      <c r="P41" s="1343"/>
      <c r="Q41" s="1343"/>
      <c r="R41" s="485" t="s">
        <v>213</v>
      </c>
      <c r="S41" s="485" t="s">
        <v>214</v>
      </c>
      <c r="T41" s="486" t="str">
        <f ca="1">IF((ROW()-8)&lt;=MAX(⑤入力シート2!$AV$6:$AV$1085),INDEX(⑤入力シート2!AS$6:AS$1085,MATCH(ROW()-8,⑤入力シート2!$AV$6:$AV$1085,0)),"")</f>
        <v/>
      </c>
      <c r="U41" s="485" t="s">
        <v>89</v>
      </c>
      <c r="V41" s="485" t="s">
        <v>214</v>
      </c>
      <c r="W41" s="487">
        <v>1</v>
      </c>
      <c r="X41" s="485" t="s">
        <v>215</v>
      </c>
      <c r="Y41" s="485" t="s">
        <v>216</v>
      </c>
      <c r="Z41" s="1339" t="str">
        <f t="shared" ca="1" si="10"/>
        <v/>
      </c>
      <c r="AA41" s="1339"/>
      <c r="AB41" s="1339"/>
      <c r="AC41" s="1339"/>
      <c r="AD41" s="488" t="s">
        <v>213</v>
      </c>
      <c r="AE41" s="1340"/>
      <c r="AF41" s="1341"/>
      <c r="AG41" s="1341"/>
      <c r="AH41" s="485" t="s">
        <v>213</v>
      </c>
      <c r="AI41" s="485" t="s">
        <v>214</v>
      </c>
      <c r="AJ41" s="533"/>
      <c r="AK41" s="485" t="s">
        <v>89</v>
      </c>
      <c r="AL41" s="485" t="s">
        <v>214</v>
      </c>
      <c r="AM41" s="487">
        <v>1</v>
      </c>
      <c r="AN41" s="485" t="s">
        <v>215</v>
      </c>
      <c r="AO41" s="485" t="s">
        <v>216</v>
      </c>
      <c r="AP41" s="1339">
        <f t="shared" si="11"/>
        <v>0</v>
      </c>
      <c r="AQ41" s="1339"/>
      <c r="AR41" s="1339"/>
      <c r="AS41" s="1339"/>
      <c r="AT41" s="493" t="s">
        <v>213</v>
      </c>
      <c r="AU41" s="1342" t="str">
        <f ca="1">IF((ROW()-8)&lt;=MAX(⑤入力シート2!$AV$6:$AV$1085),INDEX(⑤入力シート2!AT$6:AT$1085,MATCH(ROW()-8,⑤入力シート2!$AV$6:$AV$1085,0)),"")</f>
        <v/>
      </c>
      <c r="AV41" s="1343"/>
      <c r="AW41" s="1343"/>
      <c r="AX41" s="485" t="s">
        <v>213</v>
      </c>
      <c r="AY41" s="485" t="s">
        <v>214</v>
      </c>
      <c r="AZ41" s="486" t="str">
        <f ca="1">IF((ROW()-8)&lt;=MAX(⑤入力シート2!$AV$6:$AV$1085),INDEX(⑤入力シート2!AU$6:AU$1085,MATCH(ROW()-8,⑤入力シート2!$AV$6:$AV$1085,0)),"")</f>
        <v/>
      </c>
      <c r="BA41" s="485" t="s">
        <v>89</v>
      </c>
      <c r="BB41" s="485" t="s">
        <v>214</v>
      </c>
      <c r="BC41" s="487">
        <v>1</v>
      </c>
      <c r="BD41" s="485" t="s">
        <v>215</v>
      </c>
      <c r="BE41" s="485" t="s">
        <v>216</v>
      </c>
      <c r="BF41" s="1339" t="str">
        <f t="shared" ca="1" si="12"/>
        <v/>
      </c>
      <c r="BG41" s="1339"/>
      <c r="BH41" s="1339"/>
      <c r="BI41" s="1339"/>
      <c r="BJ41" s="488" t="s">
        <v>213</v>
      </c>
      <c r="BK41" s="1340"/>
      <c r="BL41" s="1341"/>
      <c r="BM41" s="1341"/>
      <c r="BN41" s="485" t="s">
        <v>213</v>
      </c>
      <c r="BO41" s="485" t="s">
        <v>214</v>
      </c>
      <c r="BP41" s="533"/>
      <c r="BQ41" s="485" t="s">
        <v>89</v>
      </c>
      <c r="BR41" s="485" t="s">
        <v>214</v>
      </c>
      <c r="BS41" s="487">
        <v>1</v>
      </c>
      <c r="BT41" s="485" t="s">
        <v>215</v>
      </c>
      <c r="BU41" s="485" t="s">
        <v>216</v>
      </c>
      <c r="BV41" s="1339">
        <f t="shared" si="13"/>
        <v>0</v>
      </c>
      <c r="BW41" s="1339"/>
      <c r="BX41" s="1339"/>
      <c r="BY41" s="1339"/>
      <c r="BZ41" s="488" t="s">
        <v>213</v>
      </c>
      <c r="CA41" s="351" t="str">
        <f t="shared" ca="1" si="14"/>
        <v/>
      </c>
      <c r="CB41" s="352">
        <f t="shared" si="15"/>
        <v>0</v>
      </c>
      <c r="CC41" s="520"/>
      <c r="CD41" s="520"/>
    </row>
    <row r="42" spans="1:82" ht="26.1" customHeight="1">
      <c r="A42" s="349">
        <v>34</v>
      </c>
      <c r="B42" s="1350" t="str">
        <f ca="1">IF((ROW()-8)&lt;=MAX(⑤入力シート2!$AV$6:$AV$1085),IF(INDIRECT("⑤入力シート2!C"&amp;(INDEX(⑤入力シート2!AO$6:AO$1085,MATCH(ROW()-8,⑤入力シート2!$AV$6:$AV$1085,0))+1)*3)="","",INDIRECT("⑤入力シート2!C"&amp;(INDEX(⑤入力シート2!AO$6:AO$1085,MATCH(ROW()-8,⑤入力シート2!$AV$6:$AV$1085,0))+1)*3)),"")</f>
        <v/>
      </c>
      <c r="C42" s="1351"/>
      <c r="D42" s="1351"/>
      <c r="E42" s="1351"/>
      <c r="F42" s="1351"/>
      <c r="G42" s="1346" t="str">
        <f ca="1">IF((ROW()-8)&lt;=MAX(⑤入力シート2!$AV$6:$AV$1085),IF(INDIRECT("⑤入力シート2!E"&amp;(INDEX(⑤入力シート2!AO$6:AO$1085,MATCH(ROW()-8,⑤入力シート2!$AV$6:$AV$1085,0))+1)*3)="","",INDIRECT("⑤入力シート2!E"&amp;(INDEX(⑤入力シート2!AO$6:AO$1085,MATCH(ROW()-8,⑤入力シート2!$AV$6:$AV$1085,0))+1)*3)),"")</f>
        <v/>
      </c>
      <c r="H42" s="1347"/>
      <c r="I42" s="1348"/>
      <c r="J42" s="350" t="str">
        <f ca="1">IF((ROW()-8)&lt;=MAX(⑤入力シート2!$AV$6:$AV$1085),IF(INDIRECT("⑤入力シート2!F"&amp;(INDEX(⑤入力シート2!AO$6:AO$1085,MATCH(ROW()-8,⑤入力シート2!$AV$6:$AV$1085,0))+1)*3)="","",INDIRECT("⑤入力シート2!F"&amp;(INDEX(⑤入力シート2!AO$6:AO$1085,MATCH(ROW()-8,⑤入力シート2!$AV$6:$AV$1085,0))+1)*3)),"")</f>
        <v/>
      </c>
      <c r="K42" s="1346" t="str">
        <f ca="1">IF((ROW()-8)&lt;=MAX(⑤入力シート2!$AV$6:$AV$1085),IF(INDEX(⑤入力シート2!AP$6:AP$1085,MATCH(ROW()-8,⑤入力シート2!$AV$6:$AV$1085,0))=1,"基本給",IF(INDEX(⑤入力シート2!AP$6:AP$1085,MATCH(ROW()-8,⑤入力シート2!$AV$6:$AV$1085,0))=2,"手当","残")),"")</f>
        <v/>
      </c>
      <c r="L42" s="1347"/>
      <c r="M42" s="1347"/>
      <c r="N42" s="1348"/>
      <c r="O42" s="1342" t="str">
        <f ca="1">IF((ROW()-8)&lt;=MAX(⑤入力シート2!$AV$6:$AV$1085),INDEX(⑤入力シート2!AR$6:AR$1085,MATCH(ROW()-8,⑤入力シート2!$AV$6:$AV$1085,0)),"")</f>
        <v/>
      </c>
      <c r="P42" s="1343"/>
      <c r="Q42" s="1343"/>
      <c r="R42" s="485" t="s">
        <v>213</v>
      </c>
      <c r="S42" s="485" t="s">
        <v>214</v>
      </c>
      <c r="T42" s="486" t="str">
        <f ca="1">IF((ROW()-8)&lt;=MAX(⑤入力シート2!$AV$6:$AV$1085),INDEX(⑤入力シート2!AS$6:AS$1085,MATCH(ROW()-8,⑤入力シート2!$AV$6:$AV$1085,0)),"")</f>
        <v/>
      </c>
      <c r="U42" s="485" t="s">
        <v>89</v>
      </c>
      <c r="V42" s="485" t="s">
        <v>214</v>
      </c>
      <c r="W42" s="487">
        <v>1</v>
      </c>
      <c r="X42" s="485" t="s">
        <v>215</v>
      </c>
      <c r="Y42" s="485" t="s">
        <v>216</v>
      </c>
      <c r="Z42" s="1339" t="str">
        <f t="shared" ca="1" si="10"/>
        <v/>
      </c>
      <c r="AA42" s="1339"/>
      <c r="AB42" s="1339"/>
      <c r="AC42" s="1339"/>
      <c r="AD42" s="488" t="s">
        <v>213</v>
      </c>
      <c r="AE42" s="1340"/>
      <c r="AF42" s="1341"/>
      <c r="AG42" s="1341"/>
      <c r="AH42" s="485" t="s">
        <v>213</v>
      </c>
      <c r="AI42" s="485" t="s">
        <v>214</v>
      </c>
      <c r="AJ42" s="533"/>
      <c r="AK42" s="485" t="s">
        <v>89</v>
      </c>
      <c r="AL42" s="485" t="s">
        <v>214</v>
      </c>
      <c r="AM42" s="487">
        <v>1</v>
      </c>
      <c r="AN42" s="485" t="s">
        <v>215</v>
      </c>
      <c r="AO42" s="485" t="s">
        <v>216</v>
      </c>
      <c r="AP42" s="1339">
        <f t="shared" si="11"/>
        <v>0</v>
      </c>
      <c r="AQ42" s="1339"/>
      <c r="AR42" s="1339"/>
      <c r="AS42" s="1339"/>
      <c r="AT42" s="493" t="s">
        <v>213</v>
      </c>
      <c r="AU42" s="1342" t="str">
        <f ca="1">IF((ROW()-8)&lt;=MAX(⑤入力シート2!$AV$6:$AV$1085),INDEX(⑤入力シート2!AT$6:AT$1085,MATCH(ROW()-8,⑤入力シート2!$AV$6:$AV$1085,0)),"")</f>
        <v/>
      </c>
      <c r="AV42" s="1343"/>
      <c r="AW42" s="1343"/>
      <c r="AX42" s="485" t="s">
        <v>213</v>
      </c>
      <c r="AY42" s="485" t="s">
        <v>214</v>
      </c>
      <c r="AZ42" s="486" t="str">
        <f ca="1">IF((ROW()-8)&lt;=MAX(⑤入力シート2!$AV$6:$AV$1085),INDEX(⑤入力シート2!AU$6:AU$1085,MATCH(ROW()-8,⑤入力シート2!$AV$6:$AV$1085,0)),"")</f>
        <v/>
      </c>
      <c r="BA42" s="485" t="s">
        <v>89</v>
      </c>
      <c r="BB42" s="485" t="s">
        <v>214</v>
      </c>
      <c r="BC42" s="487">
        <v>1</v>
      </c>
      <c r="BD42" s="485" t="s">
        <v>215</v>
      </c>
      <c r="BE42" s="485" t="s">
        <v>216</v>
      </c>
      <c r="BF42" s="1339" t="str">
        <f t="shared" ca="1" si="12"/>
        <v/>
      </c>
      <c r="BG42" s="1339"/>
      <c r="BH42" s="1339"/>
      <c r="BI42" s="1339"/>
      <c r="BJ42" s="488" t="s">
        <v>213</v>
      </c>
      <c r="BK42" s="1340"/>
      <c r="BL42" s="1341"/>
      <c r="BM42" s="1341"/>
      <c r="BN42" s="485" t="s">
        <v>213</v>
      </c>
      <c r="BO42" s="485" t="s">
        <v>214</v>
      </c>
      <c r="BP42" s="533"/>
      <c r="BQ42" s="485" t="s">
        <v>89</v>
      </c>
      <c r="BR42" s="485" t="s">
        <v>214</v>
      </c>
      <c r="BS42" s="487">
        <v>1</v>
      </c>
      <c r="BT42" s="485" t="s">
        <v>215</v>
      </c>
      <c r="BU42" s="485" t="s">
        <v>216</v>
      </c>
      <c r="BV42" s="1339">
        <f t="shared" si="13"/>
        <v>0</v>
      </c>
      <c r="BW42" s="1339"/>
      <c r="BX42" s="1339"/>
      <c r="BY42" s="1339"/>
      <c r="BZ42" s="488" t="s">
        <v>213</v>
      </c>
      <c r="CA42" s="351" t="str">
        <f t="shared" ca="1" si="14"/>
        <v/>
      </c>
      <c r="CB42" s="352">
        <f t="shared" si="15"/>
        <v>0</v>
      </c>
      <c r="CC42" s="520"/>
      <c r="CD42" s="520"/>
    </row>
    <row r="43" spans="1:82" ht="26.1" customHeight="1">
      <c r="A43" s="349">
        <v>35</v>
      </c>
      <c r="B43" s="1350" t="str">
        <f ca="1">IF((ROW()-8)&lt;=MAX(⑤入力シート2!$AV$6:$AV$1085),IF(INDIRECT("⑤入力シート2!C"&amp;(INDEX(⑤入力シート2!AO$6:AO$1085,MATCH(ROW()-8,⑤入力シート2!$AV$6:$AV$1085,0))+1)*3)="","",INDIRECT("⑤入力シート2!C"&amp;(INDEX(⑤入力シート2!AO$6:AO$1085,MATCH(ROW()-8,⑤入力シート2!$AV$6:$AV$1085,0))+1)*3)),"")</f>
        <v/>
      </c>
      <c r="C43" s="1351"/>
      <c r="D43" s="1351"/>
      <c r="E43" s="1351"/>
      <c r="F43" s="1351"/>
      <c r="G43" s="1346" t="str">
        <f ca="1">IF((ROW()-8)&lt;=MAX(⑤入力シート2!$AV$6:$AV$1085),IF(INDIRECT("⑤入力シート2!E"&amp;(INDEX(⑤入力シート2!AO$6:AO$1085,MATCH(ROW()-8,⑤入力シート2!$AV$6:$AV$1085,0))+1)*3)="","",INDIRECT("⑤入力シート2!E"&amp;(INDEX(⑤入力シート2!AO$6:AO$1085,MATCH(ROW()-8,⑤入力シート2!$AV$6:$AV$1085,0))+1)*3)),"")</f>
        <v/>
      </c>
      <c r="H43" s="1347"/>
      <c r="I43" s="1348"/>
      <c r="J43" s="350" t="str">
        <f ca="1">IF((ROW()-8)&lt;=MAX(⑤入力シート2!$AV$6:$AV$1085),IF(INDIRECT("⑤入力シート2!F"&amp;(INDEX(⑤入力シート2!AO$6:AO$1085,MATCH(ROW()-8,⑤入力シート2!$AV$6:$AV$1085,0))+1)*3)="","",INDIRECT("⑤入力シート2!F"&amp;(INDEX(⑤入力シート2!AO$6:AO$1085,MATCH(ROW()-8,⑤入力シート2!$AV$6:$AV$1085,0))+1)*3)),"")</f>
        <v/>
      </c>
      <c r="K43" s="1346" t="str">
        <f ca="1">IF((ROW()-8)&lt;=MAX(⑤入力シート2!$AV$6:$AV$1085),IF(INDEX(⑤入力シート2!AP$6:AP$1085,MATCH(ROW()-8,⑤入力シート2!$AV$6:$AV$1085,0))=1,"基本給",IF(INDEX(⑤入力シート2!AP$6:AP$1085,MATCH(ROW()-8,⑤入力シート2!$AV$6:$AV$1085,0))=2,"手当","残")),"")</f>
        <v/>
      </c>
      <c r="L43" s="1347"/>
      <c r="M43" s="1347"/>
      <c r="N43" s="1348"/>
      <c r="O43" s="1342" t="str">
        <f ca="1">IF((ROW()-8)&lt;=MAX(⑤入力シート2!$AV$6:$AV$1085),INDEX(⑤入力シート2!AR$6:AR$1085,MATCH(ROW()-8,⑤入力シート2!$AV$6:$AV$1085,0)),"")</f>
        <v/>
      </c>
      <c r="P43" s="1343"/>
      <c r="Q43" s="1343"/>
      <c r="R43" s="485" t="s">
        <v>213</v>
      </c>
      <c r="S43" s="485" t="s">
        <v>214</v>
      </c>
      <c r="T43" s="486" t="str">
        <f ca="1">IF((ROW()-8)&lt;=MAX(⑤入力シート2!$AV$6:$AV$1085),INDEX(⑤入力シート2!AS$6:AS$1085,MATCH(ROW()-8,⑤入力シート2!$AV$6:$AV$1085,0)),"")</f>
        <v/>
      </c>
      <c r="U43" s="485" t="s">
        <v>89</v>
      </c>
      <c r="V43" s="485" t="s">
        <v>214</v>
      </c>
      <c r="W43" s="487">
        <v>1</v>
      </c>
      <c r="X43" s="485" t="s">
        <v>215</v>
      </c>
      <c r="Y43" s="485" t="s">
        <v>216</v>
      </c>
      <c r="Z43" s="1339" t="str">
        <f t="shared" ca="1" si="6"/>
        <v/>
      </c>
      <c r="AA43" s="1339"/>
      <c r="AB43" s="1339"/>
      <c r="AC43" s="1339"/>
      <c r="AD43" s="488" t="s">
        <v>213</v>
      </c>
      <c r="AE43" s="1340"/>
      <c r="AF43" s="1341"/>
      <c r="AG43" s="1341"/>
      <c r="AH43" s="485" t="s">
        <v>213</v>
      </c>
      <c r="AI43" s="485" t="s">
        <v>214</v>
      </c>
      <c r="AJ43" s="533"/>
      <c r="AK43" s="485" t="s">
        <v>89</v>
      </c>
      <c r="AL43" s="485" t="s">
        <v>214</v>
      </c>
      <c r="AM43" s="487">
        <v>1</v>
      </c>
      <c r="AN43" s="485" t="s">
        <v>215</v>
      </c>
      <c r="AO43" s="485" t="s">
        <v>216</v>
      </c>
      <c r="AP43" s="1339">
        <f t="shared" si="7"/>
        <v>0</v>
      </c>
      <c r="AQ43" s="1339"/>
      <c r="AR43" s="1339"/>
      <c r="AS43" s="1339"/>
      <c r="AT43" s="493" t="s">
        <v>213</v>
      </c>
      <c r="AU43" s="1342" t="str">
        <f ca="1">IF((ROW()-8)&lt;=MAX(⑤入力シート2!$AV$6:$AV$1085),INDEX(⑤入力シート2!AT$6:AT$1085,MATCH(ROW()-8,⑤入力シート2!$AV$6:$AV$1085,0)),"")</f>
        <v/>
      </c>
      <c r="AV43" s="1343"/>
      <c r="AW43" s="1343"/>
      <c r="AX43" s="485" t="s">
        <v>213</v>
      </c>
      <c r="AY43" s="485" t="s">
        <v>214</v>
      </c>
      <c r="AZ43" s="486" t="str">
        <f ca="1">IF((ROW()-8)&lt;=MAX(⑤入力シート2!$AV$6:$AV$1085),INDEX(⑤入力シート2!AU$6:AU$1085,MATCH(ROW()-8,⑤入力シート2!$AV$6:$AV$1085,0)),"")</f>
        <v/>
      </c>
      <c r="BA43" s="485" t="s">
        <v>89</v>
      </c>
      <c r="BB43" s="485" t="s">
        <v>214</v>
      </c>
      <c r="BC43" s="487">
        <v>1</v>
      </c>
      <c r="BD43" s="485" t="s">
        <v>215</v>
      </c>
      <c r="BE43" s="485" t="s">
        <v>216</v>
      </c>
      <c r="BF43" s="1339" t="str">
        <f t="shared" ca="1" si="4"/>
        <v/>
      </c>
      <c r="BG43" s="1339"/>
      <c r="BH43" s="1339"/>
      <c r="BI43" s="1339"/>
      <c r="BJ43" s="488" t="s">
        <v>213</v>
      </c>
      <c r="BK43" s="1340"/>
      <c r="BL43" s="1341"/>
      <c r="BM43" s="1341"/>
      <c r="BN43" s="485" t="s">
        <v>213</v>
      </c>
      <c r="BO43" s="485" t="s">
        <v>214</v>
      </c>
      <c r="BP43" s="533"/>
      <c r="BQ43" s="485" t="s">
        <v>89</v>
      </c>
      <c r="BR43" s="485" t="s">
        <v>214</v>
      </c>
      <c r="BS43" s="487">
        <v>1</v>
      </c>
      <c r="BT43" s="485" t="s">
        <v>215</v>
      </c>
      <c r="BU43" s="485" t="s">
        <v>216</v>
      </c>
      <c r="BV43" s="1339">
        <f t="shared" si="5"/>
        <v>0</v>
      </c>
      <c r="BW43" s="1339"/>
      <c r="BX43" s="1339"/>
      <c r="BY43" s="1339"/>
      <c r="BZ43" s="488" t="s">
        <v>213</v>
      </c>
      <c r="CA43" s="351" t="str">
        <f t="shared" ca="1" si="8"/>
        <v/>
      </c>
      <c r="CB43" s="352">
        <f t="shared" si="9"/>
        <v>0</v>
      </c>
      <c r="CC43" s="520"/>
      <c r="CD43" s="520"/>
    </row>
    <row r="44" spans="1:82" ht="26.1" customHeight="1">
      <c r="A44" s="349">
        <v>36</v>
      </c>
      <c r="B44" s="1350" t="str">
        <f ca="1">IF((ROW()-8)&lt;=MAX(⑤入力シート2!$AV$6:$AV$1085),IF(INDIRECT("⑤入力シート2!C"&amp;(INDEX(⑤入力シート2!AO$6:AO$1085,MATCH(ROW()-8,⑤入力シート2!$AV$6:$AV$1085,0))+1)*3)="","",INDIRECT("⑤入力シート2!C"&amp;(INDEX(⑤入力シート2!AO$6:AO$1085,MATCH(ROW()-8,⑤入力シート2!$AV$6:$AV$1085,0))+1)*3)),"")</f>
        <v/>
      </c>
      <c r="C44" s="1351"/>
      <c r="D44" s="1351"/>
      <c r="E44" s="1351"/>
      <c r="F44" s="1351"/>
      <c r="G44" s="1346" t="str">
        <f ca="1">IF((ROW()-8)&lt;=MAX(⑤入力シート2!$AV$6:$AV$1085),IF(INDIRECT("⑤入力シート2!E"&amp;(INDEX(⑤入力シート2!AO$6:AO$1085,MATCH(ROW()-8,⑤入力シート2!$AV$6:$AV$1085,0))+1)*3)="","",INDIRECT("⑤入力シート2!E"&amp;(INDEX(⑤入力シート2!AO$6:AO$1085,MATCH(ROW()-8,⑤入力シート2!$AV$6:$AV$1085,0))+1)*3)),"")</f>
        <v/>
      </c>
      <c r="H44" s="1347"/>
      <c r="I44" s="1348"/>
      <c r="J44" s="350" t="str">
        <f ca="1">IF((ROW()-8)&lt;=MAX(⑤入力シート2!$AV$6:$AV$1085),IF(INDIRECT("⑤入力シート2!F"&amp;(INDEX(⑤入力シート2!AO$6:AO$1085,MATCH(ROW()-8,⑤入力シート2!$AV$6:$AV$1085,0))+1)*3)="","",INDIRECT("⑤入力シート2!F"&amp;(INDEX(⑤入力シート2!AO$6:AO$1085,MATCH(ROW()-8,⑤入力シート2!$AV$6:$AV$1085,0))+1)*3)),"")</f>
        <v/>
      </c>
      <c r="K44" s="1346" t="str">
        <f ca="1">IF((ROW()-8)&lt;=MAX(⑤入力シート2!$AV$6:$AV$1085),IF(INDEX(⑤入力シート2!AP$6:AP$1085,MATCH(ROW()-8,⑤入力シート2!$AV$6:$AV$1085,0))=1,"基本給",IF(INDEX(⑤入力シート2!AP$6:AP$1085,MATCH(ROW()-8,⑤入力シート2!$AV$6:$AV$1085,0))=2,"手当","残")),"")</f>
        <v/>
      </c>
      <c r="L44" s="1347"/>
      <c r="M44" s="1347"/>
      <c r="N44" s="1348"/>
      <c r="O44" s="1342" t="str">
        <f ca="1">IF((ROW()-8)&lt;=MAX(⑤入力シート2!$AV$6:$AV$1085),INDEX(⑤入力シート2!AR$6:AR$1085,MATCH(ROW()-8,⑤入力シート2!$AV$6:$AV$1085,0)),"")</f>
        <v/>
      </c>
      <c r="P44" s="1343"/>
      <c r="Q44" s="1343"/>
      <c r="R44" s="485" t="s">
        <v>213</v>
      </c>
      <c r="S44" s="485" t="s">
        <v>214</v>
      </c>
      <c r="T44" s="486" t="str">
        <f ca="1">IF((ROW()-8)&lt;=MAX(⑤入力シート2!$AV$6:$AV$1085),INDEX(⑤入力シート2!AS$6:AS$1085,MATCH(ROW()-8,⑤入力シート2!$AV$6:$AV$1085,0)),"")</f>
        <v/>
      </c>
      <c r="U44" s="485" t="s">
        <v>89</v>
      </c>
      <c r="V44" s="485" t="s">
        <v>214</v>
      </c>
      <c r="W44" s="487">
        <v>1</v>
      </c>
      <c r="X44" s="485" t="s">
        <v>215</v>
      </c>
      <c r="Y44" s="485" t="s">
        <v>216</v>
      </c>
      <c r="Z44" s="1339" t="str">
        <f t="shared" ca="1" si="6"/>
        <v/>
      </c>
      <c r="AA44" s="1339"/>
      <c r="AB44" s="1339"/>
      <c r="AC44" s="1339"/>
      <c r="AD44" s="488" t="s">
        <v>213</v>
      </c>
      <c r="AE44" s="1340"/>
      <c r="AF44" s="1341"/>
      <c r="AG44" s="1341"/>
      <c r="AH44" s="485" t="s">
        <v>213</v>
      </c>
      <c r="AI44" s="485" t="s">
        <v>214</v>
      </c>
      <c r="AJ44" s="533"/>
      <c r="AK44" s="485" t="s">
        <v>89</v>
      </c>
      <c r="AL44" s="485" t="s">
        <v>214</v>
      </c>
      <c r="AM44" s="487">
        <v>1</v>
      </c>
      <c r="AN44" s="485" t="s">
        <v>215</v>
      </c>
      <c r="AO44" s="485" t="s">
        <v>216</v>
      </c>
      <c r="AP44" s="1339">
        <f t="shared" si="7"/>
        <v>0</v>
      </c>
      <c r="AQ44" s="1339"/>
      <c r="AR44" s="1339"/>
      <c r="AS44" s="1339"/>
      <c r="AT44" s="493" t="s">
        <v>213</v>
      </c>
      <c r="AU44" s="1342" t="str">
        <f ca="1">IF((ROW()-8)&lt;=MAX(⑤入力シート2!$AV$6:$AV$1085),INDEX(⑤入力シート2!AT$6:AT$1085,MATCH(ROW()-8,⑤入力シート2!$AV$6:$AV$1085,0)),"")</f>
        <v/>
      </c>
      <c r="AV44" s="1343"/>
      <c r="AW44" s="1343"/>
      <c r="AX44" s="485" t="s">
        <v>213</v>
      </c>
      <c r="AY44" s="485" t="s">
        <v>214</v>
      </c>
      <c r="AZ44" s="486" t="str">
        <f ca="1">IF((ROW()-8)&lt;=MAX(⑤入力シート2!$AV$6:$AV$1085),INDEX(⑤入力シート2!AU$6:AU$1085,MATCH(ROW()-8,⑤入力シート2!$AV$6:$AV$1085,0)),"")</f>
        <v/>
      </c>
      <c r="BA44" s="485" t="s">
        <v>89</v>
      </c>
      <c r="BB44" s="485" t="s">
        <v>214</v>
      </c>
      <c r="BC44" s="487">
        <v>1</v>
      </c>
      <c r="BD44" s="485" t="s">
        <v>215</v>
      </c>
      <c r="BE44" s="485" t="s">
        <v>216</v>
      </c>
      <c r="BF44" s="1339" t="str">
        <f t="shared" ca="1" si="4"/>
        <v/>
      </c>
      <c r="BG44" s="1339"/>
      <c r="BH44" s="1339"/>
      <c r="BI44" s="1339"/>
      <c r="BJ44" s="488" t="s">
        <v>213</v>
      </c>
      <c r="BK44" s="1340"/>
      <c r="BL44" s="1341"/>
      <c r="BM44" s="1341"/>
      <c r="BN44" s="485" t="s">
        <v>213</v>
      </c>
      <c r="BO44" s="485" t="s">
        <v>214</v>
      </c>
      <c r="BP44" s="533"/>
      <c r="BQ44" s="485" t="s">
        <v>89</v>
      </c>
      <c r="BR44" s="485" t="s">
        <v>214</v>
      </c>
      <c r="BS44" s="487">
        <v>1</v>
      </c>
      <c r="BT44" s="485" t="s">
        <v>215</v>
      </c>
      <c r="BU44" s="485" t="s">
        <v>216</v>
      </c>
      <c r="BV44" s="1339">
        <f t="shared" si="5"/>
        <v>0</v>
      </c>
      <c r="BW44" s="1339"/>
      <c r="BX44" s="1339"/>
      <c r="BY44" s="1339"/>
      <c r="BZ44" s="488" t="s">
        <v>213</v>
      </c>
      <c r="CA44" s="351" t="str">
        <f t="shared" ca="1" si="8"/>
        <v/>
      </c>
      <c r="CB44" s="352">
        <f t="shared" si="9"/>
        <v>0</v>
      </c>
      <c r="CC44" s="520"/>
      <c r="CD44" s="520"/>
    </row>
    <row r="45" spans="1:82" ht="26.1" customHeight="1">
      <c r="A45" s="349">
        <v>37</v>
      </c>
      <c r="B45" s="1350" t="str">
        <f ca="1">IF((ROW()-8)&lt;=MAX(⑤入力シート2!$AV$6:$AV$1085),IF(INDIRECT("⑤入力シート2!C"&amp;(INDEX(⑤入力シート2!AO$6:AO$1085,MATCH(ROW()-8,⑤入力シート2!$AV$6:$AV$1085,0))+1)*3)="","",INDIRECT("⑤入力シート2!C"&amp;(INDEX(⑤入力シート2!AO$6:AO$1085,MATCH(ROW()-8,⑤入力シート2!$AV$6:$AV$1085,0))+1)*3)),"")</f>
        <v/>
      </c>
      <c r="C45" s="1351"/>
      <c r="D45" s="1351"/>
      <c r="E45" s="1351"/>
      <c r="F45" s="1351"/>
      <c r="G45" s="1346" t="str">
        <f ca="1">IF((ROW()-8)&lt;=MAX(⑤入力シート2!$AV$6:$AV$1085),IF(INDIRECT("⑤入力シート2!E"&amp;(INDEX(⑤入力シート2!AO$6:AO$1085,MATCH(ROW()-8,⑤入力シート2!$AV$6:$AV$1085,0))+1)*3)="","",INDIRECT("⑤入力シート2!E"&amp;(INDEX(⑤入力シート2!AO$6:AO$1085,MATCH(ROW()-8,⑤入力シート2!$AV$6:$AV$1085,0))+1)*3)),"")</f>
        <v/>
      </c>
      <c r="H45" s="1347"/>
      <c r="I45" s="1348"/>
      <c r="J45" s="350" t="str">
        <f ca="1">IF((ROW()-8)&lt;=MAX(⑤入力シート2!$AV$6:$AV$1085),IF(INDIRECT("⑤入力シート2!F"&amp;(INDEX(⑤入力シート2!AO$6:AO$1085,MATCH(ROW()-8,⑤入力シート2!$AV$6:$AV$1085,0))+1)*3)="","",INDIRECT("⑤入力シート2!F"&amp;(INDEX(⑤入力シート2!AO$6:AO$1085,MATCH(ROW()-8,⑤入力シート2!$AV$6:$AV$1085,0))+1)*3)),"")</f>
        <v/>
      </c>
      <c r="K45" s="1346" t="str">
        <f ca="1">IF((ROW()-8)&lt;=MAX(⑤入力シート2!$AV$6:$AV$1085),IF(INDEX(⑤入力シート2!AP$6:AP$1085,MATCH(ROW()-8,⑤入力シート2!$AV$6:$AV$1085,0))=1,"基本給",IF(INDEX(⑤入力シート2!AP$6:AP$1085,MATCH(ROW()-8,⑤入力シート2!$AV$6:$AV$1085,0))=2,"手当","残")),"")</f>
        <v/>
      </c>
      <c r="L45" s="1347"/>
      <c r="M45" s="1347"/>
      <c r="N45" s="1348"/>
      <c r="O45" s="1342" t="str">
        <f ca="1">IF((ROW()-8)&lt;=MAX(⑤入力シート2!$AV$6:$AV$1085),INDEX(⑤入力シート2!AR$6:AR$1085,MATCH(ROW()-8,⑤入力シート2!$AV$6:$AV$1085,0)),"")</f>
        <v/>
      </c>
      <c r="P45" s="1343"/>
      <c r="Q45" s="1343"/>
      <c r="R45" s="485" t="s">
        <v>213</v>
      </c>
      <c r="S45" s="485" t="s">
        <v>214</v>
      </c>
      <c r="T45" s="486" t="str">
        <f ca="1">IF((ROW()-8)&lt;=MAX(⑤入力シート2!$AV$6:$AV$1085),INDEX(⑤入力シート2!AS$6:AS$1085,MATCH(ROW()-8,⑤入力シート2!$AV$6:$AV$1085,0)),"")</f>
        <v/>
      </c>
      <c r="U45" s="485" t="s">
        <v>89</v>
      </c>
      <c r="V45" s="485" t="s">
        <v>214</v>
      </c>
      <c r="W45" s="487">
        <v>1</v>
      </c>
      <c r="X45" s="485" t="s">
        <v>215</v>
      </c>
      <c r="Y45" s="485" t="s">
        <v>216</v>
      </c>
      <c r="Z45" s="1339" t="str">
        <f t="shared" ca="1" si="6"/>
        <v/>
      </c>
      <c r="AA45" s="1339"/>
      <c r="AB45" s="1339"/>
      <c r="AC45" s="1339"/>
      <c r="AD45" s="488" t="s">
        <v>213</v>
      </c>
      <c r="AE45" s="1340"/>
      <c r="AF45" s="1341"/>
      <c r="AG45" s="1341"/>
      <c r="AH45" s="485" t="s">
        <v>213</v>
      </c>
      <c r="AI45" s="485" t="s">
        <v>214</v>
      </c>
      <c r="AJ45" s="533"/>
      <c r="AK45" s="485" t="s">
        <v>89</v>
      </c>
      <c r="AL45" s="485" t="s">
        <v>214</v>
      </c>
      <c r="AM45" s="487">
        <v>1</v>
      </c>
      <c r="AN45" s="485" t="s">
        <v>215</v>
      </c>
      <c r="AO45" s="485" t="s">
        <v>216</v>
      </c>
      <c r="AP45" s="1339">
        <f t="shared" si="7"/>
        <v>0</v>
      </c>
      <c r="AQ45" s="1339"/>
      <c r="AR45" s="1339"/>
      <c r="AS45" s="1339"/>
      <c r="AT45" s="493" t="s">
        <v>213</v>
      </c>
      <c r="AU45" s="1342" t="str">
        <f ca="1">IF((ROW()-8)&lt;=MAX(⑤入力シート2!$AV$6:$AV$1085),INDEX(⑤入力シート2!AT$6:AT$1085,MATCH(ROW()-8,⑤入力シート2!$AV$6:$AV$1085,0)),"")</f>
        <v/>
      </c>
      <c r="AV45" s="1343"/>
      <c r="AW45" s="1343"/>
      <c r="AX45" s="485" t="s">
        <v>213</v>
      </c>
      <c r="AY45" s="485" t="s">
        <v>214</v>
      </c>
      <c r="AZ45" s="486" t="str">
        <f ca="1">IF((ROW()-8)&lt;=MAX(⑤入力シート2!$AV$6:$AV$1085),INDEX(⑤入力シート2!AU$6:AU$1085,MATCH(ROW()-8,⑤入力シート2!$AV$6:$AV$1085,0)),"")</f>
        <v/>
      </c>
      <c r="BA45" s="485" t="s">
        <v>89</v>
      </c>
      <c r="BB45" s="485" t="s">
        <v>214</v>
      </c>
      <c r="BC45" s="487">
        <v>1</v>
      </c>
      <c r="BD45" s="485" t="s">
        <v>215</v>
      </c>
      <c r="BE45" s="485" t="s">
        <v>216</v>
      </c>
      <c r="BF45" s="1339" t="str">
        <f t="shared" ca="1" si="4"/>
        <v/>
      </c>
      <c r="BG45" s="1339"/>
      <c r="BH45" s="1339"/>
      <c r="BI45" s="1339"/>
      <c r="BJ45" s="488" t="s">
        <v>213</v>
      </c>
      <c r="BK45" s="1340"/>
      <c r="BL45" s="1341"/>
      <c r="BM45" s="1341"/>
      <c r="BN45" s="485" t="s">
        <v>213</v>
      </c>
      <c r="BO45" s="485" t="s">
        <v>214</v>
      </c>
      <c r="BP45" s="533"/>
      <c r="BQ45" s="485" t="s">
        <v>89</v>
      </c>
      <c r="BR45" s="485" t="s">
        <v>214</v>
      </c>
      <c r="BS45" s="487">
        <v>1</v>
      </c>
      <c r="BT45" s="485" t="s">
        <v>215</v>
      </c>
      <c r="BU45" s="485" t="s">
        <v>216</v>
      </c>
      <c r="BV45" s="1339">
        <f t="shared" si="5"/>
        <v>0</v>
      </c>
      <c r="BW45" s="1339"/>
      <c r="BX45" s="1339"/>
      <c r="BY45" s="1339"/>
      <c r="BZ45" s="488" t="s">
        <v>213</v>
      </c>
      <c r="CA45" s="351" t="str">
        <f t="shared" ca="1" si="8"/>
        <v/>
      </c>
      <c r="CB45" s="352">
        <f t="shared" si="9"/>
        <v>0</v>
      </c>
      <c r="CC45" s="520"/>
      <c r="CD45" s="520"/>
    </row>
    <row r="46" spans="1:82" ht="26.1" customHeight="1">
      <c r="A46" s="349">
        <v>38</v>
      </c>
      <c r="B46" s="1350" t="str">
        <f ca="1">IF((ROW()-8)&lt;=MAX(⑤入力シート2!$AV$6:$AV$1085),IF(INDIRECT("⑤入力シート2!C"&amp;(INDEX(⑤入力シート2!AO$6:AO$1085,MATCH(ROW()-8,⑤入力シート2!$AV$6:$AV$1085,0))+1)*3)="","",INDIRECT("⑤入力シート2!C"&amp;(INDEX(⑤入力シート2!AO$6:AO$1085,MATCH(ROW()-8,⑤入力シート2!$AV$6:$AV$1085,0))+1)*3)),"")</f>
        <v/>
      </c>
      <c r="C46" s="1351"/>
      <c r="D46" s="1351"/>
      <c r="E46" s="1351"/>
      <c r="F46" s="1351"/>
      <c r="G46" s="1346" t="str">
        <f ca="1">IF((ROW()-8)&lt;=MAX(⑤入力シート2!$AV$6:$AV$1085),IF(INDIRECT("⑤入力シート2!E"&amp;(INDEX(⑤入力シート2!AO$6:AO$1085,MATCH(ROW()-8,⑤入力シート2!$AV$6:$AV$1085,0))+1)*3)="","",INDIRECT("⑤入力シート2!E"&amp;(INDEX(⑤入力シート2!AO$6:AO$1085,MATCH(ROW()-8,⑤入力シート2!$AV$6:$AV$1085,0))+1)*3)),"")</f>
        <v/>
      </c>
      <c r="H46" s="1347"/>
      <c r="I46" s="1348"/>
      <c r="J46" s="350" t="str">
        <f ca="1">IF((ROW()-8)&lt;=MAX(⑤入力シート2!$AV$6:$AV$1085),IF(INDIRECT("⑤入力シート2!F"&amp;(INDEX(⑤入力シート2!AO$6:AO$1085,MATCH(ROW()-8,⑤入力シート2!$AV$6:$AV$1085,0))+1)*3)="","",INDIRECT("⑤入力シート2!F"&amp;(INDEX(⑤入力シート2!AO$6:AO$1085,MATCH(ROW()-8,⑤入力シート2!$AV$6:$AV$1085,0))+1)*3)),"")</f>
        <v/>
      </c>
      <c r="K46" s="1346" t="str">
        <f ca="1">IF((ROW()-8)&lt;=MAX(⑤入力シート2!$AV$6:$AV$1085),IF(INDEX(⑤入力シート2!AP$6:AP$1085,MATCH(ROW()-8,⑤入力シート2!$AV$6:$AV$1085,0))=1,"基本給",IF(INDEX(⑤入力シート2!AP$6:AP$1085,MATCH(ROW()-8,⑤入力シート2!$AV$6:$AV$1085,0))=2,"手当","残")),"")</f>
        <v/>
      </c>
      <c r="L46" s="1347"/>
      <c r="M46" s="1347"/>
      <c r="N46" s="1348"/>
      <c r="O46" s="1342" t="str">
        <f ca="1">IF((ROW()-8)&lt;=MAX(⑤入力シート2!$AV$6:$AV$1085),INDEX(⑤入力シート2!AR$6:AR$1085,MATCH(ROW()-8,⑤入力シート2!$AV$6:$AV$1085,0)),"")</f>
        <v/>
      </c>
      <c r="P46" s="1343"/>
      <c r="Q46" s="1343"/>
      <c r="R46" s="485" t="s">
        <v>213</v>
      </c>
      <c r="S46" s="485" t="s">
        <v>214</v>
      </c>
      <c r="T46" s="486" t="str">
        <f ca="1">IF((ROW()-8)&lt;=MAX(⑤入力シート2!$AV$6:$AV$1085),INDEX(⑤入力シート2!AS$6:AS$1085,MATCH(ROW()-8,⑤入力シート2!$AV$6:$AV$1085,0)),"")</f>
        <v/>
      </c>
      <c r="U46" s="485" t="s">
        <v>89</v>
      </c>
      <c r="V46" s="485" t="s">
        <v>214</v>
      </c>
      <c r="W46" s="487">
        <v>1</v>
      </c>
      <c r="X46" s="485" t="s">
        <v>215</v>
      </c>
      <c r="Y46" s="485" t="s">
        <v>216</v>
      </c>
      <c r="Z46" s="1339" t="str">
        <f t="shared" ca="1" si="6"/>
        <v/>
      </c>
      <c r="AA46" s="1339"/>
      <c r="AB46" s="1339"/>
      <c r="AC46" s="1339"/>
      <c r="AD46" s="488" t="s">
        <v>213</v>
      </c>
      <c r="AE46" s="1340"/>
      <c r="AF46" s="1341"/>
      <c r="AG46" s="1341"/>
      <c r="AH46" s="485" t="s">
        <v>213</v>
      </c>
      <c r="AI46" s="485" t="s">
        <v>214</v>
      </c>
      <c r="AJ46" s="533"/>
      <c r="AK46" s="485" t="s">
        <v>89</v>
      </c>
      <c r="AL46" s="485" t="s">
        <v>214</v>
      </c>
      <c r="AM46" s="487">
        <v>1</v>
      </c>
      <c r="AN46" s="485" t="s">
        <v>215</v>
      </c>
      <c r="AO46" s="485" t="s">
        <v>216</v>
      </c>
      <c r="AP46" s="1339">
        <f t="shared" si="7"/>
        <v>0</v>
      </c>
      <c r="AQ46" s="1339"/>
      <c r="AR46" s="1339"/>
      <c r="AS46" s="1339"/>
      <c r="AT46" s="493" t="s">
        <v>213</v>
      </c>
      <c r="AU46" s="1342" t="str">
        <f ca="1">IF((ROW()-8)&lt;=MAX(⑤入力シート2!$AV$6:$AV$1085),INDEX(⑤入力シート2!AT$6:AT$1085,MATCH(ROW()-8,⑤入力シート2!$AV$6:$AV$1085,0)),"")</f>
        <v/>
      </c>
      <c r="AV46" s="1343"/>
      <c r="AW46" s="1343"/>
      <c r="AX46" s="485" t="s">
        <v>213</v>
      </c>
      <c r="AY46" s="485" t="s">
        <v>214</v>
      </c>
      <c r="AZ46" s="486" t="str">
        <f ca="1">IF((ROW()-8)&lt;=MAX(⑤入力シート2!$AV$6:$AV$1085),INDEX(⑤入力シート2!AU$6:AU$1085,MATCH(ROW()-8,⑤入力シート2!$AV$6:$AV$1085,0)),"")</f>
        <v/>
      </c>
      <c r="BA46" s="485" t="s">
        <v>89</v>
      </c>
      <c r="BB46" s="485" t="s">
        <v>214</v>
      </c>
      <c r="BC46" s="487">
        <v>1</v>
      </c>
      <c r="BD46" s="485" t="s">
        <v>215</v>
      </c>
      <c r="BE46" s="485" t="s">
        <v>216</v>
      </c>
      <c r="BF46" s="1339" t="str">
        <f t="shared" ca="1" si="4"/>
        <v/>
      </c>
      <c r="BG46" s="1339"/>
      <c r="BH46" s="1339"/>
      <c r="BI46" s="1339"/>
      <c r="BJ46" s="488" t="s">
        <v>213</v>
      </c>
      <c r="BK46" s="1340"/>
      <c r="BL46" s="1341"/>
      <c r="BM46" s="1341"/>
      <c r="BN46" s="485" t="s">
        <v>213</v>
      </c>
      <c r="BO46" s="485" t="s">
        <v>214</v>
      </c>
      <c r="BP46" s="533"/>
      <c r="BQ46" s="485" t="s">
        <v>89</v>
      </c>
      <c r="BR46" s="485" t="s">
        <v>214</v>
      </c>
      <c r="BS46" s="487">
        <v>1</v>
      </c>
      <c r="BT46" s="485" t="s">
        <v>215</v>
      </c>
      <c r="BU46" s="485" t="s">
        <v>216</v>
      </c>
      <c r="BV46" s="1339">
        <f t="shared" si="5"/>
        <v>0</v>
      </c>
      <c r="BW46" s="1339"/>
      <c r="BX46" s="1339"/>
      <c r="BY46" s="1339"/>
      <c r="BZ46" s="488" t="s">
        <v>213</v>
      </c>
      <c r="CA46" s="351" t="str">
        <f t="shared" ca="1" si="8"/>
        <v/>
      </c>
      <c r="CB46" s="352">
        <f t="shared" si="9"/>
        <v>0</v>
      </c>
      <c r="CC46" s="520"/>
      <c r="CD46" s="520"/>
    </row>
    <row r="47" spans="1:82" ht="26.1" customHeight="1">
      <c r="A47" s="349">
        <v>39</v>
      </c>
      <c r="B47" s="1350" t="str">
        <f ca="1">IF((ROW()-8)&lt;=MAX(⑤入力シート2!$AV$6:$AV$1085),IF(INDIRECT("⑤入力シート2!C"&amp;(INDEX(⑤入力シート2!AO$6:AO$1085,MATCH(ROW()-8,⑤入力シート2!$AV$6:$AV$1085,0))+1)*3)="","",INDIRECT("⑤入力シート2!C"&amp;(INDEX(⑤入力シート2!AO$6:AO$1085,MATCH(ROW()-8,⑤入力シート2!$AV$6:$AV$1085,0))+1)*3)),"")</f>
        <v/>
      </c>
      <c r="C47" s="1351"/>
      <c r="D47" s="1351"/>
      <c r="E47" s="1351"/>
      <c r="F47" s="1351"/>
      <c r="G47" s="1346" t="str">
        <f ca="1">IF((ROW()-8)&lt;=MAX(⑤入力シート2!$AV$6:$AV$1085),IF(INDIRECT("⑤入力シート2!E"&amp;(INDEX(⑤入力シート2!AO$6:AO$1085,MATCH(ROW()-8,⑤入力シート2!$AV$6:$AV$1085,0))+1)*3)="","",INDIRECT("⑤入力シート2!E"&amp;(INDEX(⑤入力シート2!AO$6:AO$1085,MATCH(ROW()-8,⑤入力シート2!$AV$6:$AV$1085,0))+1)*3)),"")</f>
        <v/>
      </c>
      <c r="H47" s="1347"/>
      <c r="I47" s="1348"/>
      <c r="J47" s="350" t="str">
        <f ca="1">IF((ROW()-8)&lt;=MAX(⑤入力シート2!$AV$6:$AV$1085),IF(INDIRECT("⑤入力シート2!F"&amp;(INDEX(⑤入力シート2!AO$6:AO$1085,MATCH(ROW()-8,⑤入力シート2!$AV$6:$AV$1085,0))+1)*3)="","",INDIRECT("⑤入力シート2!F"&amp;(INDEX(⑤入力シート2!AO$6:AO$1085,MATCH(ROW()-8,⑤入力シート2!$AV$6:$AV$1085,0))+1)*3)),"")</f>
        <v/>
      </c>
      <c r="K47" s="1346" t="str">
        <f ca="1">IF((ROW()-8)&lt;=MAX(⑤入力シート2!$AV$6:$AV$1085),IF(INDEX(⑤入力シート2!AP$6:AP$1085,MATCH(ROW()-8,⑤入力シート2!$AV$6:$AV$1085,0))=1,"基本給",IF(INDEX(⑤入力シート2!AP$6:AP$1085,MATCH(ROW()-8,⑤入力シート2!$AV$6:$AV$1085,0))=2,"手当","残")),"")</f>
        <v/>
      </c>
      <c r="L47" s="1347"/>
      <c r="M47" s="1347"/>
      <c r="N47" s="1348"/>
      <c r="O47" s="1342" t="str">
        <f ca="1">IF((ROW()-8)&lt;=MAX(⑤入力シート2!$AV$6:$AV$1085),INDEX(⑤入力シート2!AR$6:AR$1085,MATCH(ROW()-8,⑤入力シート2!$AV$6:$AV$1085,0)),"")</f>
        <v/>
      </c>
      <c r="P47" s="1343"/>
      <c r="Q47" s="1343"/>
      <c r="R47" s="485" t="s">
        <v>213</v>
      </c>
      <c r="S47" s="485" t="s">
        <v>214</v>
      </c>
      <c r="T47" s="486" t="str">
        <f ca="1">IF((ROW()-8)&lt;=MAX(⑤入力シート2!$AV$6:$AV$1085),INDEX(⑤入力シート2!AS$6:AS$1085,MATCH(ROW()-8,⑤入力シート2!$AV$6:$AV$1085,0)),"")</f>
        <v/>
      </c>
      <c r="U47" s="485" t="s">
        <v>89</v>
      </c>
      <c r="V47" s="485" t="s">
        <v>214</v>
      </c>
      <c r="W47" s="487">
        <v>1</v>
      </c>
      <c r="X47" s="485" t="s">
        <v>215</v>
      </c>
      <c r="Y47" s="485" t="s">
        <v>216</v>
      </c>
      <c r="Z47" s="1339" t="str">
        <f t="shared" ca="1" si="6"/>
        <v/>
      </c>
      <c r="AA47" s="1339"/>
      <c r="AB47" s="1339"/>
      <c r="AC47" s="1339"/>
      <c r="AD47" s="488" t="s">
        <v>213</v>
      </c>
      <c r="AE47" s="1340"/>
      <c r="AF47" s="1341"/>
      <c r="AG47" s="1341"/>
      <c r="AH47" s="485" t="s">
        <v>213</v>
      </c>
      <c r="AI47" s="485" t="s">
        <v>214</v>
      </c>
      <c r="AJ47" s="533"/>
      <c r="AK47" s="485" t="s">
        <v>89</v>
      </c>
      <c r="AL47" s="485" t="s">
        <v>214</v>
      </c>
      <c r="AM47" s="487">
        <v>1</v>
      </c>
      <c r="AN47" s="485" t="s">
        <v>215</v>
      </c>
      <c r="AO47" s="485" t="s">
        <v>216</v>
      </c>
      <c r="AP47" s="1339">
        <f t="shared" si="7"/>
        <v>0</v>
      </c>
      <c r="AQ47" s="1339"/>
      <c r="AR47" s="1339"/>
      <c r="AS47" s="1339"/>
      <c r="AT47" s="493" t="s">
        <v>213</v>
      </c>
      <c r="AU47" s="1342" t="str">
        <f ca="1">IF((ROW()-8)&lt;=MAX(⑤入力シート2!$AV$6:$AV$1085),INDEX(⑤入力シート2!AT$6:AT$1085,MATCH(ROW()-8,⑤入力シート2!$AV$6:$AV$1085,0)),"")</f>
        <v/>
      </c>
      <c r="AV47" s="1343"/>
      <c r="AW47" s="1343"/>
      <c r="AX47" s="485" t="s">
        <v>213</v>
      </c>
      <c r="AY47" s="485" t="s">
        <v>214</v>
      </c>
      <c r="AZ47" s="486" t="str">
        <f ca="1">IF((ROW()-8)&lt;=MAX(⑤入力シート2!$AV$6:$AV$1085),INDEX(⑤入力シート2!AU$6:AU$1085,MATCH(ROW()-8,⑤入力シート2!$AV$6:$AV$1085,0)),"")</f>
        <v/>
      </c>
      <c r="BA47" s="485" t="s">
        <v>89</v>
      </c>
      <c r="BB47" s="485" t="s">
        <v>214</v>
      </c>
      <c r="BC47" s="487">
        <v>1</v>
      </c>
      <c r="BD47" s="485" t="s">
        <v>215</v>
      </c>
      <c r="BE47" s="485" t="s">
        <v>216</v>
      </c>
      <c r="BF47" s="1339" t="str">
        <f t="shared" ca="1" si="4"/>
        <v/>
      </c>
      <c r="BG47" s="1339"/>
      <c r="BH47" s="1339"/>
      <c r="BI47" s="1339"/>
      <c r="BJ47" s="488" t="s">
        <v>213</v>
      </c>
      <c r="BK47" s="1340"/>
      <c r="BL47" s="1341"/>
      <c r="BM47" s="1341"/>
      <c r="BN47" s="485" t="s">
        <v>213</v>
      </c>
      <c r="BO47" s="485" t="s">
        <v>214</v>
      </c>
      <c r="BP47" s="533"/>
      <c r="BQ47" s="485" t="s">
        <v>89</v>
      </c>
      <c r="BR47" s="485" t="s">
        <v>214</v>
      </c>
      <c r="BS47" s="487">
        <v>1</v>
      </c>
      <c r="BT47" s="485" t="s">
        <v>215</v>
      </c>
      <c r="BU47" s="485" t="s">
        <v>216</v>
      </c>
      <c r="BV47" s="1339">
        <f t="shared" si="5"/>
        <v>0</v>
      </c>
      <c r="BW47" s="1339"/>
      <c r="BX47" s="1339"/>
      <c r="BY47" s="1339"/>
      <c r="BZ47" s="488" t="s">
        <v>213</v>
      </c>
      <c r="CA47" s="351" t="str">
        <f t="shared" ca="1" si="8"/>
        <v/>
      </c>
      <c r="CB47" s="352">
        <f t="shared" si="9"/>
        <v>0</v>
      </c>
      <c r="CC47" s="520"/>
      <c r="CD47" s="520"/>
    </row>
    <row r="48" spans="1:82" ht="26.1" customHeight="1">
      <c r="A48" s="349">
        <v>40</v>
      </c>
      <c r="B48" s="1350" t="str">
        <f ca="1">IF((ROW()-8)&lt;=MAX(⑤入力シート2!$AV$6:$AV$1085),IF(INDIRECT("⑤入力シート2!C"&amp;(INDEX(⑤入力シート2!AO$6:AO$1085,MATCH(ROW()-8,⑤入力シート2!$AV$6:$AV$1085,0))+1)*3)="","",INDIRECT("⑤入力シート2!C"&amp;(INDEX(⑤入力シート2!AO$6:AO$1085,MATCH(ROW()-8,⑤入力シート2!$AV$6:$AV$1085,0))+1)*3)),"")</f>
        <v/>
      </c>
      <c r="C48" s="1351"/>
      <c r="D48" s="1351"/>
      <c r="E48" s="1351"/>
      <c r="F48" s="1351"/>
      <c r="G48" s="1346" t="str">
        <f ca="1">IF((ROW()-8)&lt;=MAX(⑤入力シート2!$AV$6:$AV$1085),IF(INDIRECT("⑤入力シート2!E"&amp;(INDEX(⑤入力シート2!AO$6:AO$1085,MATCH(ROW()-8,⑤入力シート2!$AV$6:$AV$1085,0))+1)*3)="","",INDIRECT("⑤入力シート2!E"&amp;(INDEX(⑤入力シート2!AO$6:AO$1085,MATCH(ROW()-8,⑤入力シート2!$AV$6:$AV$1085,0))+1)*3)),"")</f>
        <v/>
      </c>
      <c r="H48" s="1347"/>
      <c r="I48" s="1348"/>
      <c r="J48" s="350" t="str">
        <f ca="1">IF((ROW()-8)&lt;=MAX(⑤入力シート2!$AV$6:$AV$1085),IF(INDIRECT("⑤入力シート2!F"&amp;(INDEX(⑤入力シート2!AO$6:AO$1085,MATCH(ROW()-8,⑤入力シート2!$AV$6:$AV$1085,0))+1)*3)="","",INDIRECT("⑤入力シート2!F"&amp;(INDEX(⑤入力シート2!AO$6:AO$1085,MATCH(ROW()-8,⑤入力シート2!$AV$6:$AV$1085,0))+1)*3)),"")</f>
        <v/>
      </c>
      <c r="K48" s="1346" t="str">
        <f ca="1">IF((ROW()-8)&lt;=MAX(⑤入力シート2!$AV$6:$AV$1085),IF(INDEX(⑤入力シート2!AP$6:AP$1085,MATCH(ROW()-8,⑤入力シート2!$AV$6:$AV$1085,0))=1,"基本給",IF(INDEX(⑤入力シート2!AP$6:AP$1085,MATCH(ROW()-8,⑤入力シート2!$AV$6:$AV$1085,0))=2,"手当","残")),"")</f>
        <v/>
      </c>
      <c r="L48" s="1347"/>
      <c r="M48" s="1347"/>
      <c r="N48" s="1348"/>
      <c r="O48" s="1342" t="str">
        <f ca="1">IF((ROW()-8)&lt;=MAX(⑤入力シート2!$AV$6:$AV$1085),INDEX(⑤入力シート2!AR$6:AR$1085,MATCH(ROW()-8,⑤入力シート2!$AV$6:$AV$1085,0)),"")</f>
        <v/>
      </c>
      <c r="P48" s="1343"/>
      <c r="Q48" s="1343"/>
      <c r="R48" s="485" t="s">
        <v>213</v>
      </c>
      <c r="S48" s="485" t="s">
        <v>214</v>
      </c>
      <c r="T48" s="486" t="str">
        <f ca="1">IF((ROW()-8)&lt;=MAX(⑤入力シート2!$AV$6:$AV$1085),INDEX(⑤入力シート2!AS$6:AS$1085,MATCH(ROW()-8,⑤入力シート2!$AV$6:$AV$1085,0)),"")</f>
        <v/>
      </c>
      <c r="U48" s="485" t="s">
        <v>89</v>
      </c>
      <c r="V48" s="485" t="s">
        <v>214</v>
      </c>
      <c r="W48" s="487">
        <v>1</v>
      </c>
      <c r="X48" s="485" t="s">
        <v>215</v>
      </c>
      <c r="Y48" s="485" t="s">
        <v>216</v>
      </c>
      <c r="Z48" s="1339" t="str">
        <f t="shared" ca="1" si="6"/>
        <v/>
      </c>
      <c r="AA48" s="1339"/>
      <c r="AB48" s="1339"/>
      <c r="AC48" s="1339"/>
      <c r="AD48" s="488" t="s">
        <v>213</v>
      </c>
      <c r="AE48" s="1340"/>
      <c r="AF48" s="1341"/>
      <c r="AG48" s="1341"/>
      <c r="AH48" s="485" t="s">
        <v>213</v>
      </c>
      <c r="AI48" s="485" t="s">
        <v>214</v>
      </c>
      <c r="AJ48" s="533"/>
      <c r="AK48" s="485" t="s">
        <v>89</v>
      </c>
      <c r="AL48" s="485" t="s">
        <v>214</v>
      </c>
      <c r="AM48" s="487">
        <v>1</v>
      </c>
      <c r="AN48" s="485" t="s">
        <v>215</v>
      </c>
      <c r="AO48" s="485" t="s">
        <v>216</v>
      </c>
      <c r="AP48" s="1339">
        <f t="shared" si="7"/>
        <v>0</v>
      </c>
      <c r="AQ48" s="1339"/>
      <c r="AR48" s="1339"/>
      <c r="AS48" s="1339"/>
      <c r="AT48" s="493" t="s">
        <v>213</v>
      </c>
      <c r="AU48" s="1342" t="str">
        <f ca="1">IF((ROW()-8)&lt;=MAX(⑤入力シート2!$AV$6:$AV$1085),INDEX(⑤入力シート2!AT$6:AT$1085,MATCH(ROW()-8,⑤入力シート2!$AV$6:$AV$1085,0)),"")</f>
        <v/>
      </c>
      <c r="AV48" s="1343"/>
      <c r="AW48" s="1343"/>
      <c r="AX48" s="485" t="s">
        <v>213</v>
      </c>
      <c r="AY48" s="485" t="s">
        <v>214</v>
      </c>
      <c r="AZ48" s="486" t="str">
        <f ca="1">IF((ROW()-8)&lt;=MAX(⑤入力シート2!$AV$6:$AV$1085),INDEX(⑤入力シート2!AU$6:AU$1085,MATCH(ROW()-8,⑤入力シート2!$AV$6:$AV$1085,0)),"")</f>
        <v/>
      </c>
      <c r="BA48" s="485" t="s">
        <v>89</v>
      </c>
      <c r="BB48" s="485" t="s">
        <v>214</v>
      </c>
      <c r="BC48" s="487">
        <v>1</v>
      </c>
      <c r="BD48" s="485" t="s">
        <v>215</v>
      </c>
      <c r="BE48" s="485" t="s">
        <v>216</v>
      </c>
      <c r="BF48" s="1339" t="str">
        <f t="shared" ca="1" si="4"/>
        <v/>
      </c>
      <c r="BG48" s="1339"/>
      <c r="BH48" s="1339"/>
      <c r="BI48" s="1339"/>
      <c r="BJ48" s="488" t="s">
        <v>213</v>
      </c>
      <c r="BK48" s="1340"/>
      <c r="BL48" s="1341"/>
      <c r="BM48" s="1341"/>
      <c r="BN48" s="485" t="s">
        <v>213</v>
      </c>
      <c r="BO48" s="485" t="s">
        <v>214</v>
      </c>
      <c r="BP48" s="533"/>
      <c r="BQ48" s="485" t="s">
        <v>89</v>
      </c>
      <c r="BR48" s="485" t="s">
        <v>214</v>
      </c>
      <c r="BS48" s="487">
        <v>1</v>
      </c>
      <c r="BT48" s="485" t="s">
        <v>215</v>
      </c>
      <c r="BU48" s="485" t="s">
        <v>216</v>
      </c>
      <c r="BV48" s="1339">
        <f t="shared" si="5"/>
        <v>0</v>
      </c>
      <c r="BW48" s="1339"/>
      <c r="BX48" s="1339"/>
      <c r="BY48" s="1339"/>
      <c r="BZ48" s="488" t="s">
        <v>213</v>
      </c>
      <c r="CA48" s="351" t="str">
        <f t="shared" ca="1" si="8"/>
        <v/>
      </c>
      <c r="CB48" s="352">
        <f t="shared" si="9"/>
        <v>0</v>
      </c>
      <c r="CC48" s="520"/>
      <c r="CD48" s="520"/>
    </row>
    <row r="49" spans="1:82" ht="26.1" customHeight="1">
      <c r="A49" s="349">
        <v>41</v>
      </c>
      <c r="B49" s="1350" t="str">
        <f ca="1">IF((ROW()-8)&lt;=MAX(⑤入力シート2!$AV$6:$AV$1085),IF(INDIRECT("⑤入力シート2!C"&amp;(INDEX(⑤入力シート2!AO$6:AO$1085,MATCH(ROW()-8,⑤入力シート2!$AV$6:$AV$1085,0))+1)*3)="","",INDIRECT("⑤入力シート2!C"&amp;(INDEX(⑤入力シート2!AO$6:AO$1085,MATCH(ROW()-8,⑤入力シート2!$AV$6:$AV$1085,0))+1)*3)),"")</f>
        <v/>
      </c>
      <c r="C49" s="1351"/>
      <c r="D49" s="1351"/>
      <c r="E49" s="1351"/>
      <c r="F49" s="1351"/>
      <c r="G49" s="1346" t="str">
        <f ca="1">IF((ROW()-8)&lt;=MAX(⑤入力シート2!$AV$6:$AV$1085),IF(INDIRECT("⑤入力シート2!E"&amp;(INDEX(⑤入力シート2!AO$6:AO$1085,MATCH(ROW()-8,⑤入力シート2!$AV$6:$AV$1085,0))+1)*3)="","",INDIRECT("⑤入力シート2!E"&amp;(INDEX(⑤入力シート2!AO$6:AO$1085,MATCH(ROW()-8,⑤入力シート2!$AV$6:$AV$1085,0))+1)*3)),"")</f>
        <v/>
      </c>
      <c r="H49" s="1347"/>
      <c r="I49" s="1348"/>
      <c r="J49" s="350" t="str">
        <f ca="1">IF((ROW()-8)&lt;=MAX(⑤入力シート2!$AV$6:$AV$1085),IF(INDIRECT("⑤入力シート2!F"&amp;(INDEX(⑤入力シート2!AO$6:AO$1085,MATCH(ROW()-8,⑤入力シート2!$AV$6:$AV$1085,0))+1)*3)="","",INDIRECT("⑤入力シート2!F"&amp;(INDEX(⑤入力シート2!AO$6:AO$1085,MATCH(ROW()-8,⑤入力シート2!$AV$6:$AV$1085,0))+1)*3)),"")</f>
        <v/>
      </c>
      <c r="K49" s="1346" t="str">
        <f ca="1">IF((ROW()-8)&lt;=MAX(⑤入力シート2!$AV$6:$AV$1085),IF(INDEX(⑤入力シート2!AP$6:AP$1085,MATCH(ROW()-8,⑤入力シート2!$AV$6:$AV$1085,0))=1,"基本給",IF(INDEX(⑤入力シート2!AP$6:AP$1085,MATCH(ROW()-8,⑤入力シート2!$AV$6:$AV$1085,0))=2,"手当","残")),"")</f>
        <v/>
      </c>
      <c r="L49" s="1347"/>
      <c r="M49" s="1347"/>
      <c r="N49" s="1348"/>
      <c r="O49" s="1342" t="str">
        <f ca="1">IF((ROW()-8)&lt;=MAX(⑤入力シート2!$AV$6:$AV$1085),INDEX(⑤入力シート2!AR$6:AR$1085,MATCH(ROW()-8,⑤入力シート2!$AV$6:$AV$1085,0)),"")</f>
        <v/>
      </c>
      <c r="P49" s="1343"/>
      <c r="Q49" s="1343"/>
      <c r="R49" s="485" t="s">
        <v>213</v>
      </c>
      <c r="S49" s="485" t="s">
        <v>214</v>
      </c>
      <c r="T49" s="486" t="str">
        <f ca="1">IF((ROW()-8)&lt;=MAX(⑤入力シート2!$AV$6:$AV$1085),INDEX(⑤入力シート2!AS$6:AS$1085,MATCH(ROW()-8,⑤入力シート2!$AV$6:$AV$1085,0)),"")</f>
        <v/>
      </c>
      <c r="U49" s="485" t="s">
        <v>89</v>
      </c>
      <c r="V49" s="485" t="s">
        <v>214</v>
      </c>
      <c r="W49" s="487">
        <v>1</v>
      </c>
      <c r="X49" s="485" t="s">
        <v>215</v>
      </c>
      <c r="Y49" s="485" t="s">
        <v>216</v>
      </c>
      <c r="Z49" s="1339" t="str">
        <f t="shared" ca="1" si="6"/>
        <v/>
      </c>
      <c r="AA49" s="1339"/>
      <c r="AB49" s="1339"/>
      <c r="AC49" s="1339"/>
      <c r="AD49" s="488" t="s">
        <v>213</v>
      </c>
      <c r="AE49" s="1340"/>
      <c r="AF49" s="1341"/>
      <c r="AG49" s="1341"/>
      <c r="AH49" s="485" t="s">
        <v>213</v>
      </c>
      <c r="AI49" s="485" t="s">
        <v>214</v>
      </c>
      <c r="AJ49" s="533"/>
      <c r="AK49" s="485" t="s">
        <v>89</v>
      </c>
      <c r="AL49" s="485" t="s">
        <v>214</v>
      </c>
      <c r="AM49" s="487">
        <v>1</v>
      </c>
      <c r="AN49" s="485" t="s">
        <v>215</v>
      </c>
      <c r="AO49" s="485" t="s">
        <v>216</v>
      </c>
      <c r="AP49" s="1339">
        <f t="shared" si="7"/>
        <v>0</v>
      </c>
      <c r="AQ49" s="1339"/>
      <c r="AR49" s="1339"/>
      <c r="AS49" s="1339"/>
      <c r="AT49" s="493" t="s">
        <v>213</v>
      </c>
      <c r="AU49" s="1342" t="str">
        <f ca="1">IF((ROW()-8)&lt;=MAX(⑤入力シート2!$AV$6:$AV$1085),INDEX(⑤入力シート2!AT$6:AT$1085,MATCH(ROW()-8,⑤入力シート2!$AV$6:$AV$1085,0)),"")</f>
        <v/>
      </c>
      <c r="AV49" s="1343"/>
      <c r="AW49" s="1343"/>
      <c r="AX49" s="485" t="s">
        <v>213</v>
      </c>
      <c r="AY49" s="485" t="s">
        <v>214</v>
      </c>
      <c r="AZ49" s="486" t="str">
        <f ca="1">IF((ROW()-8)&lt;=MAX(⑤入力シート2!$AV$6:$AV$1085),INDEX(⑤入力シート2!AU$6:AU$1085,MATCH(ROW()-8,⑤入力シート2!$AV$6:$AV$1085,0)),"")</f>
        <v/>
      </c>
      <c r="BA49" s="485" t="s">
        <v>89</v>
      </c>
      <c r="BB49" s="485" t="s">
        <v>214</v>
      </c>
      <c r="BC49" s="487">
        <v>1</v>
      </c>
      <c r="BD49" s="485" t="s">
        <v>215</v>
      </c>
      <c r="BE49" s="485" t="s">
        <v>216</v>
      </c>
      <c r="BF49" s="1339" t="str">
        <f t="shared" ca="1" si="4"/>
        <v/>
      </c>
      <c r="BG49" s="1339"/>
      <c r="BH49" s="1339"/>
      <c r="BI49" s="1339"/>
      <c r="BJ49" s="488" t="s">
        <v>213</v>
      </c>
      <c r="BK49" s="1340"/>
      <c r="BL49" s="1341"/>
      <c r="BM49" s="1341"/>
      <c r="BN49" s="485" t="s">
        <v>213</v>
      </c>
      <c r="BO49" s="485" t="s">
        <v>214</v>
      </c>
      <c r="BP49" s="533"/>
      <c r="BQ49" s="485" t="s">
        <v>89</v>
      </c>
      <c r="BR49" s="485" t="s">
        <v>214</v>
      </c>
      <c r="BS49" s="487">
        <v>1</v>
      </c>
      <c r="BT49" s="485" t="s">
        <v>215</v>
      </c>
      <c r="BU49" s="485" t="s">
        <v>216</v>
      </c>
      <c r="BV49" s="1339">
        <f t="shared" si="5"/>
        <v>0</v>
      </c>
      <c r="BW49" s="1339"/>
      <c r="BX49" s="1339"/>
      <c r="BY49" s="1339"/>
      <c r="BZ49" s="488" t="s">
        <v>213</v>
      </c>
      <c r="CA49" s="351" t="str">
        <f t="shared" ca="1" si="8"/>
        <v/>
      </c>
      <c r="CB49" s="352">
        <f t="shared" si="9"/>
        <v>0</v>
      </c>
      <c r="CC49" s="520"/>
      <c r="CD49" s="520"/>
    </row>
    <row r="50" spans="1:82" ht="26.1" customHeight="1">
      <c r="A50" s="349">
        <v>42</v>
      </c>
      <c r="B50" s="1350" t="str">
        <f ca="1">IF((ROW()-8)&lt;=MAX(⑤入力シート2!$AV$6:$AV$1085),IF(INDIRECT("⑤入力シート2!C"&amp;(INDEX(⑤入力シート2!AO$6:AO$1085,MATCH(ROW()-8,⑤入力シート2!$AV$6:$AV$1085,0))+1)*3)="","",INDIRECT("⑤入力シート2!C"&amp;(INDEX(⑤入力シート2!AO$6:AO$1085,MATCH(ROW()-8,⑤入力シート2!$AV$6:$AV$1085,0))+1)*3)),"")</f>
        <v/>
      </c>
      <c r="C50" s="1351"/>
      <c r="D50" s="1351"/>
      <c r="E50" s="1351"/>
      <c r="F50" s="1351"/>
      <c r="G50" s="1346" t="str">
        <f ca="1">IF((ROW()-8)&lt;=MAX(⑤入力シート2!$AV$6:$AV$1085),IF(INDIRECT("⑤入力シート2!E"&amp;(INDEX(⑤入力シート2!AO$6:AO$1085,MATCH(ROW()-8,⑤入力シート2!$AV$6:$AV$1085,0))+1)*3)="","",INDIRECT("⑤入力シート2!E"&amp;(INDEX(⑤入力シート2!AO$6:AO$1085,MATCH(ROW()-8,⑤入力シート2!$AV$6:$AV$1085,0))+1)*3)),"")</f>
        <v/>
      </c>
      <c r="H50" s="1347"/>
      <c r="I50" s="1348"/>
      <c r="J50" s="350" t="str">
        <f ca="1">IF((ROW()-8)&lt;=MAX(⑤入力シート2!$AV$6:$AV$1085),IF(INDIRECT("⑤入力シート2!F"&amp;(INDEX(⑤入力シート2!AO$6:AO$1085,MATCH(ROW()-8,⑤入力シート2!$AV$6:$AV$1085,0))+1)*3)="","",INDIRECT("⑤入力シート2!F"&amp;(INDEX(⑤入力シート2!AO$6:AO$1085,MATCH(ROW()-8,⑤入力シート2!$AV$6:$AV$1085,0))+1)*3)),"")</f>
        <v/>
      </c>
      <c r="K50" s="1346" t="str">
        <f ca="1">IF((ROW()-8)&lt;=MAX(⑤入力シート2!$AV$6:$AV$1085),IF(INDEX(⑤入力シート2!AP$6:AP$1085,MATCH(ROW()-8,⑤入力シート2!$AV$6:$AV$1085,0))=1,"基本給",IF(INDEX(⑤入力シート2!AP$6:AP$1085,MATCH(ROW()-8,⑤入力シート2!$AV$6:$AV$1085,0))=2,"手当","残")),"")</f>
        <v/>
      </c>
      <c r="L50" s="1347"/>
      <c r="M50" s="1347"/>
      <c r="N50" s="1348"/>
      <c r="O50" s="1342" t="str">
        <f ca="1">IF((ROW()-8)&lt;=MAX(⑤入力シート2!$AV$6:$AV$1085),INDEX(⑤入力シート2!AR$6:AR$1085,MATCH(ROW()-8,⑤入力シート2!$AV$6:$AV$1085,0)),"")</f>
        <v/>
      </c>
      <c r="P50" s="1343"/>
      <c r="Q50" s="1343"/>
      <c r="R50" s="485" t="s">
        <v>213</v>
      </c>
      <c r="S50" s="485" t="s">
        <v>214</v>
      </c>
      <c r="T50" s="486" t="str">
        <f ca="1">IF((ROW()-8)&lt;=MAX(⑤入力シート2!$AV$6:$AV$1085),INDEX(⑤入力シート2!AS$6:AS$1085,MATCH(ROW()-8,⑤入力シート2!$AV$6:$AV$1085,0)),"")</f>
        <v/>
      </c>
      <c r="U50" s="485" t="s">
        <v>89</v>
      </c>
      <c r="V50" s="485" t="s">
        <v>214</v>
      </c>
      <c r="W50" s="487">
        <v>1</v>
      </c>
      <c r="X50" s="485" t="s">
        <v>215</v>
      </c>
      <c r="Y50" s="485" t="s">
        <v>216</v>
      </c>
      <c r="Z50" s="1339" t="str">
        <f t="shared" ca="1" si="6"/>
        <v/>
      </c>
      <c r="AA50" s="1339"/>
      <c r="AB50" s="1339"/>
      <c r="AC50" s="1339"/>
      <c r="AD50" s="488" t="s">
        <v>213</v>
      </c>
      <c r="AE50" s="1340"/>
      <c r="AF50" s="1341"/>
      <c r="AG50" s="1341"/>
      <c r="AH50" s="485" t="s">
        <v>213</v>
      </c>
      <c r="AI50" s="485" t="s">
        <v>214</v>
      </c>
      <c r="AJ50" s="533"/>
      <c r="AK50" s="485" t="s">
        <v>89</v>
      </c>
      <c r="AL50" s="485" t="s">
        <v>214</v>
      </c>
      <c r="AM50" s="487">
        <v>1</v>
      </c>
      <c r="AN50" s="485" t="s">
        <v>215</v>
      </c>
      <c r="AO50" s="485" t="s">
        <v>216</v>
      </c>
      <c r="AP50" s="1339">
        <f t="shared" si="7"/>
        <v>0</v>
      </c>
      <c r="AQ50" s="1339"/>
      <c r="AR50" s="1339"/>
      <c r="AS50" s="1339"/>
      <c r="AT50" s="493" t="s">
        <v>213</v>
      </c>
      <c r="AU50" s="1342" t="str">
        <f ca="1">IF((ROW()-8)&lt;=MAX(⑤入力シート2!$AV$6:$AV$1085),INDEX(⑤入力シート2!AT$6:AT$1085,MATCH(ROW()-8,⑤入力シート2!$AV$6:$AV$1085,0)),"")</f>
        <v/>
      </c>
      <c r="AV50" s="1343"/>
      <c r="AW50" s="1343"/>
      <c r="AX50" s="485" t="s">
        <v>213</v>
      </c>
      <c r="AY50" s="485" t="s">
        <v>214</v>
      </c>
      <c r="AZ50" s="486" t="str">
        <f ca="1">IF((ROW()-8)&lt;=MAX(⑤入力シート2!$AV$6:$AV$1085),INDEX(⑤入力シート2!AU$6:AU$1085,MATCH(ROW()-8,⑤入力シート2!$AV$6:$AV$1085,0)),"")</f>
        <v/>
      </c>
      <c r="BA50" s="485" t="s">
        <v>89</v>
      </c>
      <c r="BB50" s="485" t="s">
        <v>214</v>
      </c>
      <c r="BC50" s="487">
        <v>1</v>
      </c>
      <c r="BD50" s="485" t="s">
        <v>215</v>
      </c>
      <c r="BE50" s="485" t="s">
        <v>216</v>
      </c>
      <c r="BF50" s="1339" t="str">
        <f t="shared" ca="1" si="4"/>
        <v/>
      </c>
      <c r="BG50" s="1339"/>
      <c r="BH50" s="1339"/>
      <c r="BI50" s="1339"/>
      <c r="BJ50" s="488" t="s">
        <v>213</v>
      </c>
      <c r="BK50" s="1340"/>
      <c r="BL50" s="1341"/>
      <c r="BM50" s="1341"/>
      <c r="BN50" s="485" t="s">
        <v>213</v>
      </c>
      <c r="BO50" s="485" t="s">
        <v>214</v>
      </c>
      <c r="BP50" s="533"/>
      <c r="BQ50" s="485" t="s">
        <v>89</v>
      </c>
      <c r="BR50" s="485" t="s">
        <v>214</v>
      </c>
      <c r="BS50" s="487">
        <v>1</v>
      </c>
      <c r="BT50" s="485" t="s">
        <v>215</v>
      </c>
      <c r="BU50" s="485" t="s">
        <v>216</v>
      </c>
      <c r="BV50" s="1339">
        <f t="shared" si="5"/>
        <v>0</v>
      </c>
      <c r="BW50" s="1339"/>
      <c r="BX50" s="1339"/>
      <c r="BY50" s="1339"/>
      <c r="BZ50" s="488" t="s">
        <v>213</v>
      </c>
      <c r="CA50" s="351" t="str">
        <f t="shared" ca="1" si="8"/>
        <v/>
      </c>
      <c r="CB50" s="352">
        <f t="shared" si="9"/>
        <v>0</v>
      </c>
      <c r="CC50" s="520"/>
      <c r="CD50" s="520"/>
    </row>
    <row r="51" spans="1:82" ht="26.1" customHeight="1">
      <c r="A51" s="349">
        <v>43</v>
      </c>
      <c r="B51" s="1350" t="str">
        <f ca="1">IF((ROW()-8)&lt;=MAX(⑤入力シート2!$AV$6:$AV$1085),IF(INDIRECT("⑤入力シート2!C"&amp;(INDEX(⑤入力シート2!AO$6:AO$1085,MATCH(ROW()-8,⑤入力シート2!$AV$6:$AV$1085,0))+1)*3)="","",INDIRECT("⑤入力シート2!C"&amp;(INDEX(⑤入力シート2!AO$6:AO$1085,MATCH(ROW()-8,⑤入力シート2!$AV$6:$AV$1085,0))+1)*3)),"")</f>
        <v/>
      </c>
      <c r="C51" s="1351"/>
      <c r="D51" s="1351"/>
      <c r="E51" s="1351"/>
      <c r="F51" s="1351"/>
      <c r="G51" s="1346" t="str">
        <f ca="1">IF((ROW()-8)&lt;=MAX(⑤入力シート2!$AV$6:$AV$1085),IF(INDIRECT("⑤入力シート2!E"&amp;(INDEX(⑤入力シート2!AO$6:AO$1085,MATCH(ROW()-8,⑤入力シート2!$AV$6:$AV$1085,0))+1)*3)="","",INDIRECT("⑤入力シート2!E"&amp;(INDEX(⑤入力シート2!AO$6:AO$1085,MATCH(ROW()-8,⑤入力シート2!$AV$6:$AV$1085,0))+1)*3)),"")</f>
        <v/>
      </c>
      <c r="H51" s="1347"/>
      <c r="I51" s="1348"/>
      <c r="J51" s="350" t="str">
        <f ca="1">IF((ROW()-8)&lt;=MAX(⑤入力シート2!$AV$6:$AV$1085),IF(INDIRECT("⑤入力シート2!F"&amp;(INDEX(⑤入力シート2!AO$6:AO$1085,MATCH(ROW()-8,⑤入力シート2!$AV$6:$AV$1085,0))+1)*3)="","",INDIRECT("⑤入力シート2!F"&amp;(INDEX(⑤入力シート2!AO$6:AO$1085,MATCH(ROW()-8,⑤入力シート2!$AV$6:$AV$1085,0))+1)*3)),"")</f>
        <v/>
      </c>
      <c r="K51" s="1346" t="str">
        <f ca="1">IF((ROW()-8)&lt;=MAX(⑤入力シート2!$AV$6:$AV$1085),IF(INDEX(⑤入力シート2!AP$6:AP$1085,MATCH(ROW()-8,⑤入力シート2!$AV$6:$AV$1085,0))=1,"基本給",IF(INDEX(⑤入力シート2!AP$6:AP$1085,MATCH(ROW()-8,⑤入力シート2!$AV$6:$AV$1085,0))=2,"手当","残")),"")</f>
        <v/>
      </c>
      <c r="L51" s="1347"/>
      <c r="M51" s="1347"/>
      <c r="N51" s="1348"/>
      <c r="O51" s="1342" t="str">
        <f ca="1">IF((ROW()-8)&lt;=MAX(⑤入力シート2!$AV$6:$AV$1085),INDEX(⑤入力シート2!AR$6:AR$1085,MATCH(ROW()-8,⑤入力シート2!$AV$6:$AV$1085,0)),"")</f>
        <v/>
      </c>
      <c r="P51" s="1343"/>
      <c r="Q51" s="1343"/>
      <c r="R51" s="485" t="s">
        <v>213</v>
      </c>
      <c r="S51" s="485" t="s">
        <v>214</v>
      </c>
      <c r="T51" s="486" t="str">
        <f ca="1">IF((ROW()-8)&lt;=MAX(⑤入力シート2!$AV$6:$AV$1085),INDEX(⑤入力シート2!AS$6:AS$1085,MATCH(ROW()-8,⑤入力シート2!$AV$6:$AV$1085,0)),"")</f>
        <v/>
      </c>
      <c r="U51" s="485" t="s">
        <v>89</v>
      </c>
      <c r="V51" s="485" t="s">
        <v>214</v>
      </c>
      <c r="W51" s="487">
        <v>1</v>
      </c>
      <c r="X51" s="485" t="s">
        <v>215</v>
      </c>
      <c r="Y51" s="485" t="s">
        <v>216</v>
      </c>
      <c r="Z51" s="1339" t="str">
        <f t="shared" ca="1" si="6"/>
        <v/>
      </c>
      <c r="AA51" s="1339"/>
      <c r="AB51" s="1339"/>
      <c r="AC51" s="1339"/>
      <c r="AD51" s="488" t="s">
        <v>213</v>
      </c>
      <c r="AE51" s="1340"/>
      <c r="AF51" s="1341"/>
      <c r="AG51" s="1341"/>
      <c r="AH51" s="485" t="s">
        <v>213</v>
      </c>
      <c r="AI51" s="485" t="s">
        <v>214</v>
      </c>
      <c r="AJ51" s="533"/>
      <c r="AK51" s="485" t="s">
        <v>89</v>
      </c>
      <c r="AL51" s="485" t="s">
        <v>214</v>
      </c>
      <c r="AM51" s="487">
        <v>1</v>
      </c>
      <c r="AN51" s="485" t="s">
        <v>215</v>
      </c>
      <c r="AO51" s="485" t="s">
        <v>216</v>
      </c>
      <c r="AP51" s="1339">
        <f t="shared" si="7"/>
        <v>0</v>
      </c>
      <c r="AQ51" s="1339"/>
      <c r="AR51" s="1339"/>
      <c r="AS51" s="1339"/>
      <c r="AT51" s="493" t="s">
        <v>213</v>
      </c>
      <c r="AU51" s="1342" t="str">
        <f ca="1">IF((ROW()-8)&lt;=MAX(⑤入力シート2!$AV$6:$AV$1085),INDEX(⑤入力シート2!AT$6:AT$1085,MATCH(ROW()-8,⑤入力シート2!$AV$6:$AV$1085,0)),"")</f>
        <v/>
      </c>
      <c r="AV51" s="1343"/>
      <c r="AW51" s="1343"/>
      <c r="AX51" s="485" t="s">
        <v>213</v>
      </c>
      <c r="AY51" s="485" t="s">
        <v>214</v>
      </c>
      <c r="AZ51" s="486" t="str">
        <f ca="1">IF((ROW()-8)&lt;=MAX(⑤入力シート2!$AV$6:$AV$1085),INDEX(⑤入力シート2!AU$6:AU$1085,MATCH(ROW()-8,⑤入力シート2!$AV$6:$AV$1085,0)),"")</f>
        <v/>
      </c>
      <c r="BA51" s="485" t="s">
        <v>89</v>
      </c>
      <c r="BB51" s="485" t="s">
        <v>214</v>
      </c>
      <c r="BC51" s="487">
        <v>1</v>
      </c>
      <c r="BD51" s="485" t="s">
        <v>215</v>
      </c>
      <c r="BE51" s="485" t="s">
        <v>216</v>
      </c>
      <c r="BF51" s="1339" t="str">
        <f t="shared" ca="1" si="4"/>
        <v/>
      </c>
      <c r="BG51" s="1339"/>
      <c r="BH51" s="1339"/>
      <c r="BI51" s="1339"/>
      <c r="BJ51" s="488" t="s">
        <v>213</v>
      </c>
      <c r="BK51" s="1340"/>
      <c r="BL51" s="1341"/>
      <c r="BM51" s="1341"/>
      <c r="BN51" s="485" t="s">
        <v>213</v>
      </c>
      <c r="BO51" s="485" t="s">
        <v>214</v>
      </c>
      <c r="BP51" s="533"/>
      <c r="BQ51" s="485" t="s">
        <v>89</v>
      </c>
      <c r="BR51" s="485" t="s">
        <v>214</v>
      </c>
      <c r="BS51" s="487">
        <v>1</v>
      </c>
      <c r="BT51" s="485" t="s">
        <v>215</v>
      </c>
      <c r="BU51" s="485" t="s">
        <v>216</v>
      </c>
      <c r="BV51" s="1339">
        <f t="shared" si="5"/>
        <v>0</v>
      </c>
      <c r="BW51" s="1339"/>
      <c r="BX51" s="1339"/>
      <c r="BY51" s="1339"/>
      <c r="BZ51" s="488" t="s">
        <v>213</v>
      </c>
      <c r="CA51" s="351" t="str">
        <f t="shared" ca="1" si="8"/>
        <v/>
      </c>
      <c r="CB51" s="352">
        <f t="shared" si="9"/>
        <v>0</v>
      </c>
      <c r="CC51" s="520"/>
      <c r="CD51" s="520"/>
    </row>
    <row r="52" spans="1:82" ht="26.1" customHeight="1">
      <c r="A52" s="349">
        <v>44</v>
      </c>
      <c r="B52" s="1350" t="str">
        <f ca="1">IF((ROW()-8)&lt;=MAX(⑤入力シート2!$AV$6:$AV$1085),IF(INDIRECT("⑤入力シート2!C"&amp;(INDEX(⑤入力シート2!AO$6:AO$1085,MATCH(ROW()-8,⑤入力シート2!$AV$6:$AV$1085,0))+1)*3)="","",INDIRECT("⑤入力シート2!C"&amp;(INDEX(⑤入力シート2!AO$6:AO$1085,MATCH(ROW()-8,⑤入力シート2!$AV$6:$AV$1085,0))+1)*3)),"")</f>
        <v/>
      </c>
      <c r="C52" s="1351"/>
      <c r="D52" s="1351"/>
      <c r="E52" s="1351"/>
      <c r="F52" s="1351"/>
      <c r="G52" s="1346" t="str">
        <f ca="1">IF((ROW()-8)&lt;=MAX(⑤入力シート2!$AV$6:$AV$1085),IF(INDIRECT("⑤入力シート2!E"&amp;(INDEX(⑤入力シート2!AO$6:AO$1085,MATCH(ROW()-8,⑤入力シート2!$AV$6:$AV$1085,0))+1)*3)="","",INDIRECT("⑤入力シート2!E"&amp;(INDEX(⑤入力シート2!AO$6:AO$1085,MATCH(ROW()-8,⑤入力シート2!$AV$6:$AV$1085,0))+1)*3)),"")</f>
        <v/>
      </c>
      <c r="H52" s="1347"/>
      <c r="I52" s="1348"/>
      <c r="J52" s="350" t="str">
        <f ca="1">IF((ROW()-8)&lt;=MAX(⑤入力シート2!$AV$6:$AV$1085),IF(INDIRECT("⑤入力シート2!F"&amp;(INDEX(⑤入力シート2!AO$6:AO$1085,MATCH(ROW()-8,⑤入力シート2!$AV$6:$AV$1085,0))+1)*3)="","",INDIRECT("⑤入力シート2!F"&amp;(INDEX(⑤入力シート2!AO$6:AO$1085,MATCH(ROW()-8,⑤入力シート2!$AV$6:$AV$1085,0))+1)*3)),"")</f>
        <v/>
      </c>
      <c r="K52" s="1346" t="str">
        <f ca="1">IF((ROW()-8)&lt;=MAX(⑤入力シート2!$AV$6:$AV$1085),IF(INDEX(⑤入力シート2!AP$6:AP$1085,MATCH(ROW()-8,⑤入力シート2!$AV$6:$AV$1085,0))=1,"基本給",IF(INDEX(⑤入力シート2!AP$6:AP$1085,MATCH(ROW()-8,⑤入力シート2!$AV$6:$AV$1085,0))=2,"手当","残")),"")</f>
        <v/>
      </c>
      <c r="L52" s="1347"/>
      <c r="M52" s="1347"/>
      <c r="N52" s="1348"/>
      <c r="O52" s="1342" t="str">
        <f ca="1">IF((ROW()-8)&lt;=MAX(⑤入力シート2!$AV$6:$AV$1085),INDEX(⑤入力シート2!AR$6:AR$1085,MATCH(ROW()-8,⑤入力シート2!$AV$6:$AV$1085,0)),"")</f>
        <v/>
      </c>
      <c r="P52" s="1343"/>
      <c r="Q52" s="1343"/>
      <c r="R52" s="485" t="s">
        <v>213</v>
      </c>
      <c r="S52" s="485" t="s">
        <v>214</v>
      </c>
      <c r="T52" s="486" t="str">
        <f ca="1">IF((ROW()-8)&lt;=MAX(⑤入力シート2!$AV$6:$AV$1085),INDEX(⑤入力シート2!AS$6:AS$1085,MATCH(ROW()-8,⑤入力シート2!$AV$6:$AV$1085,0)),"")</f>
        <v/>
      </c>
      <c r="U52" s="485" t="s">
        <v>89</v>
      </c>
      <c r="V52" s="485" t="s">
        <v>214</v>
      </c>
      <c r="W52" s="487">
        <v>1</v>
      </c>
      <c r="X52" s="485" t="s">
        <v>215</v>
      </c>
      <c r="Y52" s="485" t="s">
        <v>216</v>
      </c>
      <c r="Z52" s="1339" t="str">
        <f t="shared" ca="1" si="6"/>
        <v/>
      </c>
      <c r="AA52" s="1339"/>
      <c r="AB52" s="1339"/>
      <c r="AC52" s="1339"/>
      <c r="AD52" s="488" t="s">
        <v>213</v>
      </c>
      <c r="AE52" s="1340"/>
      <c r="AF52" s="1341"/>
      <c r="AG52" s="1341"/>
      <c r="AH52" s="485" t="s">
        <v>213</v>
      </c>
      <c r="AI52" s="485" t="s">
        <v>214</v>
      </c>
      <c r="AJ52" s="533"/>
      <c r="AK52" s="485" t="s">
        <v>89</v>
      </c>
      <c r="AL52" s="485" t="s">
        <v>214</v>
      </c>
      <c r="AM52" s="487">
        <v>1</v>
      </c>
      <c r="AN52" s="485" t="s">
        <v>215</v>
      </c>
      <c r="AO52" s="485" t="s">
        <v>216</v>
      </c>
      <c r="AP52" s="1339">
        <f t="shared" si="7"/>
        <v>0</v>
      </c>
      <c r="AQ52" s="1339"/>
      <c r="AR52" s="1339"/>
      <c r="AS52" s="1339"/>
      <c r="AT52" s="493" t="s">
        <v>213</v>
      </c>
      <c r="AU52" s="1342" t="str">
        <f ca="1">IF((ROW()-8)&lt;=MAX(⑤入力シート2!$AV$6:$AV$1085),INDEX(⑤入力シート2!AT$6:AT$1085,MATCH(ROW()-8,⑤入力シート2!$AV$6:$AV$1085,0)),"")</f>
        <v/>
      </c>
      <c r="AV52" s="1343"/>
      <c r="AW52" s="1343"/>
      <c r="AX52" s="485" t="s">
        <v>213</v>
      </c>
      <c r="AY52" s="485" t="s">
        <v>214</v>
      </c>
      <c r="AZ52" s="486" t="str">
        <f ca="1">IF((ROW()-8)&lt;=MAX(⑤入力シート2!$AV$6:$AV$1085),INDEX(⑤入力シート2!AU$6:AU$1085,MATCH(ROW()-8,⑤入力シート2!$AV$6:$AV$1085,0)),"")</f>
        <v/>
      </c>
      <c r="BA52" s="485" t="s">
        <v>89</v>
      </c>
      <c r="BB52" s="485" t="s">
        <v>214</v>
      </c>
      <c r="BC52" s="487">
        <v>1</v>
      </c>
      <c r="BD52" s="485" t="s">
        <v>215</v>
      </c>
      <c r="BE52" s="485" t="s">
        <v>216</v>
      </c>
      <c r="BF52" s="1339" t="str">
        <f t="shared" ca="1" si="4"/>
        <v/>
      </c>
      <c r="BG52" s="1339"/>
      <c r="BH52" s="1339"/>
      <c r="BI52" s="1339"/>
      <c r="BJ52" s="488" t="s">
        <v>213</v>
      </c>
      <c r="BK52" s="1340"/>
      <c r="BL52" s="1341"/>
      <c r="BM52" s="1341"/>
      <c r="BN52" s="485" t="s">
        <v>213</v>
      </c>
      <c r="BO52" s="485" t="s">
        <v>214</v>
      </c>
      <c r="BP52" s="533"/>
      <c r="BQ52" s="485" t="s">
        <v>89</v>
      </c>
      <c r="BR52" s="485" t="s">
        <v>214</v>
      </c>
      <c r="BS52" s="487">
        <v>1</v>
      </c>
      <c r="BT52" s="485" t="s">
        <v>215</v>
      </c>
      <c r="BU52" s="485" t="s">
        <v>216</v>
      </c>
      <c r="BV52" s="1339">
        <f t="shared" si="5"/>
        <v>0</v>
      </c>
      <c r="BW52" s="1339"/>
      <c r="BX52" s="1339"/>
      <c r="BY52" s="1339"/>
      <c r="BZ52" s="488" t="s">
        <v>213</v>
      </c>
      <c r="CA52" s="351" t="str">
        <f t="shared" ca="1" si="8"/>
        <v/>
      </c>
      <c r="CB52" s="352">
        <f t="shared" si="9"/>
        <v>0</v>
      </c>
      <c r="CC52" s="520"/>
      <c r="CD52" s="520"/>
    </row>
    <row r="53" spans="1:82" ht="26.1" customHeight="1">
      <c r="A53" s="349">
        <v>45</v>
      </c>
      <c r="B53" s="1350" t="str">
        <f ca="1">IF((ROW()-8)&lt;=MAX(⑤入力シート2!$AV$6:$AV$1085),IF(INDIRECT("⑤入力シート2!C"&amp;(INDEX(⑤入力シート2!AO$6:AO$1085,MATCH(ROW()-8,⑤入力シート2!$AV$6:$AV$1085,0))+1)*3)="","",INDIRECT("⑤入力シート2!C"&amp;(INDEX(⑤入力シート2!AO$6:AO$1085,MATCH(ROW()-8,⑤入力シート2!$AV$6:$AV$1085,0))+1)*3)),"")</f>
        <v/>
      </c>
      <c r="C53" s="1351"/>
      <c r="D53" s="1351"/>
      <c r="E53" s="1351"/>
      <c r="F53" s="1351"/>
      <c r="G53" s="1346" t="str">
        <f ca="1">IF((ROW()-8)&lt;=MAX(⑤入力シート2!$AV$6:$AV$1085),IF(INDIRECT("⑤入力シート2!E"&amp;(INDEX(⑤入力シート2!AO$6:AO$1085,MATCH(ROW()-8,⑤入力シート2!$AV$6:$AV$1085,0))+1)*3)="","",INDIRECT("⑤入力シート2!E"&amp;(INDEX(⑤入力シート2!AO$6:AO$1085,MATCH(ROW()-8,⑤入力シート2!$AV$6:$AV$1085,0))+1)*3)),"")</f>
        <v/>
      </c>
      <c r="H53" s="1347"/>
      <c r="I53" s="1348"/>
      <c r="J53" s="350" t="str">
        <f ca="1">IF((ROW()-8)&lt;=MAX(⑤入力シート2!$AV$6:$AV$1085),IF(INDIRECT("⑤入力シート2!F"&amp;(INDEX(⑤入力シート2!AO$6:AO$1085,MATCH(ROW()-8,⑤入力シート2!$AV$6:$AV$1085,0))+1)*3)="","",INDIRECT("⑤入力シート2!F"&amp;(INDEX(⑤入力シート2!AO$6:AO$1085,MATCH(ROW()-8,⑤入力シート2!$AV$6:$AV$1085,0))+1)*3)),"")</f>
        <v/>
      </c>
      <c r="K53" s="1346" t="str">
        <f ca="1">IF((ROW()-8)&lt;=MAX(⑤入力シート2!$AV$6:$AV$1085),IF(INDEX(⑤入力シート2!AP$6:AP$1085,MATCH(ROW()-8,⑤入力シート2!$AV$6:$AV$1085,0))=1,"基本給",IF(INDEX(⑤入力シート2!AP$6:AP$1085,MATCH(ROW()-8,⑤入力シート2!$AV$6:$AV$1085,0))=2,"手当","残")),"")</f>
        <v/>
      </c>
      <c r="L53" s="1347"/>
      <c r="M53" s="1347"/>
      <c r="N53" s="1348"/>
      <c r="O53" s="1342" t="str">
        <f ca="1">IF((ROW()-8)&lt;=MAX(⑤入力シート2!$AV$6:$AV$1085),INDEX(⑤入力シート2!AR$6:AR$1085,MATCH(ROW()-8,⑤入力シート2!$AV$6:$AV$1085,0)),"")</f>
        <v/>
      </c>
      <c r="P53" s="1343"/>
      <c r="Q53" s="1343"/>
      <c r="R53" s="485" t="s">
        <v>213</v>
      </c>
      <c r="S53" s="485" t="s">
        <v>214</v>
      </c>
      <c r="T53" s="486" t="str">
        <f ca="1">IF((ROW()-8)&lt;=MAX(⑤入力シート2!$AV$6:$AV$1085),INDEX(⑤入力シート2!AS$6:AS$1085,MATCH(ROW()-8,⑤入力シート2!$AV$6:$AV$1085,0)),"")</f>
        <v/>
      </c>
      <c r="U53" s="485" t="s">
        <v>89</v>
      </c>
      <c r="V53" s="485" t="s">
        <v>214</v>
      </c>
      <c r="W53" s="487">
        <v>1</v>
      </c>
      <c r="X53" s="485" t="s">
        <v>215</v>
      </c>
      <c r="Y53" s="485" t="s">
        <v>216</v>
      </c>
      <c r="Z53" s="1339" t="str">
        <f t="shared" ca="1" si="6"/>
        <v/>
      </c>
      <c r="AA53" s="1339"/>
      <c r="AB53" s="1339"/>
      <c r="AC53" s="1339"/>
      <c r="AD53" s="488" t="s">
        <v>213</v>
      </c>
      <c r="AE53" s="1340"/>
      <c r="AF53" s="1341"/>
      <c r="AG53" s="1341"/>
      <c r="AH53" s="485" t="s">
        <v>213</v>
      </c>
      <c r="AI53" s="485" t="s">
        <v>214</v>
      </c>
      <c r="AJ53" s="533"/>
      <c r="AK53" s="485" t="s">
        <v>89</v>
      </c>
      <c r="AL53" s="485" t="s">
        <v>214</v>
      </c>
      <c r="AM53" s="487">
        <v>1</v>
      </c>
      <c r="AN53" s="485" t="s">
        <v>215</v>
      </c>
      <c r="AO53" s="485" t="s">
        <v>216</v>
      </c>
      <c r="AP53" s="1339">
        <f t="shared" si="7"/>
        <v>0</v>
      </c>
      <c r="AQ53" s="1339"/>
      <c r="AR53" s="1339"/>
      <c r="AS53" s="1339"/>
      <c r="AT53" s="493" t="s">
        <v>213</v>
      </c>
      <c r="AU53" s="1342" t="str">
        <f ca="1">IF((ROW()-8)&lt;=MAX(⑤入力シート2!$AV$6:$AV$1085),INDEX(⑤入力シート2!AT$6:AT$1085,MATCH(ROW()-8,⑤入力シート2!$AV$6:$AV$1085,0)),"")</f>
        <v/>
      </c>
      <c r="AV53" s="1343"/>
      <c r="AW53" s="1343"/>
      <c r="AX53" s="485" t="s">
        <v>213</v>
      </c>
      <c r="AY53" s="485" t="s">
        <v>214</v>
      </c>
      <c r="AZ53" s="486" t="str">
        <f ca="1">IF((ROW()-8)&lt;=MAX(⑤入力シート2!$AV$6:$AV$1085),INDEX(⑤入力シート2!AU$6:AU$1085,MATCH(ROW()-8,⑤入力シート2!$AV$6:$AV$1085,0)),"")</f>
        <v/>
      </c>
      <c r="BA53" s="485" t="s">
        <v>89</v>
      </c>
      <c r="BB53" s="485" t="s">
        <v>214</v>
      </c>
      <c r="BC53" s="487">
        <v>1</v>
      </c>
      <c r="BD53" s="485" t="s">
        <v>215</v>
      </c>
      <c r="BE53" s="485" t="s">
        <v>216</v>
      </c>
      <c r="BF53" s="1339" t="str">
        <f t="shared" ca="1" si="4"/>
        <v/>
      </c>
      <c r="BG53" s="1339"/>
      <c r="BH53" s="1339"/>
      <c r="BI53" s="1339"/>
      <c r="BJ53" s="488" t="s">
        <v>213</v>
      </c>
      <c r="BK53" s="1340"/>
      <c r="BL53" s="1341"/>
      <c r="BM53" s="1341"/>
      <c r="BN53" s="485" t="s">
        <v>213</v>
      </c>
      <c r="BO53" s="485" t="s">
        <v>214</v>
      </c>
      <c r="BP53" s="533"/>
      <c r="BQ53" s="485" t="s">
        <v>89</v>
      </c>
      <c r="BR53" s="485" t="s">
        <v>214</v>
      </c>
      <c r="BS53" s="487">
        <v>1</v>
      </c>
      <c r="BT53" s="485" t="s">
        <v>215</v>
      </c>
      <c r="BU53" s="485" t="s">
        <v>216</v>
      </c>
      <c r="BV53" s="1339">
        <f t="shared" si="5"/>
        <v>0</v>
      </c>
      <c r="BW53" s="1339"/>
      <c r="BX53" s="1339"/>
      <c r="BY53" s="1339"/>
      <c r="BZ53" s="488" t="s">
        <v>213</v>
      </c>
      <c r="CA53" s="351" t="str">
        <f t="shared" ca="1" si="8"/>
        <v/>
      </c>
      <c r="CB53" s="352">
        <f t="shared" si="9"/>
        <v>0</v>
      </c>
      <c r="CC53" s="520"/>
      <c r="CD53" s="520"/>
    </row>
    <row r="54" spans="1:82" ht="26.1" customHeight="1">
      <c r="A54" s="349">
        <v>46</v>
      </c>
      <c r="B54" s="1350" t="str">
        <f ca="1">IF((ROW()-8)&lt;=MAX(⑤入力シート2!$AV$6:$AV$1085),IF(INDIRECT("⑤入力シート2!C"&amp;(INDEX(⑤入力シート2!AO$6:AO$1085,MATCH(ROW()-8,⑤入力シート2!$AV$6:$AV$1085,0))+1)*3)="","",INDIRECT("⑤入力シート2!C"&amp;(INDEX(⑤入力シート2!AO$6:AO$1085,MATCH(ROW()-8,⑤入力シート2!$AV$6:$AV$1085,0))+1)*3)),"")</f>
        <v/>
      </c>
      <c r="C54" s="1351"/>
      <c r="D54" s="1351"/>
      <c r="E54" s="1351"/>
      <c r="F54" s="1351"/>
      <c r="G54" s="1346" t="str">
        <f ca="1">IF((ROW()-8)&lt;=MAX(⑤入力シート2!$AV$6:$AV$1085),IF(INDIRECT("⑤入力シート2!E"&amp;(INDEX(⑤入力シート2!AO$6:AO$1085,MATCH(ROW()-8,⑤入力シート2!$AV$6:$AV$1085,0))+1)*3)="","",INDIRECT("⑤入力シート2!E"&amp;(INDEX(⑤入力シート2!AO$6:AO$1085,MATCH(ROW()-8,⑤入力シート2!$AV$6:$AV$1085,0))+1)*3)),"")</f>
        <v/>
      </c>
      <c r="H54" s="1347"/>
      <c r="I54" s="1348"/>
      <c r="J54" s="350" t="str">
        <f ca="1">IF((ROW()-8)&lt;=MAX(⑤入力シート2!$AV$6:$AV$1085),IF(INDIRECT("⑤入力シート2!F"&amp;(INDEX(⑤入力シート2!AO$6:AO$1085,MATCH(ROW()-8,⑤入力シート2!$AV$6:$AV$1085,0))+1)*3)="","",INDIRECT("⑤入力シート2!F"&amp;(INDEX(⑤入力シート2!AO$6:AO$1085,MATCH(ROW()-8,⑤入力シート2!$AV$6:$AV$1085,0))+1)*3)),"")</f>
        <v/>
      </c>
      <c r="K54" s="1346" t="str">
        <f ca="1">IF((ROW()-8)&lt;=MAX(⑤入力シート2!$AV$6:$AV$1085),IF(INDEX(⑤入力シート2!AP$6:AP$1085,MATCH(ROW()-8,⑤入力シート2!$AV$6:$AV$1085,0))=1,"基本給",IF(INDEX(⑤入力シート2!AP$6:AP$1085,MATCH(ROW()-8,⑤入力シート2!$AV$6:$AV$1085,0))=2,"手当","残")),"")</f>
        <v/>
      </c>
      <c r="L54" s="1347"/>
      <c r="M54" s="1347"/>
      <c r="N54" s="1348"/>
      <c r="O54" s="1342" t="str">
        <f ca="1">IF((ROW()-8)&lt;=MAX(⑤入力シート2!$AV$6:$AV$1085),INDEX(⑤入力シート2!AR$6:AR$1085,MATCH(ROW()-8,⑤入力シート2!$AV$6:$AV$1085,0)),"")</f>
        <v/>
      </c>
      <c r="P54" s="1343"/>
      <c r="Q54" s="1343"/>
      <c r="R54" s="485" t="s">
        <v>213</v>
      </c>
      <c r="S54" s="485" t="s">
        <v>214</v>
      </c>
      <c r="T54" s="486" t="str">
        <f ca="1">IF((ROW()-8)&lt;=MAX(⑤入力シート2!$AV$6:$AV$1085),INDEX(⑤入力シート2!AS$6:AS$1085,MATCH(ROW()-8,⑤入力シート2!$AV$6:$AV$1085,0)),"")</f>
        <v/>
      </c>
      <c r="U54" s="485" t="s">
        <v>89</v>
      </c>
      <c r="V54" s="485" t="s">
        <v>214</v>
      </c>
      <c r="W54" s="487">
        <v>1</v>
      </c>
      <c r="X54" s="485" t="s">
        <v>215</v>
      </c>
      <c r="Y54" s="485" t="s">
        <v>216</v>
      </c>
      <c r="Z54" s="1339" t="str">
        <f t="shared" ca="1" si="6"/>
        <v/>
      </c>
      <c r="AA54" s="1339"/>
      <c r="AB54" s="1339"/>
      <c r="AC54" s="1339"/>
      <c r="AD54" s="488" t="s">
        <v>213</v>
      </c>
      <c r="AE54" s="1340"/>
      <c r="AF54" s="1341"/>
      <c r="AG54" s="1341"/>
      <c r="AH54" s="485" t="s">
        <v>213</v>
      </c>
      <c r="AI54" s="485" t="s">
        <v>214</v>
      </c>
      <c r="AJ54" s="533"/>
      <c r="AK54" s="485" t="s">
        <v>89</v>
      </c>
      <c r="AL54" s="485" t="s">
        <v>214</v>
      </c>
      <c r="AM54" s="487">
        <v>1</v>
      </c>
      <c r="AN54" s="485" t="s">
        <v>215</v>
      </c>
      <c r="AO54" s="485" t="s">
        <v>216</v>
      </c>
      <c r="AP54" s="1339">
        <f t="shared" si="7"/>
        <v>0</v>
      </c>
      <c r="AQ54" s="1339"/>
      <c r="AR54" s="1339"/>
      <c r="AS54" s="1339"/>
      <c r="AT54" s="493" t="s">
        <v>213</v>
      </c>
      <c r="AU54" s="1342" t="str">
        <f ca="1">IF((ROW()-8)&lt;=MAX(⑤入力シート2!$AV$6:$AV$1085),INDEX(⑤入力シート2!AT$6:AT$1085,MATCH(ROW()-8,⑤入力シート2!$AV$6:$AV$1085,0)),"")</f>
        <v/>
      </c>
      <c r="AV54" s="1343"/>
      <c r="AW54" s="1343"/>
      <c r="AX54" s="485" t="s">
        <v>213</v>
      </c>
      <c r="AY54" s="485" t="s">
        <v>214</v>
      </c>
      <c r="AZ54" s="486" t="str">
        <f ca="1">IF((ROW()-8)&lt;=MAX(⑤入力シート2!$AV$6:$AV$1085),INDEX(⑤入力シート2!AU$6:AU$1085,MATCH(ROW()-8,⑤入力シート2!$AV$6:$AV$1085,0)),"")</f>
        <v/>
      </c>
      <c r="BA54" s="485" t="s">
        <v>89</v>
      </c>
      <c r="BB54" s="485" t="s">
        <v>214</v>
      </c>
      <c r="BC54" s="487">
        <v>1</v>
      </c>
      <c r="BD54" s="485" t="s">
        <v>215</v>
      </c>
      <c r="BE54" s="485" t="s">
        <v>216</v>
      </c>
      <c r="BF54" s="1339" t="str">
        <f t="shared" ca="1" si="4"/>
        <v/>
      </c>
      <c r="BG54" s="1339"/>
      <c r="BH54" s="1339"/>
      <c r="BI54" s="1339"/>
      <c r="BJ54" s="488" t="s">
        <v>213</v>
      </c>
      <c r="BK54" s="1340"/>
      <c r="BL54" s="1341"/>
      <c r="BM54" s="1341"/>
      <c r="BN54" s="485" t="s">
        <v>213</v>
      </c>
      <c r="BO54" s="485" t="s">
        <v>214</v>
      </c>
      <c r="BP54" s="533"/>
      <c r="BQ54" s="485" t="s">
        <v>89</v>
      </c>
      <c r="BR54" s="485" t="s">
        <v>214</v>
      </c>
      <c r="BS54" s="487">
        <v>1</v>
      </c>
      <c r="BT54" s="485" t="s">
        <v>215</v>
      </c>
      <c r="BU54" s="485" t="s">
        <v>216</v>
      </c>
      <c r="BV54" s="1339">
        <f t="shared" si="5"/>
        <v>0</v>
      </c>
      <c r="BW54" s="1339"/>
      <c r="BX54" s="1339"/>
      <c r="BY54" s="1339"/>
      <c r="BZ54" s="488" t="s">
        <v>213</v>
      </c>
      <c r="CA54" s="351" t="str">
        <f t="shared" ca="1" si="8"/>
        <v/>
      </c>
      <c r="CB54" s="352">
        <f t="shared" si="9"/>
        <v>0</v>
      </c>
      <c r="CC54" s="520"/>
      <c r="CD54" s="520"/>
    </row>
    <row r="55" spans="1:82" ht="26.1" customHeight="1">
      <c r="A55" s="349">
        <v>47</v>
      </c>
      <c r="B55" s="1350" t="str">
        <f ca="1">IF((ROW()-8)&lt;=MAX(⑤入力シート2!$AV$6:$AV$1085),IF(INDIRECT("⑤入力シート2!C"&amp;(INDEX(⑤入力シート2!AO$6:AO$1085,MATCH(ROW()-8,⑤入力シート2!$AV$6:$AV$1085,0))+1)*3)="","",INDIRECT("⑤入力シート2!C"&amp;(INDEX(⑤入力シート2!AO$6:AO$1085,MATCH(ROW()-8,⑤入力シート2!$AV$6:$AV$1085,0))+1)*3)),"")</f>
        <v/>
      </c>
      <c r="C55" s="1351"/>
      <c r="D55" s="1351"/>
      <c r="E55" s="1351"/>
      <c r="F55" s="1351"/>
      <c r="G55" s="1346" t="str">
        <f ca="1">IF((ROW()-8)&lt;=MAX(⑤入力シート2!$AV$6:$AV$1085),IF(INDIRECT("⑤入力シート2!E"&amp;(INDEX(⑤入力シート2!AO$6:AO$1085,MATCH(ROW()-8,⑤入力シート2!$AV$6:$AV$1085,0))+1)*3)="","",INDIRECT("⑤入力シート2!E"&amp;(INDEX(⑤入力シート2!AO$6:AO$1085,MATCH(ROW()-8,⑤入力シート2!$AV$6:$AV$1085,0))+1)*3)),"")</f>
        <v/>
      </c>
      <c r="H55" s="1347"/>
      <c r="I55" s="1348"/>
      <c r="J55" s="350" t="str">
        <f ca="1">IF((ROW()-8)&lt;=MAX(⑤入力シート2!$AV$6:$AV$1085),IF(INDIRECT("⑤入力シート2!F"&amp;(INDEX(⑤入力シート2!AO$6:AO$1085,MATCH(ROW()-8,⑤入力シート2!$AV$6:$AV$1085,0))+1)*3)="","",INDIRECT("⑤入力シート2!F"&amp;(INDEX(⑤入力シート2!AO$6:AO$1085,MATCH(ROW()-8,⑤入力シート2!$AV$6:$AV$1085,0))+1)*3)),"")</f>
        <v/>
      </c>
      <c r="K55" s="1346" t="str">
        <f ca="1">IF((ROW()-8)&lt;=MAX(⑤入力シート2!$AV$6:$AV$1085),IF(INDEX(⑤入力シート2!AP$6:AP$1085,MATCH(ROW()-8,⑤入力シート2!$AV$6:$AV$1085,0))=1,"基本給",IF(INDEX(⑤入力シート2!AP$6:AP$1085,MATCH(ROW()-8,⑤入力シート2!$AV$6:$AV$1085,0))=2,"手当","残")),"")</f>
        <v/>
      </c>
      <c r="L55" s="1347"/>
      <c r="M55" s="1347"/>
      <c r="N55" s="1348"/>
      <c r="O55" s="1342" t="str">
        <f ca="1">IF((ROW()-8)&lt;=MAX(⑤入力シート2!$AV$6:$AV$1085),INDEX(⑤入力シート2!AR$6:AR$1085,MATCH(ROW()-8,⑤入力シート2!$AV$6:$AV$1085,0)),"")</f>
        <v/>
      </c>
      <c r="P55" s="1343"/>
      <c r="Q55" s="1343"/>
      <c r="R55" s="485" t="s">
        <v>213</v>
      </c>
      <c r="S55" s="485" t="s">
        <v>214</v>
      </c>
      <c r="T55" s="486" t="str">
        <f ca="1">IF((ROW()-8)&lt;=MAX(⑤入力シート2!$AV$6:$AV$1085),INDEX(⑤入力シート2!AS$6:AS$1085,MATCH(ROW()-8,⑤入力シート2!$AV$6:$AV$1085,0)),"")</f>
        <v/>
      </c>
      <c r="U55" s="485" t="s">
        <v>89</v>
      </c>
      <c r="V55" s="485" t="s">
        <v>214</v>
      </c>
      <c r="W55" s="487">
        <v>1</v>
      </c>
      <c r="X55" s="485" t="s">
        <v>215</v>
      </c>
      <c r="Y55" s="485" t="s">
        <v>216</v>
      </c>
      <c r="Z55" s="1339" t="str">
        <f t="shared" ca="1" si="6"/>
        <v/>
      </c>
      <c r="AA55" s="1339"/>
      <c r="AB55" s="1339"/>
      <c r="AC55" s="1339"/>
      <c r="AD55" s="488" t="s">
        <v>213</v>
      </c>
      <c r="AE55" s="1340"/>
      <c r="AF55" s="1341"/>
      <c r="AG55" s="1341"/>
      <c r="AH55" s="485" t="s">
        <v>213</v>
      </c>
      <c r="AI55" s="485" t="s">
        <v>214</v>
      </c>
      <c r="AJ55" s="533"/>
      <c r="AK55" s="485" t="s">
        <v>89</v>
      </c>
      <c r="AL55" s="485" t="s">
        <v>214</v>
      </c>
      <c r="AM55" s="487">
        <v>1</v>
      </c>
      <c r="AN55" s="485" t="s">
        <v>215</v>
      </c>
      <c r="AO55" s="485" t="s">
        <v>216</v>
      </c>
      <c r="AP55" s="1339">
        <f t="shared" si="7"/>
        <v>0</v>
      </c>
      <c r="AQ55" s="1339"/>
      <c r="AR55" s="1339"/>
      <c r="AS55" s="1339"/>
      <c r="AT55" s="493" t="s">
        <v>213</v>
      </c>
      <c r="AU55" s="1342" t="str">
        <f ca="1">IF((ROW()-8)&lt;=MAX(⑤入力シート2!$AV$6:$AV$1085),INDEX(⑤入力シート2!AT$6:AT$1085,MATCH(ROW()-8,⑤入力シート2!$AV$6:$AV$1085,0)),"")</f>
        <v/>
      </c>
      <c r="AV55" s="1343"/>
      <c r="AW55" s="1343"/>
      <c r="AX55" s="485" t="s">
        <v>213</v>
      </c>
      <c r="AY55" s="485" t="s">
        <v>214</v>
      </c>
      <c r="AZ55" s="486" t="str">
        <f ca="1">IF((ROW()-8)&lt;=MAX(⑤入力シート2!$AV$6:$AV$1085),INDEX(⑤入力シート2!AU$6:AU$1085,MATCH(ROW()-8,⑤入力シート2!$AV$6:$AV$1085,0)),"")</f>
        <v/>
      </c>
      <c r="BA55" s="485" t="s">
        <v>89</v>
      </c>
      <c r="BB55" s="485" t="s">
        <v>214</v>
      </c>
      <c r="BC55" s="487">
        <v>1</v>
      </c>
      <c r="BD55" s="485" t="s">
        <v>215</v>
      </c>
      <c r="BE55" s="485" t="s">
        <v>216</v>
      </c>
      <c r="BF55" s="1339" t="str">
        <f t="shared" ca="1" si="4"/>
        <v/>
      </c>
      <c r="BG55" s="1339"/>
      <c r="BH55" s="1339"/>
      <c r="BI55" s="1339"/>
      <c r="BJ55" s="488" t="s">
        <v>213</v>
      </c>
      <c r="BK55" s="1340"/>
      <c r="BL55" s="1341"/>
      <c r="BM55" s="1341"/>
      <c r="BN55" s="485" t="s">
        <v>213</v>
      </c>
      <c r="BO55" s="485" t="s">
        <v>214</v>
      </c>
      <c r="BP55" s="533"/>
      <c r="BQ55" s="485" t="s">
        <v>89</v>
      </c>
      <c r="BR55" s="485" t="s">
        <v>214</v>
      </c>
      <c r="BS55" s="487">
        <v>1</v>
      </c>
      <c r="BT55" s="485" t="s">
        <v>215</v>
      </c>
      <c r="BU55" s="485" t="s">
        <v>216</v>
      </c>
      <c r="BV55" s="1339">
        <f t="shared" si="5"/>
        <v>0</v>
      </c>
      <c r="BW55" s="1339"/>
      <c r="BX55" s="1339"/>
      <c r="BY55" s="1339"/>
      <c r="BZ55" s="488" t="s">
        <v>213</v>
      </c>
      <c r="CA55" s="351" t="str">
        <f t="shared" ca="1" si="8"/>
        <v/>
      </c>
      <c r="CB55" s="352">
        <f t="shared" si="9"/>
        <v>0</v>
      </c>
      <c r="CC55" s="520"/>
      <c r="CD55" s="520"/>
    </row>
    <row r="56" spans="1:82" ht="26.1" customHeight="1">
      <c r="A56" s="349">
        <v>48</v>
      </c>
      <c r="B56" s="1350" t="str">
        <f ca="1">IF((ROW()-8)&lt;=MAX(⑤入力シート2!$AV$6:$AV$1085),IF(INDIRECT("⑤入力シート2!C"&amp;(INDEX(⑤入力シート2!AO$6:AO$1085,MATCH(ROW()-8,⑤入力シート2!$AV$6:$AV$1085,0))+1)*3)="","",INDIRECT("⑤入力シート2!C"&amp;(INDEX(⑤入力シート2!AO$6:AO$1085,MATCH(ROW()-8,⑤入力シート2!$AV$6:$AV$1085,0))+1)*3)),"")</f>
        <v/>
      </c>
      <c r="C56" s="1351"/>
      <c r="D56" s="1351"/>
      <c r="E56" s="1351"/>
      <c r="F56" s="1351"/>
      <c r="G56" s="1346" t="str">
        <f ca="1">IF((ROW()-8)&lt;=MAX(⑤入力シート2!$AV$6:$AV$1085),IF(INDIRECT("⑤入力シート2!E"&amp;(INDEX(⑤入力シート2!AO$6:AO$1085,MATCH(ROW()-8,⑤入力シート2!$AV$6:$AV$1085,0))+1)*3)="","",INDIRECT("⑤入力シート2!E"&amp;(INDEX(⑤入力シート2!AO$6:AO$1085,MATCH(ROW()-8,⑤入力シート2!$AV$6:$AV$1085,0))+1)*3)),"")</f>
        <v/>
      </c>
      <c r="H56" s="1347"/>
      <c r="I56" s="1348"/>
      <c r="J56" s="350" t="str">
        <f ca="1">IF((ROW()-8)&lt;=MAX(⑤入力シート2!$AV$6:$AV$1085),IF(INDIRECT("⑤入力シート2!F"&amp;(INDEX(⑤入力シート2!AO$6:AO$1085,MATCH(ROW()-8,⑤入力シート2!$AV$6:$AV$1085,0))+1)*3)="","",INDIRECT("⑤入力シート2!F"&amp;(INDEX(⑤入力シート2!AO$6:AO$1085,MATCH(ROW()-8,⑤入力シート2!$AV$6:$AV$1085,0))+1)*3)),"")</f>
        <v/>
      </c>
      <c r="K56" s="1346" t="str">
        <f ca="1">IF((ROW()-8)&lt;=MAX(⑤入力シート2!$AV$6:$AV$1085),IF(INDEX(⑤入力シート2!AP$6:AP$1085,MATCH(ROW()-8,⑤入力シート2!$AV$6:$AV$1085,0))=1,"基本給",IF(INDEX(⑤入力シート2!AP$6:AP$1085,MATCH(ROW()-8,⑤入力シート2!$AV$6:$AV$1085,0))=2,"手当","残")),"")</f>
        <v/>
      </c>
      <c r="L56" s="1347"/>
      <c r="M56" s="1347"/>
      <c r="N56" s="1348"/>
      <c r="O56" s="1342" t="str">
        <f ca="1">IF((ROW()-8)&lt;=MAX(⑤入力シート2!$AV$6:$AV$1085),INDEX(⑤入力シート2!AR$6:AR$1085,MATCH(ROW()-8,⑤入力シート2!$AV$6:$AV$1085,0)),"")</f>
        <v/>
      </c>
      <c r="P56" s="1343"/>
      <c r="Q56" s="1343"/>
      <c r="R56" s="485" t="s">
        <v>213</v>
      </c>
      <c r="S56" s="485" t="s">
        <v>214</v>
      </c>
      <c r="T56" s="486" t="str">
        <f ca="1">IF((ROW()-8)&lt;=MAX(⑤入力シート2!$AV$6:$AV$1085),INDEX(⑤入力シート2!AS$6:AS$1085,MATCH(ROW()-8,⑤入力シート2!$AV$6:$AV$1085,0)),"")</f>
        <v/>
      </c>
      <c r="U56" s="485" t="s">
        <v>89</v>
      </c>
      <c r="V56" s="485" t="s">
        <v>214</v>
      </c>
      <c r="W56" s="487">
        <v>1</v>
      </c>
      <c r="X56" s="485" t="s">
        <v>215</v>
      </c>
      <c r="Y56" s="485" t="s">
        <v>216</v>
      </c>
      <c r="Z56" s="1339" t="str">
        <f t="shared" ca="1" si="6"/>
        <v/>
      </c>
      <c r="AA56" s="1339"/>
      <c r="AB56" s="1339"/>
      <c r="AC56" s="1339"/>
      <c r="AD56" s="488" t="s">
        <v>213</v>
      </c>
      <c r="AE56" s="1340"/>
      <c r="AF56" s="1341"/>
      <c r="AG56" s="1341"/>
      <c r="AH56" s="485" t="s">
        <v>213</v>
      </c>
      <c r="AI56" s="485" t="s">
        <v>214</v>
      </c>
      <c r="AJ56" s="533"/>
      <c r="AK56" s="485" t="s">
        <v>89</v>
      </c>
      <c r="AL56" s="485" t="s">
        <v>214</v>
      </c>
      <c r="AM56" s="487">
        <v>1</v>
      </c>
      <c r="AN56" s="485" t="s">
        <v>215</v>
      </c>
      <c r="AO56" s="485" t="s">
        <v>216</v>
      </c>
      <c r="AP56" s="1339">
        <f t="shared" si="7"/>
        <v>0</v>
      </c>
      <c r="AQ56" s="1339"/>
      <c r="AR56" s="1339"/>
      <c r="AS56" s="1339"/>
      <c r="AT56" s="493" t="s">
        <v>213</v>
      </c>
      <c r="AU56" s="1342" t="str">
        <f ca="1">IF((ROW()-8)&lt;=MAX(⑤入力シート2!$AV$6:$AV$1085),INDEX(⑤入力シート2!AT$6:AT$1085,MATCH(ROW()-8,⑤入力シート2!$AV$6:$AV$1085,0)),"")</f>
        <v/>
      </c>
      <c r="AV56" s="1343"/>
      <c r="AW56" s="1343"/>
      <c r="AX56" s="485" t="s">
        <v>213</v>
      </c>
      <c r="AY56" s="485" t="s">
        <v>214</v>
      </c>
      <c r="AZ56" s="486" t="str">
        <f ca="1">IF((ROW()-8)&lt;=MAX(⑤入力シート2!$AV$6:$AV$1085),INDEX(⑤入力シート2!AU$6:AU$1085,MATCH(ROW()-8,⑤入力シート2!$AV$6:$AV$1085,0)),"")</f>
        <v/>
      </c>
      <c r="BA56" s="485" t="s">
        <v>89</v>
      </c>
      <c r="BB56" s="485" t="s">
        <v>214</v>
      </c>
      <c r="BC56" s="487">
        <v>1</v>
      </c>
      <c r="BD56" s="485" t="s">
        <v>215</v>
      </c>
      <c r="BE56" s="485" t="s">
        <v>216</v>
      </c>
      <c r="BF56" s="1339" t="str">
        <f t="shared" ca="1" si="4"/>
        <v/>
      </c>
      <c r="BG56" s="1339"/>
      <c r="BH56" s="1339"/>
      <c r="BI56" s="1339"/>
      <c r="BJ56" s="488" t="s">
        <v>213</v>
      </c>
      <c r="BK56" s="1340"/>
      <c r="BL56" s="1341"/>
      <c r="BM56" s="1341"/>
      <c r="BN56" s="485" t="s">
        <v>213</v>
      </c>
      <c r="BO56" s="485" t="s">
        <v>214</v>
      </c>
      <c r="BP56" s="533"/>
      <c r="BQ56" s="485" t="s">
        <v>89</v>
      </c>
      <c r="BR56" s="485" t="s">
        <v>214</v>
      </c>
      <c r="BS56" s="487">
        <v>1</v>
      </c>
      <c r="BT56" s="485" t="s">
        <v>215</v>
      </c>
      <c r="BU56" s="485" t="s">
        <v>216</v>
      </c>
      <c r="BV56" s="1339">
        <f t="shared" si="5"/>
        <v>0</v>
      </c>
      <c r="BW56" s="1339"/>
      <c r="BX56" s="1339"/>
      <c r="BY56" s="1339"/>
      <c r="BZ56" s="488" t="s">
        <v>213</v>
      </c>
      <c r="CA56" s="351" t="str">
        <f t="shared" ca="1" si="8"/>
        <v/>
      </c>
      <c r="CB56" s="352">
        <f t="shared" si="9"/>
        <v>0</v>
      </c>
      <c r="CC56" s="520"/>
      <c r="CD56" s="520"/>
    </row>
    <row r="57" spans="1:82" ht="26.1" customHeight="1">
      <c r="A57" s="349">
        <v>49</v>
      </c>
      <c r="B57" s="1350" t="str">
        <f ca="1">IF((ROW()-8)&lt;=MAX(⑤入力シート2!$AV$6:$AV$1085),IF(INDIRECT("⑤入力シート2!C"&amp;(INDEX(⑤入力シート2!AO$6:AO$1085,MATCH(ROW()-8,⑤入力シート2!$AV$6:$AV$1085,0))+1)*3)="","",INDIRECT("⑤入力シート2!C"&amp;(INDEX(⑤入力シート2!AO$6:AO$1085,MATCH(ROW()-8,⑤入力シート2!$AV$6:$AV$1085,0))+1)*3)),"")</f>
        <v/>
      </c>
      <c r="C57" s="1351"/>
      <c r="D57" s="1351"/>
      <c r="E57" s="1351"/>
      <c r="F57" s="1351"/>
      <c r="G57" s="1346" t="str">
        <f ca="1">IF((ROW()-8)&lt;=MAX(⑤入力シート2!$AV$6:$AV$1085),IF(INDIRECT("⑤入力シート2!E"&amp;(INDEX(⑤入力シート2!AO$6:AO$1085,MATCH(ROW()-8,⑤入力シート2!$AV$6:$AV$1085,0))+1)*3)="","",INDIRECT("⑤入力シート2!E"&amp;(INDEX(⑤入力シート2!AO$6:AO$1085,MATCH(ROW()-8,⑤入力シート2!$AV$6:$AV$1085,0))+1)*3)),"")</f>
        <v/>
      </c>
      <c r="H57" s="1347"/>
      <c r="I57" s="1348"/>
      <c r="J57" s="350" t="str">
        <f ca="1">IF((ROW()-8)&lt;=MAX(⑤入力シート2!$AV$6:$AV$1085),IF(INDIRECT("⑤入力シート2!F"&amp;(INDEX(⑤入力シート2!AO$6:AO$1085,MATCH(ROW()-8,⑤入力シート2!$AV$6:$AV$1085,0))+1)*3)="","",INDIRECT("⑤入力シート2!F"&amp;(INDEX(⑤入力シート2!AO$6:AO$1085,MATCH(ROW()-8,⑤入力シート2!$AV$6:$AV$1085,0))+1)*3)),"")</f>
        <v/>
      </c>
      <c r="K57" s="1346" t="str">
        <f ca="1">IF((ROW()-8)&lt;=MAX(⑤入力シート2!$AV$6:$AV$1085),IF(INDEX(⑤入力シート2!AP$6:AP$1085,MATCH(ROW()-8,⑤入力シート2!$AV$6:$AV$1085,0))=1,"基本給",IF(INDEX(⑤入力シート2!AP$6:AP$1085,MATCH(ROW()-8,⑤入力シート2!$AV$6:$AV$1085,0))=2,"手当","残")),"")</f>
        <v/>
      </c>
      <c r="L57" s="1347"/>
      <c r="M57" s="1347"/>
      <c r="N57" s="1348"/>
      <c r="O57" s="1342" t="str">
        <f ca="1">IF((ROW()-8)&lt;=MAX(⑤入力シート2!$AV$6:$AV$1085),INDEX(⑤入力シート2!AR$6:AR$1085,MATCH(ROW()-8,⑤入力シート2!$AV$6:$AV$1085,0)),"")</f>
        <v/>
      </c>
      <c r="P57" s="1343"/>
      <c r="Q57" s="1343"/>
      <c r="R57" s="485" t="s">
        <v>213</v>
      </c>
      <c r="S57" s="485" t="s">
        <v>214</v>
      </c>
      <c r="T57" s="486" t="str">
        <f ca="1">IF((ROW()-8)&lt;=MAX(⑤入力シート2!$AV$6:$AV$1085),INDEX(⑤入力シート2!AS$6:AS$1085,MATCH(ROW()-8,⑤入力シート2!$AV$6:$AV$1085,0)),"")</f>
        <v/>
      </c>
      <c r="U57" s="485" t="s">
        <v>89</v>
      </c>
      <c r="V57" s="485" t="s">
        <v>214</v>
      </c>
      <c r="W57" s="487">
        <v>1</v>
      </c>
      <c r="X57" s="485" t="s">
        <v>215</v>
      </c>
      <c r="Y57" s="485" t="s">
        <v>216</v>
      </c>
      <c r="Z57" s="1339" t="str">
        <f t="shared" ca="1" si="6"/>
        <v/>
      </c>
      <c r="AA57" s="1339"/>
      <c r="AB57" s="1339"/>
      <c r="AC57" s="1339"/>
      <c r="AD57" s="488" t="s">
        <v>213</v>
      </c>
      <c r="AE57" s="1340"/>
      <c r="AF57" s="1341"/>
      <c r="AG57" s="1341"/>
      <c r="AH57" s="485" t="s">
        <v>213</v>
      </c>
      <c r="AI57" s="485" t="s">
        <v>214</v>
      </c>
      <c r="AJ57" s="533"/>
      <c r="AK57" s="485" t="s">
        <v>89</v>
      </c>
      <c r="AL57" s="485" t="s">
        <v>214</v>
      </c>
      <c r="AM57" s="487">
        <v>1</v>
      </c>
      <c r="AN57" s="485" t="s">
        <v>215</v>
      </c>
      <c r="AO57" s="485" t="s">
        <v>216</v>
      </c>
      <c r="AP57" s="1339">
        <f t="shared" si="7"/>
        <v>0</v>
      </c>
      <c r="AQ57" s="1339"/>
      <c r="AR57" s="1339"/>
      <c r="AS57" s="1339"/>
      <c r="AT57" s="493" t="s">
        <v>213</v>
      </c>
      <c r="AU57" s="1342" t="str">
        <f ca="1">IF((ROW()-8)&lt;=MAX(⑤入力シート2!$AV$6:$AV$1085),INDEX(⑤入力シート2!AT$6:AT$1085,MATCH(ROW()-8,⑤入力シート2!$AV$6:$AV$1085,0)),"")</f>
        <v/>
      </c>
      <c r="AV57" s="1343"/>
      <c r="AW57" s="1343"/>
      <c r="AX57" s="485" t="s">
        <v>213</v>
      </c>
      <c r="AY57" s="485" t="s">
        <v>214</v>
      </c>
      <c r="AZ57" s="486" t="str">
        <f ca="1">IF((ROW()-8)&lt;=MAX(⑤入力シート2!$AV$6:$AV$1085),INDEX(⑤入力シート2!AU$6:AU$1085,MATCH(ROW()-8,⑤入力シート2!$AV$6:$AV$1085,0)),"")</f>
        <v/>
      </c>
      <c r="BA57" s="485" t="s">
        <v>89</v>
      </c>
      <c r="BB57" s="485" t="s">
        <v>214</v>
      </c>
      <c r="BC57" s="487">
        <v>1</v>
      </c>
      <c r="BD57" s="485" t="s">
        <v>215</v>
      </c>
      <c r="BE57" s="485" t="s">
        <v>216</v>
      </c>
      <c r="BF57" s="1339" t="str">
        <f t="shared" ca="1" si="4"/>
        <v/>
      </c>
      <c r="BG57" s="1339"/>
      <c r="BH57" s="1339"/>
      <c r="BI57" s="1339"/>
      <c r="BJ57" s="488" t="s">
        <v>213</v>
      </c>
      <c r="BK57" s="1340"/>
      <c r="BL57" s="1341"/>
      <c r="BM57" s="1341"/>
      <c r="BN57" s="485" t="s">
        <v>213</v>
      </c>
      <c r="BO57" s="485" t="s">
        <v>214</v>
      </c>
      <c r="BP57" s="533"/>
      <c r="BQ57" s="485" t="s">
        <v>89</v>
      </c>
      <c r="BR57" s="485" t="s">
        <v>214</v>
      </c>
      <c r="BS57" s="487">
        <v>1</v>
      </c>
      <c r="BT57" s="485" t="s">
        <v>215</v>
      </c>
      <c r="BU57" s="485" t="s">
        <v>216</v>
      </c>
      <c r="BV57" s="1339">
        <f t="shared" si="5"/>
        <v>0</v>
      </c>
      <c r="BW57" s="1339"/>
      <c r="BX57" s="1339"/>
      <c r="BY57" s="1339"/>
      <c r="BZ57" s="488" t="s">
        <v>213</v>
      </c>
      <c r="CA57" s="351" t="str">
        <f t="shared" ca="1" si="8"/>
        <v/>
      </c>
      <c r="CB57" s="352">
        <f t="shared" si="9"/>
        <v>0</v>
      </c>
      <c r="CC57" s="520"/>
      <c r="CD57" s="520"/>
    </row>
    <row r="58" spans="1:82" ht="26.1" customHeight="1">
      <c r="A58" s="349">
        <v>50</v>
      </c>
      <c r="B58" s="1350" t="str">
        <f ca="1">IF((ROW()-8)&lt;=MAX(⑤入力シート2!$AV$6:$AV$1085),IF(INDIRECT("⑤入力シート2!C"&amp;(INDEX(⑤入力シート2!AO$6:AO$1085,MATCH(ROW()-8,⑤入力シート2!$AV$6:$AV$1085,0))+1)*3)="","",INDIRECT("⑤入力シート2!C"&amp;(INDEX(⑤入力シート2!AO$6:AO$1085,MATCH(ROW()-8,⑤入力シート2!$AV$6:$AV$1085,0))+1)*3)),"")</f>
        <v/>
      </c>
      <c r="C58" s="1351"/>
      <c r="D58" s="1351"/>
      <c r="E58" s="1351"/>
      <c r="F58" s="1351"/>
      <c r="G58" s="1346" t="str">
        <f ca="1">IF((ROW()-8)&lt;=MAX(⑤入力シート2!$AV$6:$AV$1085),IF(INDIRECT("⑤入力シート2!E"&amp;(INDEX(⑤入力シート2!AO$6:AO$1085,MATCH(ROW()-8,⑤入力シート2!$AV$6:$AV$1085,0))+1)*3)="","",INDIRECT("⑤入力シート2!E"&amp;(INDEX(⑤入力シート2!AO$6:AO$1085,MATCH(ROW()-8,⑤入力シート2!$AV$6:$AV$1085,0))+1)*3)),"")</f>
        <v/>
      </c>
      <c r="H58" s="1347"/>
      <c r="I58" s="1348"/>
      <c r="J58" s="350" t="str">
        <f ca="1">IF((ROW()-8)&lt;=MAX(⑤入力シート2!$AV$6:$AV$1085),IF(INDIRECT("⑤入力シート2!F"&amp;(INDEX(⑤入力シート2!AO$6:AO$1085,MATCH(ROW()-8,⑤入力シート2!$AV$6:$AV$1085,0))+1)*3)="","",INDIRECT("⑤入力シート2!F"&amp;(INDEX(⑤入力シート2!AO$6:AO$1085,MATCH(ROW()-8,⑤入力シート2!$AV$6:$AV$1085,0))+1)*3)),"")</f>
        <v/>
      </c>
      <c r="K58" s="1346" t="str">
        <f ca="1">IF((ROW()-8)&lt;=MAX(⑤入力シート2!$AV$6:$AV$1085),IF(INDEX(⑤入力シート2!AP$6:AP$1085,MATCH(ROW()-8,⑤入力シート2!$AV$6:$AV$1085,0))=1,"基本給",IF(INDEX(⑤入力シート2!AP$6:AP$1085,MATCH(ROW()-8,⑤入力シート2!$AV$6:$AV$1085,0))=2,"手当","残")),"")</f>
        <v/>
      </c>
      <c r="L58" s="1347"/>
      <c r="M58" s="1347"/>
      <c r="N58" s="1348"/>
      <c r="O58" s="1342" t="str">
        <f ca="1">IF((ROW()-8)&lt;=MAX(⑤入力シート2!$AV$6:$AV$1085),INDEX(⑤入力シート2!AR$6:AR$1085,MATCH(ROW()-8,⑤入力シート2!$AV$6:$AV$1085,0)),"")</f>
        <v/>
      </c>
      <c r="P58" s="1343"/>
      <c r="Q58" s="1343"/>
      <c r="R58" s="485" t="s">
        <v>213</v>
      </c>
      <c r="S58" s="485" t="s">
        <v>214</v>
      </c>
      <c r="T58" s="486" t="str">
        <f ca="1">IF((ROW()-8)&lt;=MAX(⑤入力シート2!$AV$6:$AV$1085),INDEX(⑤入力シート2!AS$6:AS$1085,MATCH(ROW()-8,⑤入力シート2!$AV$6:$AV$1085,0)),"")</f>
        <v/>
      </c>
      <c r="U58" s="485" t="s">
        <v>89</v>
      </c>
      <c r="V58" s="485" t="s">
        <v>214</v>
      </c>
      <c r="W58" s="487">
        <v>1</v>
      </c>
      <c r="X58" s="485" t="s">
        <v>215</v>
      </c>
      <c r="Y58" s="485" t="s">
        <v>216</v>
      </c>
      <c r="Z58" s="1339" t="str">
        <f t="shared" ca="1" si="6"/>
        <v/>
      </c>
      <c r="AA58" s="1339"/>
      <c r="AB58" s="1339"/>
      <c r="AC58" s="1339"/>
      <c r="AD58" s="488" t="s">
        <v>213</v>
      </c>
      <c r="AE58" s="1340"/>
      <c r="AF58" s="1341"/>
      <c r="AG58" s="1341"/>
      <c r="AH58" s="485" t="s">
        <v>213</v>
      </c>
      <c r="AI58" s="485" t="s">
        <v>214</v>
      </c>
      <c r="AJ58" s="533"/>
      <c r="AK58" s="485" t="s">
        <v>89</v>
      </c>
      <c r="AL58" s="485" t="s">
        <v>214</v>
      </c>
      <c r="AM58" s="487">
        <v>1</v>
      </c>
      <c r="AN58" s="485" t="s">
        <v>215</v>
      </c>
      <c r="AO58" s="485" t="s">
        <v>216</v>
      </c>
      <c r="AP58" s="1339">
        <f t="shared" si="7"/>
        <v>0</v>
      </c>
      <c r="AQ58" s="1339"/>
      <c r="AR58" s="1339"/>
      <c r="AS58" s="1339"/>
      <c r="AT58" s="493" t="s">
        <v>213</v>
      </c>
      <c r="AU58" s="1342" t="str">
        <f ca="1">IF((ROW()-8)&lt;=MAX(⑤入力シート2!$AV$6:$AV$1085),INDEX(⑤入力シート2!AT$6:AT$1085,MATCH(ROW()-8,⑤入力シート2!$AV$6:$AV$1085,0)),"")</f>
        <v/>
      </c>
      <c r="AV58" s="1343"/>
      <c r="AW58" s="1343"/>
      <c r="AX58" s="485" t="s">
        <v>213</v>
      </c>
      <c r="AY58" s="485" t="s">
        <v>214</v>
      </c>
      <c r="AZ58" s="486" t="str">
        <f ca="1">IF((ROW()-8)&lt;=MAX(⑤入力シート2!$AV$6:$AV$1085),INDEX(⑤入力シート2!AU$6:AU$1085,MATCH(ROW()-8,⑤入力シート2!$AV$6:$AV$1085,0)),"")</f>
        <v/>
      </c>
      <c r="BA58" s="485" t="s">
        <v>89</v>
      </c>
      <c r="BB58" s="485" t="s">
        <v>214</v>
      </c>
      <c r="BC58" s="487">
        <v>1</v>
      </c>
      <c r="BD58" s="485" t="s">
        <v>215</v>
      </c>
      <c r="BE58" s="485" t="s">
        <v>216</v>
      </c>
      <c r="BF58" s="1339" t="str">
        <f t="shared" ca="1" si="4"/>
        <v/>
      </c>
      <c r="BG58" s="1339"/>
      <c r="BH58" s="1339"/>
      <c r="BI58" s="1339"/>
      <c r="BJ58" s="488" t="s">
        <v>213</v>
      </c>
      <c r="BK58" s="1340"/>
      <c r="BL58" s="1341"/>
      <c r="BM58" s="1341"/>
      <c r="BN58" s="485" t="s">
        <v>213</v>
      </c>
      <c r="BO58" s="485" t="s">
        <v>214</v>
      </c>
      <c r="BP58" s="533"/>
      <c r="BQ58" s="485" t="s">
        <v>89</v>
      </c>
      <c r="BR58" s="485" t="s">
        <v>214</v>
      </c>
      <c r="BS58" s="487">
        <v>1</v>
      </c>
      <c r="BT58" s="485" t="s">
        <v>215</v>
      </c>
      <c r="BU58" s="485" t="s">
        <v>216</v>
      </c>
      <c r="BV58" s="1339">
        <f t="shared" si="5"/>
        <v>0</v>
      </c>
      <c r="BW58" s="1339"/>
      <c r="BX58" s="1339"/>
      <c r="BY58" s="1339"/>
      <c r="BZ58" s="488" t="s">
        <v>213</v>
      </c>
      <c r="CA58" s="351" t="str">
        <f t="shared" ca="1" si="8"/>
        <v/>
      </c>
      <c r="CB58" s="352">
        <f t="shared" si="9"/>
        <v>0</v>
      </c>
      <c r="CC58" s="520"/>
      <c r="CD58" s="520"/>
    </row>
    <row r="59" spans="1:82" ht="26.1" customHeight="1">
      <c r="A59" s="349">
        <v>51</v>
      </c>
      <c r="B59" s="1350" t="str">
        <f ca="1">IF((ROW()-8)&lt;=MAX(⑤入力シート2!$AV$6:$AV$1085),IF(INDIRECT("⑤入力シート2!C"&amp;(INDEX(⑤入力シート2!AO$6:AO$1085,MATCH(ROW()-8,⑤入力シート2!$AV$6:$AV$1085,0))+1)*3)="","",INDIRECT("⑤入力シート2!C"&amp;(INDEX(⑤入力シート2!AO$6:AO$1085,MATCH(ROW()-8,⑤入力シート2!$AV$6:$AV$1085,0))+1)*3)),"")</f>
        <v/>
      </c>
      <c r="C59" s="1351"/>
      <c r="D59" s="1351"/>
      <c r="E59" s="1351"/>
      <c r="F59" s="1351"/>
      <c r="G59" s="1346" t="str">
        <f ca="1">IF((ROW()-8)&lt;=MAX(⑤入力シート2!$AV$6:$AV$1085),IF(INDIRECT("⑤入力シート2!E"&amp;(INDEX(⑤入力シート2!AO$6:AO$1085,MATCH(ROW()-8,⑤入力シート2!$AV$6:$AV$1085,0))+1)*3)="","",INDIRECT("⑤入力シート2!E"&amp;(INDEX(⑤入力シート2!AO$6:AO$1085,MATCH(ROW()-8,⑤入力シート2!$AV$6:$AV$1085,0))+1)*3)),"")</f>
        <v/>
      </c>
      <c r="H59" s="1347"/>
      <c r="I59" s="1348"/>
      <c r="J59" s="350" t="str">
        <f ca="1">IF((ROW()-8)&lt;=MAX(⑤入力シート2!$AV$6:$AV$1085),IF(INDIRECT("⑤入力シート2!F"&amp;(INDEX(⑤入力シート2!AO$6:AO$1085,MATCH(ROW()-8,⑤入力シート2!$AV$6:$AV$1085,0))+1)*3)="","",INDIRECT("⑤入力シート2!F"&amp;(INDEX(⑤入力シート2!AO$6:AO$1085,MATCH(ROW()-8,⑤入力シート2!$AV$6:$AV$1085,0))+1)*3)),"")</f>
        <v/>
      </c>
      <c r="K59" s="1346" t="str">
        <f ca="1">IF((ROW()-8)&lt;=MAX(⑤入力シート2!$AV$6:$AV$1085),IF(INDEX(⑤入力シート2!AP$6:AP$1085,MATCH(ROW()-8,⑤入力シート2!$AV$6:$AV$1085,0))=1,"基本給",IF(INDEX(⑤入力シート2!AP$6:AP$1085,MATCH(ROW()-8,⑤入力シート2!$AV$6:$AV$1085,0))=2,"手当","残")),"")</f>
        <v/>
      </c>
      <c r="L59" s="1347"/>
      <c r="M59" s="1347"/>
      <c r="N59" s="1348"/>
      <c r="O59" s="1342" t="str">
        <f ca="1">IF((ROW()-8)&lt;=MAX(⑤入力シート2!$AV$6:$AV$1085),INDEX(⑤入力シート2!AR$6:AR$1085,MATCH(ROW()-8,⑤入力シート2!$AV$6:$AV$1085,0)),"")</f>
        <v/>
      </c>
      <c r="P59" s="1343"/>
      <c r="Q59" s="1343"/>
      <c r="R59" s="485" t="s">
        <v>213</v>
      </c>
      <c r="S59" s="485" t="s">
        <v>214</v>
      </c>
      <c r="T59" s="486" t="str">
        <f ca="1">IF((ROW()-8)&lt;=MAX(⑤入力シート2!$AV$6:$AV$1085),INDEX(⑤入力シート2!AS$6:AS$1085,MATCH(ROW()-8,⑤入力シート2!$AV$6:$AV$1085,0)),"")</f>
        <v/>
      </c>
      <c r="U59" s="485" t="s">
        <v>89</v>
      </c>
      <c r="V59" s="485" t="s">
        <v>214</v>
      </c>
      <c r="W59" s="487">
        <v>1</v>
      </c>
      <c r="X59" s="485" t="s">
        <v>215</v>
      </c>
      <c r="Y59" s="485" t="s">
        <v>216</v>
      </c>
      <c r="Z59" s="1339" t="str">
        <f t="shared" ca="1" si="6"/>
        <v/>
      </c>
      <c r="AA59" s="1339"/>
      <c r="AB59" s="1339"/>
      <c r="AC59" s="1339"/>
      <c r="AD59" s="488" t="s">
        <v>213</v>
      </c>
      <c r="AE59" s="1340"/>
      <c r="AF59" s="1341"/>
      <c r="AG59" s="1341"/>
      <c r="AH59" s="485" t="s">
        <v>213</v>
      </c>
      <c r="AI59" s="485" t="s">
        <v>214</v>
      </c>
      <c r="AJ59" s="533"/>
      <c r="AK59" s="485" t="s">
        <v>89</v>
      </c>
      <c r="AL59" s="485" t="s">
        <v>214</v>
      </c>
      <c r="AM59" s="487">
        <v>1</v>
      </c>
      <c r="AN59" s="485" t="s">
        <v>215</v>
      </c>
      <c r="AO59" s="485" t="s">
        <v>216</v>
      </c>
      <c r="AP59" s="1339">
        <f t="shared" si="7"/>
        <v>0</v>
      </c>
      <c r="AQ59" s="1339"/>
      <c r="AR59" s="1339"/>
      <c r="AS59" s="1339"/>
      <c r="AT59" s="493" t="s">
        <v>213</v>
      </c>
      <c r="AU59" s="1342" t="str">
        <f ca="1">IF((ROW()-8)&lt;=MAX(⑤入力シート2!$AV$6:$AV$1085),INDEX(⑤入力シート2!AT$6:AT$1085,MATCH(ROW()-8,⑤入力シート2!$AV$6:$AV$1085,0)),"")</f>
        <v/>
      </c>
      <c r="AV59" s="1343"/>
      <c r="AW59" s="1343"/>
      <c r="AX59" s="485" t="s">
        <v>213</v>
      </c>
      <c r="AY59" s="485" t="s">
        <v>214</v>
      </c>
      <c r="AZ59" s="486" t="str">
        <f ca="1">IF((ROW()-8)&lt;=MAX(⑤入力シート2!$AV$6:$AV$1085),INDEX(⑤入力シート2!AU$6:AU$1085,MATCH(ROW()-8,⑤入力シート2!$AV$6:$AV$1085,0)),"")</f>
        <v/>
      </c>
      <c r="BA59" s="485" t="s">
        <v>89</v>
      </c>
      <c r="BB59" s="485" t="s">
        <v>214</v>
      </c>
      <c r="BC59" s="487">
        <v>1</v>
      </c>
      <c r="BD59" s="485" t="s">
        <v>215</v>
      </c>
      <c r="BE59" s="485" t="s">
        <v>216</v>
      </c>
      <c r="BF59" s="1339" t="str">
        <f t="shared" ca="1" si="4"/>
        <v/>
      </c>
      <c r="BG59" s="1339"/>
      <c r="BH59" s="1339"/>
      <c r="BI59" s="1339"/>
      <c r="BJ59" s="488" t="s">
        <v>213</v>
      </c>
      <c r="BK59" s="1340"/>
      <c r="BL59" s="1341"/>
      <c r="BM59" s="1341"/>
      <c r="BN59" s="485" t="s">
        <v>213</v>
      </c>
      <c r="BO59" s="485" t="s">
        <v>214</v>
      </c>
      <c r="BP59" s="533"/>
      <c r="BQ59" s="485" t="s">
        <v>89</v>
      </c>
      <c r="BR59" s="485" t="s">
        <v>214</v>
      </c>
      <c r="BS59" s="487">
        <v>1</v>
      </c>
      <c r="BT59" s="485" t="s">
        <v>215</v>
      </c>
      <c r="BU59" s="485" t="s">
        <v>216</v>
      </c>
      <c r="BV59" s="1339">
        <f t="shared" si="5"/>
        <v>0</v>
      </c>
      <c r="BW59" s="1339"/>
      <c r="BX59" s="1339"/>
      <c r="BY59" s="1339"/>
      <c r="BZ59" s="488" t="s">
        <v>213</v>
      </c>
      <c r="CA59" s="351" t="str">
        <f t="shared" ca="1" si="8"/>
        <v/>
      </c>
      <c r="CB59" s="352">
        <f t="shared" si="9"/>
        <v>0</v>
      </c>
      <c r="CC59" s="520"/>
      <c r="CD59" s="520"/>
    </row>
    <row r="60" spans="1:82" ht="26.1" customHeight="1">
      <c r="A60" s="349">
        <v>52</v>
      </c>
      <c r="B60" s="1350" t="str">
        <f ca="1">IF((ROW()-8)&lt;=MAX(⑤入力シート2!$AV$6:$AV$1085),IF(INDIRECT("⑤入力シート2!C"&amp;(INDEX(⑤入力シート2!AO$6:AO$1085,MATCH(ROW()-8,⑤入力シート2!$AV$6:$AV$1085,0))+1)*3)="","",INDIRECT("⑤入力シート2!C"&amp;(INDEX(⑤入力シート2!AO$6:AO$1085,MATCH(ROW()-8,⑤入力シート2!$AV$6:$AV$1085,0))+1)*3)),"")</f>
        <v/>
      </c>
      <c r="C60" s="1351"/>
      <c r="D60" s="1351"/>
      <c r="E60" s="1351"/>
      <c r="F60" s="1351"/>
      <c r="G60" s="1346" t="str">
        <f ca="1">IF((ROW()-8)&lt;=MAX(⑤入力シート2!$AV$6:$AV$1085),IF(INDIRECT("⑤入力シート2!E"&amp;(INDEX(⑤入力シート2!AO$6:AO$1085,MATCH(ROW()-8,⑤入力シート2!$AV$6:$AV$1085,0))+1)*3)="","",INDIRECT("⑤入力シート2!E"&amp;(INDEX(⑤入力シート2!AO$6:AO$1085,MATCH(ROW()-8,⑤入力シート2!$AV$6:$AV$1085,0))+1)*3)),"")</f>
        <v/>
      </c>
      <c r="H60" s="1347"/>
      <c r="I60" s="1348"/>
      <c r="J60" s="350" t="str">
        <f ca="1">IF((ROW()-8)&lt;=MAX(⑤入力シート2!$AV$6:$AV$1085),IF(INDIRECT("⑤入力シート2!F"&amp;(INDEX(⑤入力シート2!AO$6:AO$1085,MATCH(ROW()-8,⑤入力シート2!$AV$6:$AV$1085,0))+1)*3)="","",INDIRECT("⑤入力シート2!F"&amp;(INDEX(⑤入力シート2!AO$6:AO$1085,MATCH(ROW()-8,⑤入力シート2!$AV$6:$AV$1085,0))+1)*3)),"")</f>
        <v/>
      </c>
      <c r="K60" s="1346" t="str">
        <f ca="1">IF((ROW()-8)&lt;=MAX(⑤入力シート2!$AV$6:$AV$1085),IF(INDEX(⑤入力シート2!AP$6:AP$1085,MATCH(ROW()-8,⑤入力シート2!$AV$6:$AV$1085,0))=1,"基本給",IF(INDEX(⑤入力シート2!AP$6:AP$1085,MATCH(ROW()-8,⑤入力シート2!$AV$6:$AV$1085,0))=2,"手当","残")),"")</f>
        <v/>
      </c>
      <c r="L60" s="1347"/>
      <c r="M60" s="1347"/>
      <c r="N60" s="1348"/>
      <c r="O60" s="1342" t="str">
        <f ca="1">IF((ROW()-8)&lt;=MAX(⑤入力シート2!$AV$6:$AV$1085),INDEX(⑤入力シート2!AR$6:AR$1085,MATCH(ROW()-8,⑤入力シート2!$AV$6:$AV$1085,0)),"")</f>
        <v/>
      </c>
      <c r="P60" s="1343"/>
      <c r="Q60" s="1343"/>
      <c r="R60" s="485" t="s">
        <v>213</v>
      </c>
      <c r="S60" s="485" t="s">
        <v>214</v>
      </c>
      <c r="T60" s="486" t="str">
        <f ca="1">IF((ROW()-8)&lt;=MAX(⑤入力シート2!$AV$6:$AV$1085),INDEX(⑤入力シート2!AS$6:AS$1085,MATCH(ROW()-8,⑤入力シート2!$AV$6:$AV$1085,0)),"")</f>
        <v/>
      </c>
      <c r="U60" s="485" t="s">
        <v>89</v>
      </c>
      <c r="V60" s="485" t="s">
        <v>214</v>
      </c>
      <c r="W60" s="487">
        <v>1</v>
      </c>
      <c r="X60" s="485" t="s">
        <v>215</v>
      </c>
      <c r="Y60" s="485" t="s">
        <v>216</v>
      </c>
      <c r="Z60" s="1339" t="str">
        <f t="shared" ca="1" si="6"/>
        <v/>
      </c>
      <c r="AA60" s="1339"/>
      <c r="AB60" s="1339"/>
      <c r="AC60" s="1339"/>
      <c r="AD60" s="488" t="s">
        <v>213</v>
      </c>
      <c r="AE60" s="1340"/>
      <c r="AF60" s="1341"/>
      <c r="AG60" s="1341"/>
      <c r="AH60" s="485" t="s">
        <v>213</v>
      </c>
      <c r="AI60" s="485" t="s">
        <v>214</v>
      </c>
      <c r="AJ60" s="533"/>
      <c r="AK60" s="485" t="s">
        <v>89</v>
      </c>
      <c r="AL60" s="485" t="s">
        <v>214</v>
      </c>
      <c r="AM60" s="487">
        <v>1</v>
      </c>
      <c r="AN60" s="485" t="s">
        <v>215</v>
      </c>
      <c r="AO60" s="485" t="s">
        <v>216</v>
      </c>
      <c r="AP60" s="1339">
        <f t="shared" si="7"/>
        <v>0</v>
      </c>
      <c r="AQ60" s="1339"/>
      <c r="AR60" s="1339"/>
      <c r="AS60" s="1339"/>
      <c r="AT60" s="493" t="s">
        <v>213</v>
      </c>
      <c r="AU60" s="1342" t="str">
        <f ca="1">IF((ROW()-8)&lt;=MAX(⑤入力シート2!$AV$6:$AV$1085),INDEX(⑤入力シート2!AT$6:AT$1085,MATCH(ROW()-8,⑤入力シート2!$AV$6:$AV$1085,0)),"")</f>
        <v/>
      </c>
      <c r="AV60" s="1343"/>
      <c r="AW60" s="1343"/>
      <c r="AX60" s="485" t="s">
        <v>213</v>
      </c>
      <c r="AY60" s="485" t="s">
        <v>214</v>
      </c>
      <c r="AZ60" s="486" t="str">
        <f ca="1">IF((ROW()-8)&lt;=MAX(⑤入力シート2!$AV$6:$AV$1085),INDEX(⑤入力シート2!AU$6:AU$1085,MATCH(ROW()-8,⑤入力シート2!$AV$6:$AV$1085,0)),"")</f>
        <v/>
      </c>
      <c r="BA60" s="485" t="s">
        <v>89</v>
      </c>
      <c r="BB60" s="485" t="s">
        <v>214</v>
      </c>
      <c r="BC60" s="487">
        <v>1</v>
      </c>
      <c r="BD60" s="485" t="s">
        <v>215</v>
      </c>
      <c r="BE60" s="485" t="s">
        <v>216</v>
      </c>
      <c r="BF60" s="1339" t="str">
        <f t="shared" ca="1" si="4"/>
        <v/>
      </c>
      <c r="BG60" s="1339"/>
      <c r="BH60" s="1339"/>
      <c r="BI60" s="1339"/>
      <c r="BJ60" s="488" t="s">
        <v>213</v>
      </c>
      <c r="BK60" s="1340"/>
      <c r="BL60" s="1341"/>
      <c r="BM60" s="1341"/>
      <c r="BN60" s="485" t="s">
        <v>213</v>
      </c>
      <c r="BO60" s="485" t="s">
        <v>214</v>
      </c>
      <c r="BP60" s="533"/>
      <c r="BQ60" s="485" t="s">
        <v>89</v>
      </c>
      <c r="BR60" s="485" t="s">
        <v>214</v>
      </c>
      <c r="BS60" s="487">
        <v>1</v>
      </c>
      <c r="BT60" s="485" t="s">
        <v>215</v>
      </c>
      <c r="BU60" s="485" t="s">
        <v>216</v>
      </c>
      <c r="BV60" s="1339">
        <f t="shared" si="5"/>
        <v>0</v>
      </c>
      <c r="BW60" s="1339"/>
      <c r="BX60" s="1339"/>
      <c r="BY60" s="1339"/>
      <c r="BZ60" s="488" t="s">
        <v>213</v>
      </c>
      <c r="CA60" s="351" t="str">
        <f t="shared" ca="1" si="8"/>
        <v/>
      </c>
      <c r="CB60" s="352">
        <f t="shared" si="9"/>
        <v>0</v>
      </c>
      <c r="CC60" s="520"/>
      <c r="CD60" s="520"/>
    </row>
    <row r="61" spans="1:82" ht="26.1" customHeight="1">
      <c r="A61" s="349">
        <v>53</v>
      </c>
      <c r="B61" s="1350" t="str">
        <f ca="1">IF((ROW()-8)&lt;=MAX(⑤入力シート2!$AV$6:$AV$1085),IF(INDIRECT("⑤入力シート2!C"&amp;(INDEX(⑤入力シート2!AO$6:AO$1085,MATCH(ROW()-8,⑤入力シート2!$AV$6:$AV$1085,0))+1)*3)="","",INDIRECT("⑤入力シート2!C"&amp;(INDEX(⑤入力シート2!AO$6:AO$1085,MATCH(ROW()-8,⑤入力シート2!$AV$6:$AV$1085,0))+1)*3)),"")</f>
        <v/>
      </c>
      <c r="C61" s="1351"/>
      <c r="D61" s="1351"/>
      <c r="E61" s="1351"/>
      <c r="F61" s="1351"/>
      <c r="G61" s="1346" t="str">
        <f ca="1">IF((ROW()-8)&lt;=MAX(⑤入力シート2!$AV$6:$AV$1085),IF(INDIRECT("⑤入力シート2!E"&amp;(INDEX(⑤入力シート2!AO$6:AO$1085,MATCH(ROW()-8,⑤入力シート2!$AV$6:$AV$1085,0))+1)*3)="","",INDIRECT("⑤入力シート2!E"&amp;(INDEX(⑤入力シート2!AO$6:AO$1085,MATCH(ROW()-8,⑤入力シート2!$AV$6:$AV$1085,0))+1)*3)),"")</f>
        <v/>
      </c>
      <c r="H61" s="1347"/>
      <c r="I61" s="1348"/>
      <c r="J61" s="350" t="str">
        <f ca="1">IF((ROW()-8)&lt;=MAX(⑤入力シート2!$AV$6:$AV$1085),IF(INDIRECT("⑤入力シート2!F"&amp;(INDEX(⑤入力シート2!AO$6:AO$1085,MATCH(ROW()-8,⑤入力シート2!$AV$6:$AV$1085,0))+1)*3)="","",INDIRECT("⑤入力シート2!F"&amp;(INDEX(⑤入力シート2!AO$6:AO$1085,MATCH(ROW()-8,⑤入力シート2!$AV$6:$AV$1085,0))+1)*3)),"")</f>
        <v/>
      </c>
      <c r="K61" s="1346" t="str">
        <f ca="1">IF((ROW()-8)&lt;=MAX(⑤入力シート2!$AV$6:$AV$1085),IF(INDEX(⑤入力シート2!AP$6:AP$1085,MATCH(ROW()-8,⑤入力シート2!$AV$6:$AV$1085,0))=1,"基本給",IF(INDEX(⑤入力シート2!AP$6:AP$1085,MATCH(ROW()-8,⑤入力シート2!$AV$6:$AV$1085,0))=2,"手当","残")),"")</f>
        <v/>
      </c>
      <c r="L61" s="1347"/>
      <c r="M61" s="1347"/>
      <c r="N61" s="1348"/>
      <c r="O61" s="1342" t="str">
        <f ca="1">IF((ROW()-8)&lt;=MAX(⑤入力シート2!$AV$6:$AV$1085),INDEX(⑤入力シート2!AR$6:AR$1085,MATCH(ROW()-8,⑤入力シート2!$AV$6:$AV$1085,0)),"")</f>
        <v/>
      </c>
      <c r="P61" s="1343"/>
      <c r="Q61" s="1343"/>
      <c r="R61" s="485" t="s">
        <v>213</v>
      </c>
      <c r="S61" s="485" t="s">
        <v>214</v>
      </c>
      <c r="T61" s="486" t="str">
        <f ca="1">IF((ROW()-8)&lt;=MAX(⑤入力シート2!$AV$6:$AV$1085),INDEX(⑤入力シート2!AS$6:AS$1085,MATCH(ROW()-8,⑤入力シート2!$AV$6:$AV$1085,0)),"")</f>
        <v/>
      </c>
      <c r="U61" s="485" t="s">
        <v>89</v>
      </c>
      <c r="V61" s="485" t="s">
        <v>214</v>
      </c>
      <c r="W61" s="487">
        <v>1</v>
      </c>
      <c r="X61" s="485" t="s">
        <v>215</v>
      </c>
      <c r="Y61" s="485" t="s">
        <v>216</v>
      </c>
      <c r="Z61" s="1339" t="str">
        <f t="shared" ca="1" si="6"/>
        <v/>
      </c>
      <c r="AA61" s="1339"/>
      <c r="AB61" s="1339"/>
      <c r="AC61" s="1339"/>
      <c r="AD61" s="488" t="s">
        <v>213</v>
      </c>
      <c r="AE61" s="1340"/>
      <c r="AF61" s="1341"/>
      <c r="AG61" s="1341"/>
      <c r="AH61" s="485" t="s">
        <v>213</v>
      </c>
      <c r="AI61" s="485" t="s">
        <v>214</v>
      </c>
      <c r="AJ61" s="533"/>
      <c r="AK61" s="485" t="s">
        <v>89</v>
      </c>
      <c r="AL61" s="485" t="s">
        <v>214</v>
      </c>
      <c r="AM61" s="487">
        <v>1</v>
      </c>
      <c r="AN61" s="485" t="s">
        <v>215</v>
      </c>
      <c r="AO61" s="485" t="s">
        <v>216</v>
      </c>
      <c r="AP61" s="1339">
        <f t="shared" si="7"/>
        <v>0</v>
      </c>
      <c r="AQ61" s="1339"/>
      <c r="AR61" s="1339"/>
      <c r="AS61" s="1339"/>
      <c r="AT61" s="493" t="s">
        <v>213</v>
      </c>
      <c r="AU61" s="1342" t="str">
        <f ca="1">IF((ROW()-8)&lt;=MAX(⑤入力シート2!$AV$6:$AV$1085),INDEX(⑤入力シート2!AT$6:AT$1085,MATCH(ROW()-8,⑤入力シート2!$AV$6:$AV$1085,0)),"")</f>
        <v/>
      </c>
      <c r="AV61" s="1343"/>
      <c r="AW61" s="1343"/>
      <c r="AX61" s="485" t="s">
        <v>213</v>
      </c>
      <c r="AY61" s="485" t="s">
        <v>214</v>
      </c>
      <c r="AZ61" s="486" t="str">
        <f ca="1">IF((ROW()-8)&lt;=MAX(⑤入力シート2!$AV$6:$AV$1085),INDEX(⑤入力シート2!AU$6:AU$1085,MATCH(ROW()-8,⑤入力シート2!$AV$6:$AV$1085,0)),"")</f>
        <v/>
      </c>
      <c r="BA61" s="485" t="s">
        <v>89</v>
      </c>
      <c r="BB61" s="485" t="s">
        <v>214</v>
      </c>
      <c r="BC61" s="487">
        <v>1</v>
      </c>
      <c r="BD61" s="485" t="s">
        <v>215</v>
      </c>
      <c r="BE61" s="485" t="s">
        <v>216</v>
      </c>
      <c r="BF61" s="1339" t="str">
        <f t="shared" ca="1" si="4"/>
        <v/>
      </c>
      <c r="BG61" s="1339"/>
      <c r="BH61" s="1339"/>
      <c r="BI61" s="1339"/>
      <c r="BJ61" s="488" t="s">
        <v>213</v>
      </c>
      <c r="BK61" s="1340"/>
      <c r="BL61" s="1341"/>
      <c r="BM61" s="1341"/>
      <c r="BN61" s="485" t="s">
        <v>213</v>
      </c>
      <c r="BO61" s="485" t="s">
        <v>214</v>
      </c>
      <c r="BP61" s="533"/>
      <c r="BQ61" s="485" t="s">
        <v>89</v>
      </c>
      <c r="BR61" s="485" t="s">
        <v>214</v>
      </c>
      <c r="BS61" s="487">
        <v>1</v>
      </c>
      <c r="BT61" s="485" t="s">
        <v>215</v>
      </c>
      <c r="BU61" s="485" t="s">
        <v>216</v>
      </c>
      <c r="BV61" s="1339">
        <f t="shared" si="5"/>
        <v>0</v>
      </c>
      <c r="BW61" s="1339"/>
      <c r="BX61" s="1339"/>
      <c r="BY61" s="1339"/>
      <c r="BZ61" s="488" t="s">
        <v>213</v>
      </c>
      <c r="CA61" s="351" t="str">
        <f t="shared" ca="1" si="8"/>
        <v/>
      </c>
      <c r="CB61" s="352">
        <f t="shared" si="9"/>
        <v>0</v>
      </c>
      <c r="CC61" s="520"/>
      <c r="CD61" s="520"/>
    </row>
    <row r="62" spans="1:82" ht="26.1" customHeight="1">
      <c r="A62" s="349">
        <v>54</v>
      </c>
      <c r="B62" s="1350" t="str">
        <f ca="1">IF((ROW()-8)&lt;=MAX(⑤入力シート2!$AV$6:$AV$1085),IF(INDIRECT("⑤入力シート2!C"&amp;(INDEX(⑤入力シート2!AO$6:AO$1085,MATCH(ROW()-8,⑤入力シート2!$AV$6:$AV$1085,0))+1)*3)="","",INDIRECT("⑤入力シート2!C"&amp;(INDEX(⑤入力シート2!AO$6:AO$1085,MATCH(ROW()-8,⑤入力シート2!$AV$6:$AV$1085,0))+1)*3)),"")</f>
        <v/>
      </c>
      <c r="C62" s="1351"/>
      <c r="D62" s="1351"/>
      <c r="E62" s="1351"/>
      <c r="F62" s="1351"/>
      <c r="G62" s="1346" t="str">
        <f ca="1">IF((ROW()-8)&lt;=MAX(⑤入力シート2!$AV$6:$AV$1085),IF(INDIRECT("⑤入力シート2!E"&amp;(INDEX(⑤入力シート2!AO$6:AO$1085,MATCH(ROW()-8,⑤入力シート2!$AV$6:$AV$1085,0))+1)*3)="","",INDIRECT("⑤入力シート2!E"&amp;(INDEX(⑤入力シート2!AO$6:AO$1085,MATCH(ROW()-8,⑤入力シート2!$AV$6:$AV$1085,0))+1)*3)),"")</f>
        <v/>
      </c>
      <c r="H62" s="1347"/>
      <c r="I62" s="1348"/>
      <c r="J62" s="350" t="str">
        <f ca="1">IF((ROW()-8)&lt;=MAX(⑤入力シート2!$AV$6:$AV$1085),IF(INDIRECT("⑤入力シート2!F"&amp;(INDEX(⑤入力シート2!AO$6:AO$1085,MATCH(ROW()-8,⑤入力シート2!$AV$6:$AV$1085,0))+1)*3)="","",INDIRECT("⑤入力シート2!F"&amp;(INDEX(⑤入力シート2!AO$6:AO$1085,MATCH(ROW()-8,⑤入力シート2!$AV$6:$AV$1085,0))+1)*3)),"")</f>
        <v/>
      </c>
      <c r="K62" s="1346" t="str">
        <f ca="1">IF((ROW()-8)&lt;=MAX(⑤入力シート2!$AV$6:$AV$1085),IF(INDEX(⑤入力シート2!AP$6:AP$1085,MATCH(ROW()-8,⑤入力シート2!$AV$6:$AV$1085,0))=1,"基本給",IF(INDEX(⑤入力シート2!AP$6:AP$1085,MATCH(ROW()-8,⑤入力シート2!$AV$6:$AV$1085,0))=2,"手当","残")),"")</f>
        <v/>
      </c>
      <c r="L62" s="1347"/>
      <c r="M62" s="1347"/>
      <c r="N62" s="1348"/>
      <c r="O62" s="1342" t="str">
        <f ca="1">IF((ROW()-8)&lt;=MAX(⑤入力シート2!$AV$6:$AV$1085),INDEX(⑤入力シート2!AR$6:AR$1085,MATCH(ROW()-8,⑤入力シート2!$AV$6:$AV$1085,0)),"")</f>
        <v/>
      </c>
      <c r="P62" s="1343"/>
      <c r="Q62" s="1343"/>
      <c r="R62" s="485" t="s">
        <v>213</v>
      </c>
      <c r="S62" s="485" t="s">
        <v>214</v>
      </c>
      <c r="T62" s="486" t="str">
        <f ca="1">IF((ROW()-8)&lt;=MAX(⑤入力シート2!$AV$6:$AV$1085),INDEX(⑤入力シート2!AS$6:AS$1085,MATCH(ROW()-8,⑤入力シート2!$AV$6:$AV$1085,0)),"")</f>
        <v/>
      </c>
      <c r="U62" s="485" t="s">
        <v>89</v>
      </c>
      <c r="V62" s="485" t="s">
        <v>214</v>
      </c>
      <c r="W62" s="487">
        <v>1</v>
      </c>
      <c r="X62" s="485" t="s">
        <v>215</v>
      </c>
      <c r="Y62" s="485" t="s">
        <v>216</v>
      </c>
      <c r="Z62" s="1339" t="str">
        <f t="shared" ca="1" si="6"/>
        <v/>
      </c>
      <c r="AA62" s="1339"/>
      <c r="AB62" s="1339"/>
      <c r="AC62" s="1339"/>
      <c r="AD62" s="488" t="s">
        <v>213</v>
      </c>
      <c r="AE62" s="1340"/>
      <c r="AF62" s="1341"/>
      <c r="AG62" s="1341"/>
      <c r="AH62" s="485" t="s">
        <v>213</v>
      </c>
      <c r="AI62" s="485" t="s">
        <v>214</v>
      </c>
      <c r="AJ62" s="533"/>
      <c r="AK62" s="485" t="s">
        <v>89</v>
      </c>
      <c r="AL62" s="485" t="s">
        <v>214</v>
      </c>
      <c r="AM62" s="487">
        <v>1</v>
      </c>
      <c r="AN62" s="485" t="s">
        <v>215</v>
      </c>
      <c r="AO62" s="485" t="s">
        <v>216</v>
      </c>
      <c r="AP62" s="1339">
        <f t="shared" si="7"/>
        <v>0</v>
      </c>
      <c r="AQ62" s="1339"/>
      <c r="AR62" s="1339"/>
      <c r="AS62" s="1339"/>
      <c r="AT62" s="493" t="s">
        <v>213</v>
      </c>
      <c r="AU62" s="1342" t="str">
        <f ca="1">IF((ROW()-8)&lt;=MAX(⑤入力シート2!$AV$6:$AV$1085),INDEX(⑤入力シート2!AT$6:AT$1085,MATCH(ROW()-8,⑤入力シート2!$AV$6:$AV$1085,0)),"")</f>
        <v/>
      </c>
      <c r="AV62" s="1343"/>
      <c r="AW62" s="1343"/>
      <c r="AX62" s="485" t="s">
        <v>213</v>
      </c>
      <c r="AY62" s="485" t="s">
        <v>214</v>
      </c>
      <c r="AZ62" s="486" t="str">
        <f ca="1">IF((ROW()-8)&lt;=MAX(⑤入力シート2!$AV$6:$AV$1085),INDEX(⑤入力シート2!AU$6:AU$1085,MATCH(ROW()-8,⑤入力シート2!$AV$6:$AV$1085,0)),"")</f>
        <v/>
      </c>
      <c r="BA62" s="485" t="s">
        <v>89</v>
      </c>
      <c r="BB62" s="485" t="s">
        <v>214</v>
      </c>
      <c r="BC62" s="487">
        <v>1</v>
      </c>
      <c r="BD62" s="485" t="s">
        <v>215</v>
      </c>
      <c r="BE62" s="485" t="s">
        <v>216</v>
      </c>
      <c r="BF62" s="1339" t="str">
        <f t="shared" ca="1" si="4"/>
        <v/>
      </c>
      <c r="BG62" s="1339"/>
      <c r="BH62" s="1339"/>
      <c r="BI62" s="1339"/>
      <c r="BJ62" s="488" t="s">
        <v>213</v>
      </c>
      <c r="BK62" s="1340"/>
      <c r="BL62" s="1341"/>
      <c r="BM62" s="1341"/>
      <c r="BN62" s="485" t="s">
        <v>213</v>
      </c>
      <c r="BO62" s="485" t="s">
        <v>214</v>
      </c>
      <c r="BP62" s="533"/>
      <c r="BQ62" s="485" t="s">
        <v>89</v>
      </c>
      <c r="BR62" s="485" t="s">
        <v>214</v>
      </c>
      <c r="BS62" s="487">
        <v>1</v>
      </c>
      <c r="BT62" s="485" t="s">
        <v>215</v>
      </c>
      <c r="BU62" s="485" t="s">
        <v>216</v>
      </c>
      <c r="BV62" s="1339">
        <f t="shared" si="5"/>
        <v>0</v>
      </c>
      <c r="BW62" s="1339"/>
      <c r="BX62" s="1339"/>
      <c r="BY62" s="1339"/>
      <c r="BZ62" s="488" t="s">
        <v>213</v>
      </c>
      <c r="CA62" s="351" t="str">
        <f t="shared" ca="1" si="8"/>
        <v/>
      </c>
      <c r="CB62" s="352">
        <f t="shared" si="9"/>
        <v>0</v>
      </c>
      <c r="CC62" s="520"/>
      <c r="CD62" s="520"/>
    </row>
    <row r="63" spans="1:82" ht="26.1" customHeight="1">
      <c r="A63" s="349">
        <v>55</v>
      </c>
      <c r="B63" s="1350" t="str">
        <f ca="1">IF((ROW()-8)&lt;=MAX(⑤入力シート2!$AV$6:$AV$1085),IF(INDIRECT("⑤入力シート2!C"&amp;(INDEX(⑤入力シート2!AO$6:AO$1085,MATCH(ROW()-8,⑤入力シート2!$AV$6:$AV$1085,0))+1)*3)="","",INDIRECT("⑤入力シート2!C"&amp;(INDEX(⑤入力シート2!AO$6:AO$1085,MATCH(ROW()-8,⑤入力シート2!$AV$6:$AV$1085,0))+1)*3)),"")</f>
        <v/>
      </c>
      <c r="C63" s="1364"/>
      <c r="D63" s="1364"/>
      <c r="E63" s="1364"/>
      <c r="F63" s="1365"/>
      <c r="G63" s="1346" t="str">
        <f ca="1">IF((ROW()-8)&lt;=MAX(⑤入力シート2!$AV$6:$AV$1085),IF(INDIRECT("⑤入力シート2!E"&amp;(INDEX(⑤入力シート2!AO$6:AO$1085,MATCH(ROW()-8,⑤入力シート2!$AV$6:$AV$1085,0))+1)*3)="","",INDIRECT("⑤入力シート2!E"&amp;(INDEX(⑤入力シート2!AO$6:AO$1085,MATCH(ROW()-8,⑤入力シート2!$AV$6:$AV$1085,0))+1)*3)),"")</f>
        <v/>
      </c>
      <c r="H63" s="1347"/>
      <c r="I63" s="1348"/>
      <c r="J63" s="350" t="str">
        <f ca="1">IF((ROW()-8)&lt;=MAX(⑤入力シート2!$AV$6:$AV$1085),IF(INDIRECT("⑤入力シート2!F"&amp;(INDEX(⑤入力シート2!AO$6:AO$1085,MATCH(ROW()-8,⑤入力シート2!$AV$6:$AV$1085,0))+1)*3)="","",INDIRECT("⑤入力シート2!F"&amp;(INDEX(⑤入力シート2!AO$6:AO$1085,MATCH(ROW()-8,⑤入力シート2!$AV$6:$AV$1085,0))+1)*3)),"")</f>
        <v/>
      </c>
      <c r="K63" s="1346" t="str">
        <f ca="1">IF((ROW()-8)&lt;=MAX(⑤入力シート2!$AV$6:$AV$1085),IF(INDEX(⑤入力シート2!AP$6:AP$1085,MATCH(ROW()-8,⑤入力シート2!$AV$6:$AV$1085,0))=1,"基本給",IF(INDEX(⑤入力シート2!AP$6:AP$1085,MATCH(ROW()-8,⑤入力シート2!$AV$6:$AV$1085,0))=2,"手当","残")),"")</f>
        <v/>
      </c>
      <c r="L63" s="1347"/>
      <c r="M63" s="1347"/>
      <c r="N63" s="1348"/>
      <c r="O63" s="1342" t="str">
        <f ca="1">IF((ROW()-8)&lt;=MAX(⑤入力シート2!$AV$6:$AV$1085),INDEX(⑤入力シート2!AR$6:AR$1085,MATCH(ROW()-8,⑤入力シート2!$AV$6:$AV$1085,0)),"")</f>
        <v/>
      </c>
      <c r="P63" s="1343"/>
      <c r="Q63" s="1343"/>
      <c r="R63" s="485" t="s">
        <v>213</v>
      </c>
      <c r="S63" s="485" t="s">
        <v>214</v>
      </c>
      <c r="T63" s="486" t="str">
        <f ca="1">IF((ROW()-8)&lt;=MAX(⑤入力シート2!$AV$6:$AV$1085),INDEX(⑤入力シート2!AS$6:AS$1085,MATCH(ROW()-8,⑤入力シート2!$AV$6:$AV$1085,0)),"")</f>
        <v/>
      </c>
      <c r="U63" s="485" t="s">
        <v>89</v>
      </c>
      <c r="V63" s="485" t="s">
        <v>214</v>
      </c>
      <c r="W63" s="487">
        <v>1</v>
      </c>
      <c r="X63" s="485" t="s">
        <v>215</v>
      </c>
      <c r="Y63" s="485" t="s">
        <v>216</v>
      </c>
      <c r="Z63" s="1339" t="str">
        <f t="shared" ca="1" si="6"/>
        <v/>
      </c>
      <c r="AA63" s="1339"/>
      <c r="AB63" s="1339"/>
      <c r="AC63" s="1339"/>
      <c r="AD63" s="488" t="s">
        <v>213</v>
      </c>
      <c r="AE63" s="1340"/>
      <c r="AF63" s="1341"/>
      <c r="AG63" s="1341"/>
      <c r="AH63" s="485" t="s">
        <v>213</v>
      </c>
      <c r="AI63" s="485" t="s">
        <v>214</v>
      </c>
      <c r="AJ63" s="533"/>
      <c r="AK63" s="485" t="s">
        <v>89</v>
      </c>
      <c r="AL63" s="485" t="s">
        <v>214</v>
      </c>
      <c r="AM63" s="487">
        <v>1</v>
      </c>
      <c r="AN63" s="485" t="s">
        <v>215</v>
      </c>
      <c r="AO63" s="485" t="s">
        <v>216</v>
      </c>
      <c r="AP63" s="1339">
        <f t="shared" si="7"/>
        <v>0</v>
      </c>
      <c r="AQ63" s="1339"/>
      <c r="AR63" s="1339"/>
      <c r="AS63" s="1339"/>
      <c r="AT63" s="493" t="s">
        <v>213</v>
      </c>
      <c r="AU63" s="1349" t="str">
        <f ca="1">IF((ROW()-8)&lt;=MAX(⑤入力シート2!$AV$6:$AV$1085),INDEX(⑤入力シート2!AT$6:AT$1085,MATCH(ROW()-8,⑤入力シート2!$AV$6:$AV$1085,0)),"")</f>
        <v/>
      </c>
      <c r="AV63" s="1343"/>
      <c r="AW63" s="1343"/>
      <c r="AX63" s="485" t="s">
        <v>213</v>
      </c>
      <c r="AY63" s="485" t="s">
        <v>214</v>
      </c>
      <c r="AZ63" s="486" t="str">
        <f ca="1">IF((ROW()-8)&lt;=MAX(⑤入力シート2!$AV$6:$AV$1085),INDEX(⑤入力シート2!AU$6:AU$1085,MATCH(ROW()-8,⑤入力シート2!$AV$6:$AV$1085,0)),"")</f>
        <v/>
      </c>
      <c r="BA63" s="485" t="s">
        <v>89</v>
      </c>
      <c r="BB63" s="485" t="s">
        <v>214</v>
      </c>
      <c r="BC63" s="487">
        <v>1</v>
      </c>
      <c r="BD63" s="485" t="s">
        <v>215</v>
      </c>
      <c r="BE63" s="485" t="s">
        <v>216</v>
      </c>
      <c r="BF63" s="1339" t="str">
        <f t="shared" ca="1" si="4"/>
        <v/>
      </c>
      <c r="BG63" s="1339"/>
      <c r="BH63" s="1339"/>
      <c r="BI63" s="1339"/>
      <c r="BJ63" s="488" t="s">
        <v>213</v>
      </c>
      <c r="BK63" s="1340"/>
      <c r="BL63" s="1341"/>
      <c r="BM63" s="1341"/>
      <c r="BN63" s="485" t="s">
        <v>213</v>
      </c>
      <c r="BO63" s="485" t="s">
        <v>214</v>
      </c>
      <c r="BP63" s="533"/>
      <c r="BQ63" s="485" t="s">
        <v>89</v>
      </c>
      <c r="BR63" s="485" t="s">
        <v>214</v>
      </c>
      <c r="BS63" s="487">
        <v>1</v>
      </c>
      <c r="BT63" s="485" t="s">
        <v>215</v>
      </c>
      <c r="BU63" s="485" t="s">
        <v>216</v>
      </c>
      <c r="BV63" s="1339">
        <f t="shared" si="5"/>
        <v>0</v>
      </c>
      <c r="BW63" s="1339"/>
      <c r="BX63" s="1339"/>
      <c r="BY63" s="1339"/>
      <c r="BZ63" s="488" t="s">
        <v>213</v>
      </c>
      <c r="CA63" s="351" t="str">
        <f t="shared" ca="1" si="8"/>
        <v/>
      </c>
      <c r="CB63" s="352">
        <f t="shared" si="9"/>
        <v>0</v>
      </c>
      <c r="CC63" s="520"/>
      <c r="CD63" s="520"/>
    </row>
    <row r="64" spans="1:82" ht="26.1" customHeight="1">
      <c r="A64" s="349">
        <v>56</v>
      </c>
      <c r="B64" s="1350" t="str">
        <f ca="1">IF((ROW()-8)&lt;=MAX(⑤入力シート2!$AV$6:$AV$1085),IF(INDIRECT("⑤入力シート2!C"&amp;(INDEX(⑤入力シート2!AO$6:AO$1085,MATCH(ROW()-8,⑤入力シート2!$AV$6:$AV$1085,0))+1)*3)="","",INDIRECT("⑤入力シート2!C"&amp;(INDEX(⑤入力シート2!AO$6:AO$1085,MATCH(ROW()-8,⑤入力シート2!$AV$6:$AV$1085,0))+1)*3)),"")</f>
        <v/>
      </c>
      <c r="C64" s="1364"/>
      <c r="D64" s="1364"/>
      <c r="E64" s="1364"/>
      <c r="F64" s="1365"/>
      <c r="G64" s="1346" t="str">
        <f ca="1">IF((ROW()-8)&lt;=MAX(⑤入力シート2!$AV$6:$AV$1085),IF(INDIRECT("⑤入力シート2!E"&amp;(INDEX(⑤入力シート2!AO$6:AO$1085,MATCH(ROW()-8,⑤入力シート2!$AV$6:$AV$1085,0))+1)*3)="","",INDIRECT("⑤入力シート2!E"&amp;(INDEX(⑤入力シート2!AO$6:AO$1085,MATCH(ROW()-8,⑤入力シート2!$AV$6:$AV$1085,0))+1)*3)),"")</f>
        <v/>
      </c>
      <c r="H64" s="1347"/>
      <c r="I64" s="1348"/>
      <c r="J64" s="350" t="str">
        <f ca="1">IF((ROW()-8)&lt;=MAX(⑤入力シート2!$AV$6:$AV$1085),IF(INDIRECT("⑤入力シート2!F"&amp;(INDEX(⑤入力シート2!AO$6:AO$1085,MATCH(ROW()-8,⑤入力シート2!$AV$6:$AV$1085,0))+1)*3)="","",INDIRECT("⑤入力シート2!F"&amp;(INDEX(⑤入力シート2!AO$6:AO$1085,MATCH(ROW()-8,⑤入力シート2!$AV$6:$AV$1085,0))+1)*3)),"")</f>
        <v/>
      </c>
      <c r="K64" s="1346" t="str">
        <f ca="1">IF((ROW()-8)&lt;=MAX(⑤入力シート2!$AV$6:$AV$1085),IF(INDEX(⑤入力シート2!AP$6:AP$1085,MATCH(ROW()-8,⑤入力シート2!$AV$6:$AV$1085,0))=1,"基本給",IF(INDEX(⑤入力シート2!AP$6:AP$1085,MATCH(ROW()-8,⑤入力シート2!$AV$6:$AV$1085,0))=2,"手当","残")),"")</f>
        <v/>
      </c>
      <c r="L64" s="1347"/>
      <c r="M64" s="1347"/>
      <c r="N64" s="1348"/>
      <c r="O64" s="1342" t="str">
        <f ca="1">IF((ROW()-8)&lt;=MAX(⑤入力シート2!$AV$6:$AV$1085),INDEX(⑤入力シート2!AR$6:AR$1085,MATCH(ROW()-8,⑤入力シート2!$AV$6:$AV$1085,0)),"")</f>
        <v/>
      </c>
      <c r="P64" s="1343"/>
      <c r="Q64" s="1343"/>
      <c r="R64" s="485" t="s">
        <v>213</v>
      </c>
      <c r="S64" s="485" t="s">
        <v>214</v>
      </c>
      <c r="T64" s="486" t="str">
        <f ca="1">IF((ROW()-8)&lt;=MAX(⑤入力シート2!$AV$6:$AV$1085),INDEX(⑤入力シート2!AS$6:AS$1085,MATCH(ROW()-8,⑤入力シート2!$AV$6:$AV$1085,0)),"")</f>
        <v/>
      </c>
      <c r="U64" s="485" t="s">
        <v>89</v>
      </c>
      <c r="V64" s="485" t="s">
        <v>214</v>
      </c>
      <c r="W64" s="487">
        <v>1</v>
      </c>
      <c r="X64" s="485" t="s">
        <v>215</v>
      </c>
      <c r="Y64" s="485" t="s">
        <v>216</v>
      </c>
      <c r="Z64" s="1339" t="str">
        <f t="shared" ca="1" si="6"/>
        <v/>
      </c>
      <c r="AA64" s="1339"/>
      <c r="AB64" s="1339"/>
      <c r="AC64" s="1339"/>
      <c r="AD64" s="488" t="s">
        <v>213</v>
      </c>
      <c r="AE64" s="1340"/>
      <c r="AF64" s="1341"/>
      <c r="AG64" s="1341"/>
      <c r="AH64" s="485" t="s">
        <v>213</v>
      </c>
      <c r="AI64" s="485" t="s">
        <v>214</v>
      </c>
      <c r="AJ64" s="533"/>
      <c r="AK64" s="485" t="s">
        <v>89</v>
      </c>
      <c r="AL64" s="485" t="s">
        <v>214</v>
      </c>
      <c r="AM64" s="487">
        <v>1</v>
      </c>
      <c r="AN64" s="485" t="s">
        <v>215</v>
      </c>
      <c r="AO64" s="485" t="s">
        <v>216</v>
      </c>
      <c r="AP64" s="1339">
        <f t="shared" si="7"/>
        <v>0</v>
      </c>
      <c r="AQ64" s="1339"/>
      <c r="AR64" s="1339"/>
      <c r="AS64" s="1339"/>
      <c r="AT64" s="493" t="s">
        <v>213</v>
      </c>
      <c r="AU64" s="1349" t="str">
        <f ca="1">IF((ROW()-8)&lt;=MAX(⑤入力シート2!$AV$6:$AV$1085),INDEX(⑤入力シート2!AT$6:AT$1085,MATCH(ROW()-8,⑤入力シート2!$AV$6:$AV$1085,0)),"")</f>
        <v/>
      </c>
      <c r="AV64" s="1343"/>
      <c r="AW64" s="1343"/>
      <c r="AX64" s="485" t="s">
        <v>213</v>
      </c>
      <c r="AY64" s="485" t="s">
        <v>214</v>
      </c>
      <c r="AZ64" s="486" t="str">
        <f ca="1">IF((ROW()-8)&lt;=MAX(⑤入力シート2!$AV$6:$AV$1085),INDEX(⑤入力シート2!AU$6:AU$1085,MATCH(ROW()-8,⑤入力シート2!$AV$6:$AV$1085,0)),"")</f>
        <v/>
      </c>
      <c r="BA64" s="485" t="s">
        <v>89</v>
      </c>
      <c r="BB64" s="485" t="s">
        <v>214</v>
      </c>
      <c r="BC64" s="487">
        <v>1</v>
      </c>
      <c r="BD64" s="485" t="s">
        <v>215</v>
      </c>
      <c r="BE64" s="485" t="s">
        <v>216</v>
      </c>
      <c r="BF64" s="1339" t="str">
        <f t="shared" ca="1" si="4"/>
        <v/>
      </c>
      <c r="BG64" s="1339"/>
      <c r="BH64" s="1339"/>
      <c r="BI64" s="1339"/>
      <c r="BJ64" s="488" t="s">
        <v>213</v>
      </c>
      <c r="BK64" s="1340"/>
      <c r="BL64" s="1341"/>
      <c r="BM64" s="1341"/>
      <c r="BN64" s="485" t="s">
        <v>213</v>
      </c>
      <c r="BO64" s="485" t="s">
        <v>214</v>
      </c>
      <c r="BP64" s="533"/>
      <c r="BQ64" s="485" t="s">
        <v>89</v>
      </c>
      <c r="BR64" s="485" t="s">
        <v>214</v>
      </c>
      <c r="BS64" s="487">
        <v>1</v>
      </c>
      <c r="BT64" s="485" t="s">
        <v>215</v>
      </c>
      <c r="BU64" s="485" t="s">
        <v>216</v>
      </c>
      <c r="BV64" s="1339">
        <f t="shared" si="5"/>
        <v>0</v>
      </c>
      <c r="BW64" s="1339"/>
      <c r="BX64" s="1339"/>
      <c r="BY64" s="1339"/>
      <c r="BZ64" s="488" t="s">
        <v>213</v>
      </c>
      <c r="CA64" s="351" t="str">
        <f t="shared" ca="1" si="8"/>
        <v/>
      </c>
      <c r="CB64" s="352">
        <f t="shared" si="9"/>
        <v>0</v>
      </c>
      <c r="CC64" s="520"/>
      <c r="CD64" s="520"/>
    </row>
    <row r="65" spans="1:82" ht="26.1" customHeight="1">
      <c r="A65" s="349">
        <v>57</v>
      </c>
      <c r="B65" s="1350" t="str">
        <f ca="1">IF((ROW()-8)&lt;=MAX(⑤入力シート2!$AV$6:$AV$1085),IF(INDIRECT("⑤入力シート2!C"&amp;(INDEX(⑤入力シート2!AO$6:AO$1085,MATCH(ROW()-8,⑤入力シート2!$AV$6:$AV$1085,0))+1)*3)="","",INDIRECT("⑤入力シート2!C"&amp;(INDEX(⑤入力シート2!AO$6:AO$1085,MATCH(ROW()-8,⑤入力シート2!$AV$6:$AV$1085,0))+1)*3)),"")</f>
        <v/>
      </c>
      <c r="C65" s="1364"/>
      <c r="D65" s="1364"/>
      <c r="E65" s="1364"/>
      <c r="F65" s="1365"/>
      <c r="G65" s="1346" t="str">
        <f ca="1">IF((ROW()-8)&lt;=MAX(⑤入力シート2!$AV$6:$AV$1085),IF(INDIRECT("⑤入力シート2!E"&amp;(INDEX(⑤入力シート2!AO$6:AO$1085,MATCH(ROW()-8,⑤入力シート2!$AV$6:$AV$1085,0))+1)*3)="","",INDIRECT("⑤入力シート2!E"&amp;(INDEX(⑤入力シート2!AO$6:AO$1085,MATCH(ROW()-8,⑤入力シート2!$AV$6:$AV$1085,0))+1)*3)),"")</f>
        <v/>
      </c>
      <c r="H65" s="1347"/>
      <c r="I65" s="1348"/>
      <c r="J65" s="350" t="str">
        <f ca="1">IF((ROW()-8)&lt;=MAX(⑤入力シート2!$AV$6:$AV$1085),IF(INDIRECT("⑤入力シート2!F"&amp;(INDEX(⑤入力シート2!AO$6:AO$1085,MATCH(ROW()-8,⑤入力シート2!$AV$6:$AV$1085,0))+1)*3)="","",INDIRECT("⑤入力シート2!F"&amp;(INDEX(⑤入力シート2!AO$6:AO$1085,MATCH(ROW()-8,⑤入力シート2!$AV$6:$AV$1085,0))+1)*3)),"")</f>
        <v/>
      </c>
      <c r="K65" s="1346" t="str">
        <f ca="1">IF((ROW()-8)&lt;=MAX(⑤入力シート2!$AV$6:$AV$1085),IF(INDEX(⑤入力シート2!AP$6:AP$1085,MATCH(ROW()-8,⑤入力シート2!$AV$6:$AV$1085,0))=1,"基本給",IF(INDEX(⑤入力シート2!AP$6:AP$1085,MATCH(ROW()-8,⑤入力シート2!$AV$6:$AV$1085,0))=2,"手当","残")),"")</f>
        <v/>
      </c>
      <c r="L65" s="1347"/>
      <c r="M65" s="1347"/>
      <c r="N65" s="1348"/>
      <c r="O65" s="1342" t="str">
        <f ca="1">IF((ROW()-8)&lt;=MAX(⑤入力シート2!$AV$6:$AV$1085),INDEX(⑤入力シート2!AR$6:AR$1085,MATCH(ROW()-8,⑤入力シート2!$AV$6:$AV$1085,0)),"")</f>
        <v/>
      </c>
      <c r="P65" s="1343"/>
      <c r="Q65" s="1343"/>
      <c r="R65" s="485" t="s">
        <v>213</v>
      </c>
      <c r="S65" s="485" t="s">
        <v>214</v>
      </c>
      <c r="T65" s="486" t="str">
        <f ca="1">IF((ROW()-8)&lt;=MAX(⑤入力シート2!$AV$6:$AV$1085),INDEX(⑤入力シート2!AS$6:AS$1085,MATCH(ROW()-8,⑤入力シート2!$AV$6:$AV$1085,0)),"")</f>
        <v/>
      </c>
      <c r="U65" s="485" t="s">
        <v>89</v>
      </c>
      <c r="V65" s="485" t="s">
        <v>214</v>
      </c>
      <c r="W65" s="487">
        <v>1</v>
      </c>
      <c r="X65" s="485" t="s">
        <v>215</v>
      </c>
      <c r="Y65" s="485" t="s">
        <v>216</v>
      </c>
      <c r="Z65" s="1339" t="str">
        <f t="shared" ca="1" si="6"/>
        <v/>
      </c>
      <c r="AA65" s="1339"/>
      <c r="AB65" s="1339"/>
      <c r="AC65" s="1339"/>
      <c r="AD65" s="488" t="s">
        <v>213</v>
      </c>
      <c r="AE65" s="1340"/>
      <c r="AF65" s="1341"/>
      <c r="AG65" s="1341"/>
      <c r="AH65" s="485" t="s">
        <v>213</v>
      </c>
      <c r="AI65" s="485" t="s">
        <v>214</v>
      </c>
      <c r="AJ65" s="533"/>
      <c r="AK65" s="485" t="s">
        <v>89</v>
      </c>
      <c r="AL65" s="485" t="s">
        <v>214</v>
      </c>
      <c r="AM65" s="487">
        <v>1</v>
      </c>
      <c r="AN65" s="485" t="s">
        <v>215</v>
      </c>
      <c r="AO65" s="485" t="s">
        <v>216</v>
      </c>
      <c r="AP65" s="1339">
        <f t="shared" si="7"/>
        <v>0</v>
      </c>
      <c r="AQ65" s="1339"/>
      <c r="AR65" s="1339"/>
      <c r="AS65" s="1339"/>
      <c r="AT65" s="493" t="s">
        <v>213</v>
      </c>
      <c r="AU65" s="1349" t="str">
        <f ca="1">IF((ROW()-8)&lt;=MAX(⑤入力シート2!$AV$6:$AV$1085),INDEX(⑤入力シート2!AT$6:AT$1085,MATCH(ROW()-8,⑤入力シート2!$AV$6:$AV$1085,0)),"")</f>
        <v/>
      </c>
      <c r="AV65" s="1343"/>
      <c r="AW65" s="1343"/>
      <c r="AX65" s="485" t="s">
        <v>213</v>
      </c>
      <c r="AY65" s="485" t="s">
        <v>214</v>
      </c>
      <c r="AZ65" s="486" t="str">
        <f ca="1">IF((ROW()-8)&lt;=MAX(⑤入力シート2!$AV$6:$AV$1085),INDEX(⑤入力シート2!AU$6:AU$1085,MATCH(ROW()-8,⑤入力シート2!$AV$6:$AV$1085,0)),"")</f>
        <v/>
      </c>
      <c r="BA65" s="485" t="s">
        <v>89</v>
      </c>
      <c r="BB65" s="485" t="s">
        <v>214</v>
      </c>
      <c r="BC65" s="487">
        <v>1</v>
      </c>
      <c r="BD65" s="485" t="s">
        <v>215</v>
      </c>
      <c r="BE65" s="485" t="s">
        <v>216</v>
      </c>
      <c r="BF65" s="1339" t="str">
        <f t="shared" ca="1" si="4"/>
        <v/>
      </c>
      <c r="BG65" s="1339"/>
      <c r="BH65" s="1339"/>
      <c r="BI65" s="1339"/>
      <c r="BJ65" s="488" t="s">
        <v>213</v>
      </c>
      <c r="BK65" s="1340"/>
      <c r="BL65" s="1341"/>
      <c r="BM65" s="1341"/>
      <c r="BN65" s="485" t="s">
        <v>213</v>
      </c>
      <c r="BO65" s="485" t="s">
        <v>214</v>
      </c>
      <c r="BP65" s="533"/>
      <c r="BQ65" s="485" t="s">
        <v>89</v>
      </c>
      <c r="BR65" s="485" t="s">
        <v>214</v>
      </c>
      <c r="BS65" s="487">
        <v>1</v>
      </c>
      <c r="BT65" s="485" t="s">
        <v>215</v>
      </c>
      <c r="BU65" s="485" t="s">
        <v>216</v>
      </c>
      <c r="BV65" s="1339">
        <f t="shared" si="5"/>
        <v>0</v>
      </c>
      <c r="BW65" s="1339"/>
      <c r="BX65" s="1339"/>
      <c r="BY65" s="1339"/>
      <c r="BZ65" s="488" t="s">
        <v>213</v>
      </c>
      <c r="CA65" s="351" t="str">
        <f t="shared" ca="1" si="8"/>
        <v/>
      </c>
      <c r="CB65" s="352">
        <f t="shared" si="9"/>
        <v>0</v>
      </c>
      <c r="CC65" s="520"/>
      <c r="CD65" s="520"/>
    </row>
    <row r="66" spans="1:82" ht="26.1" customHeight="1">
      <c r="A66" s="349">
        <v>58</v>
      </c>
      <c r="B66" s="1350" t="str">
        <f ca="1">IF((ROW()-8)&lt;=MAX(⑤入力シート2!$AV$6:$AV$1085),IF(INDIRECT("⑤入力シート2!C"&amp;(INDEX(⑤入力シート2!AO$6:AO$1085,MATCH(ROW()-8,⑤入力シート2!$AV$6:$AV$1085,0))+1)*3)="","",INDIRECT("⑤入力シート2!C"&amp;(INDEX(⑤入力シート2!AO$6:AO$1085,MATCH(ROW()-8,⑤入力シート2!$AV$6:$AV$1085,0))+1)*3)),"")</f>
        <v/>
      </c>
      <c r="C66" s="1364"/>
      <c r="D66" s="1364"/>
      <c r="E66" s="1364"/>
      <c r="F66" s="1365"/>
      <c r="G66" s="1346" t="str">
        <f ca="1">IF((ROW()-8)&lt;=MAX(⑤入力シート2!$AV$6:$AV$1085),IF(INDIRECT("⑤入力シート2!E"&amp;(INDEX(⑤入力シート2!AO$6:AO$1085,MATCH(ROW()-8,⑤入力シート2!$AV$6:$AV$1085,0))+1)*3)="","",INDIRECT("⑤入力シート2!E"&amp;(INDEX(⑤入力シート2!AO$6:AO$1085,MATCH(ROW()-8,⑤入力シート2!$AV$6:$AV$1085,0))+1)*3)),"")</f>
        <v/>
      </c>
      <c r="H66" s="1347"/>
      <c r="I66" s="1348"/>
      <c r="J66" s="350" t="str">
        <f ca="1">IF((ROW()-8)&lt;=MAX(⑤入力シート2!$AV$6:$AV$1085),IF(INDIRECT("⑤入力シート2!F"&amp;(INDEX(⑤入力シート2!AO$6:AO$1085,MATCH(ROW()-8,⑤入力シート2!$AV$6:$AV$1085,0))+1)*3)="","",INDIRECT("⑤入力シート2!F"&amp;(INDEX(⑤入力シート2!AO$6:AO$1085,MATCH(ROW()-8,⑤入力シート2!$AV$6:$AV$1085,0))+1)*3)),"")</f>
        <v/>
      </c>
      <c r="K66" s="1346" t="str">
        <f ca="1">IF((ROW()-8)&lt;=MAX(⑤入力シート2!$AV$6:$AV$1085),IF(INDEX(⑤入力シート2!AP$6:AP$1085,MATCH(ROW()-8,⑤入力シート2!$AV$6:$AV$1085,0))=1,"基本給",IF(INDEX(⑤入力シート2!AP$6:AP$1085,MATCH(ROW()-8,⑤入力シート2!$AV$6:$AV$1085,0))=2,"手当","残")),"")</f>
        <v/>
      </c>
      <c r="L66" s="1347"/>
      <c r="M66" s="1347"/>
      <c r="N66" s="1348"/>
      <c r="O66" s="1342" t="str">
        <f ca="1">IF((ROW()-8)&lt;=MAX(⑤入力シート2!$AV$6:$AV$1085),INDEX(⑤入力シート2!AR$6:AR$1085,MATCH(ROW()-8,⑤入力シート2!$AV$6:$AV$1085,0)),"")</f>
        <v/>
      </c>
      <c r="P66" s="1343"/>
      <c r="Q66" s="1343"/>
      <c r="R66" s="485" t="s">
        <v>213</v>
      </c>
      <c r="S66" s="485" t="s">
        <v>214</v>
      </c>
      <c r="T66" s="486" t="str">
        <f ca="1">IF((ROW()-8)&lt;=MAX(⑤入力シート2!$AV$6:$AV$1085),INDEX(⑤入力シート2!AS$6:AS$1085,MATCH(ROW()-8,⑤入力シート2!$AV$6:$AV$1085,0)),"")</f>
        <v/>
      </c>
      <c r="U66" s="485" t="s">
        <v>89</v>
      </c>
      <c r="V66" s="485" t="s">
        <v>214</v>
      </c>
      <c r="W66" s="487">
        <v>1</v>
      </c>
      <c r="X66" s="485" t="s">
        <v>215</v>
      </c>
      <c r="Y66" s="485" t="s">
        <v>216</v>
      </c>
      <c r="Z66" s="1339" t="str">
        <f t="shared" ca="1" si="6"/>
        <v/>
      </c>
      <c r="AA66" s="1339"/>
      <c r="AB66" s="1339"/>
      <c r="AC66" s="1339"/>
      <c r="AD66" s="488" t="s">
        <v>213</v>
      </c>
      <c r="AE66" s="1340"/>
      <c r="AF66" s="1341"/>
      <c r="AG66" s="1341"/>
      <c r="AH66" s="485" t="s">
        <v>213</v>
      </c>
      <c r="AI66" s="485" t="s">
        <v>214</v>
      </c>
      <c r="AJ66" s="533"/>
      <c r="AK66" s="485" t="s">
        <v>89</v>
      </c>
      <c r="AL66" s="485" t="s">
        <v>214</v>
      </c>
      <c r="AM66" s="487">
        <v>1</v>
      </c>
      <c r="AN66" s="485" t="s">
        <v>215</v>
      </c>
      <c r="AO66" s="485" t="s">
        <v>216</v>
      </c>
      <c r="AP66" s="1339">
        <f t="shared" si="7"/>
        <v>0</v>
      </c>
      <c r="AQ66" s="1339"/>
      <c r="AR66" s="1339"/>
      <c r="AS66" s="1339"/>
      <c r="AT66" s="493" t="s">
        <v>213</v>
      </c>
      <c r="AU66" s="1349" t="str">
        <f ca="1">IF((ROW()-8)&lt;=MAX(⑤入力シート2!$AV$6:$AV$1085),INDEX(⑤入力シート2!AT$6:AT$1085,MATCH(ROW()-8,⑤入力シート2!$AV$6:$AV$1085,0)),"")</f>
        <v/>
      </c>
      <c r="AV66" s="1343"/>
      <c r="AW66" s="1343"/>
      <c r="AX66" s="485" t="s">
        <v>213</v>
      </c>
      <c r="AY66" s="485" t="s">
        <v>214</v>
      </c>
      <c r="AZ66" s="486" t="str">
        <f ca="1">IF((ROW()-8)&lt;=MAX(⑤入力シート2!$AV$6:$AV$1085),INDEX(⑤入力シート2!AU$6:AU$1085,MATCH(ROW()-8,⑤入力シート2!$AV$6:$AV$1085,0)),"")</f>
        <v/>
      </c>
      <c r="BA66" s="485" t="s">
        <v>89</v>
      </c>
      <c r="BB66" s="485" t="s">
        <v>214</v>
      </c>
      <c r="BC66" s="487">
        <v>1</v>
      </c>
      <c r="BD66" s="485" t="s">
        <v>215</v>
      </c>
      <c r="BE66" s="485" t="s">
        <v>216</v>
      </c>
      <c r="BF66" s="1339" t="str">
        <f t="shared" ca="1" si="4"/>
        <v/>
      </c>
      <c r="BG66" s="1339"/>
      <c r="BH66" s="1339"/>
      <c r="BI66" s="1339"/>
      <c r="BJ66" s="488" t="s">
        <v>213</v>
      </c>
      <c r="BK66" s="1340"/>
      <c r="BL66" s="1341"/>
      <c r="BM66" s="1341"/>
      <c r="BN66" s="485" t="s">
        <v>213</v>
      </c>
      <c r="BO66" s="485" t="s">
        <v>214</v>
      </c>
      <c r="BP66" s="533"/>
      <c r="BQ66" s="485" t="s">
        <v>89</v>
      </c>
      <c r="BR66" s="485" t="s">
        <v>214</v>
      </c>
      <c r="BS66" s="487">
        <v>1</v>
      </c>
      <c r="BT66" s="485" t="s">
        <v>215</v>
      </c>
      <c r="BU66" s="485" t="s">
        <v>216</v>
      </c>
      <c r="BV66" s="1339">
        <f t="shared" si="5"/>
        <v>0</v>
      </c>
      <c r="BW66" s="1339"/>
      <c r="BX66" s="1339"/>
      <c r="BY66" s="1339"/>
      <c r="BZ66" s="488" t="s">
        <v>213</v>
      </c>
      <c r="CA66" s="351" t="str">
        <f t="shared" ca="1" si="8"/>
        <v/>
      </c>
      <c r="CB66" s="352">
        <f t="shared" si="9"/>
        <v>0</v>
      </c>
      <c r="CC66" s="520"/>
      <c r="CD66" s="520"/>
    </row>
    <row r="67" spans="1:82" ht="26.1" customHeight="1">
      <c r="A67" s="349">
        <v>59</v>
      </c>
      <c r="B67" s="1350" t="str">
        <f ca="1">IF((ROW()-8)&lt;=MAX(⑤入力シート2!$AV$6:$AV$1085),IF(INDIRECT("⑤入力シート2!C"&amp;(INDEX(⑤入力シート2!AO$6:AO$1085,MATCH(ROW()-8,⑤入力シート2!$AV$6:$AV$1085,0))+1)*3)="","",INDIRECT("⑤入力シート2!C"&amp;(INDEX(⑤入力シート2!AO$6:AO$1085,MATCH(ROW()-8,⑤入力シート2!$AV$6:$AV$1085,0))+1)*3)),"")</f>
        <v/>
      </c>
      <c r="C67" s="1364"/>
      <c r="D67" s="1364"/>
      <c r="E67" s="1364"/>
      <c r="F67" s="1365"/>
      <c r="G67" s="1346" t="str">
        <f ca="1">IF((ROW()-8)&lt;=MAX(⑤入力シート2!$AV$6:$AV$1085),IF(INDIRECT("⑤入力シート2!E"&amp;(INDEX(⑤入力シート2!AO$6:AO$1085,MATCH(ROW()-8,⑤入力シート2!$AV$6:$AV$1085,0))+1)*3)="","",INDIRECT("⑤入力シート2!E"&amp;(INDEX(⑤入力シート2!AO$6:AO$1085,MATCH(ROW()-8,⑤入力シート2!$AV$6:$AV$1085,0))+1)*3)),"")</f>
        <v/>
      </c>
      <c r="H67" s="1347"/>
      <c r="I67" s="1348"/>
      <c r="J67" s="350" t="str">
        <f ca="1">IF((ROW()-8)&lt;=MAX(⑤入力シート2!$AV$6:$AV$1085),IF(INDIRECT("⑤入力シート2!F"&amp;(INDEX(⑤入力シート2!AO$6:AO$1085,MATCH(ROW()-8,⑤入力シート2!$AV$6:$AV$1085,0))+1)*3)="","",INDIRECT("⑤入力シート2!F"&amp;(INDEX(⑤入力シート2!AO$6:AO$1085,MATCH(ROW()-8,⑤入力シート2!$AV$6:$AV$1085,0))+1)*3)),"")</f>
        <v/>
      </c>
      <c r="K67" s="1346" t="str">
        <f ca="1">IF((ROW()-8)&lt;=MAX(⑤入力シート2!$AV$6:$AV$1085),IF(INDEX(⑤入力シート2!AP$6:AP$1085,MATCH(ROW()-8,⑤入力シート2!$AV$6:$AV$1085,0))=1,"基本給",IF(INDEX(⑤入力シート2!AP$6:AP$1085,MATCH(ROW()-8,⑤入力シート2!$AV$6:$AV$1085,0))=2,"手当","残")),"")</f>
        <v/>
      </c>
      <c r="L67" s="1347"/>
      <c r="M67" s="1347"/>
      <c r="N67" s="1348"/>
      <c r="O67" s="1342" t="str">
        <f ca="1">IF((ROW()-8)&lt;=MAX(⑤入力シート2!$AV$6:$AV$1085),INDEX(⑤入力シート2!AR$6:AR$1085,MATCH(ROW()-8,⑤入力シート2!$AV$6:$AV$1085,0)),"")</f>
        <v/>
      </c>
      <c r="P67" s="1343"/>
      <c r="Q67" s="1343"/>
      <c r="R67" s="485" t="s">
        <v>213</v>
      </c>
      <c r="S67" s="485" t="s">
        <v>214</v>
      </c>
      <c r="T67" s="486" t="str">
        <f ca="1">IF((ROW()-8)&lt;=MAX(⑤入力シート2!$AV$6:$AV$1085),INDEX(⑤入力シート2!AS$6:AS$1085,MATCH(ROW()-8,⑤入力シート2!$AV$6:$AV$1085,0)),"")</f>
        <v/>
      </c>
      <c r="U67" s="485" t="s">
        <v>89</v>
      </c>
      <c r="V67" s="485" t="s">
        <v>214</v>
      </c>
      <c r="W67" s="487">
        <v>1</v>
      </c>
      <c r="X67" s="485" t="s">
        <v>215</v>
      </c>
      <c r="Y67" s="485" t="s">
        <v>216</v>
      </c>
      <c r="Z67" s="1339" t="str">
        <f t="shared" ca="1" si="6"/>
        <v/>
      </c>
      <c r="AA67" s="1339"/>
      <c r="AB67" s="1339"/>
      <c r="AC67" s="1339"/>
      <c r="AD67" s="488" t="s">
        <v>213</v>
      </c>
      <c r="AE67" s="1340"/>
      <c r="AF67" s="1341"/>
      <c r="AG67" s="1341"/>
      <c r="AH67" s="485" t="s">
        <v>213</v>
      </c>
      <c r="AI67" s="485" t="s">
        <v>214</v>
      </c>
      <c r="AJ67" s="533"/>
      <c r="AK67" s="485" t="s">
        <v>89</v>
      </c>
      <c r="AL67" s="485" t="s">
        <v>214</v>
      </c>
      <c r="AM67" s="487">
        <v>1</v>
      </c>
      <c r="AN67" s="485" t="s">
        <v>215</v>
      </c>
      <c r="AO67" s="485" t="s">
        <v>216</v>
      </c>
      <c r="AP67" s="1339">
        <f t="shared" si="7"/>
        <v>0</v>
      </c>
      <c r="AQ67" s="1339"/>
      <c r="AR67" s="1339"/>
      <c r="AS67" s="1339"/>
      <c r="AT67" s="493" t="s">
        <v>213</v>
      </c>
      <c r="AU67" s="1349" t="str">
        <f ca="1">IF((ROW()-8)&lt;=MAX(⑤入力シート2!$AV$6:$AV$1085),INDEX(⑤入力シート2!AT$6:AT$1085,MATCH(ROW()-8,⑤入力シート2!$AV$6:$AV$1085,0)),"")</f>
        <v/>
      </c>
      <c r="AV67" s="1343"/>
      <c r="AW67" s="1343"/>
      <c r="AX67" s="485" t="s">
        <v>213</v>
      </c>
      <c r="AY67" s="485" t="s">
        <v>214</v>
      </c>
      <c r="AZ67" s="486" t="str">
        <f ca="1">IF((ROW()-8)&lt;=MAX(⑤入力シート2!$AV$6:$AV$1085),INDEX(⑤入力シート2!AU$6:AU$1085,MATCH(ROW()-8,⑤入力シート2!$AV$6:$AV$1085,0)),"")</f>
        <v/>
      </c>
      <c r="BA67" s="485" t="s">
        <v>89</v>
      </c>
      <c r="BB67" s="485" t="s">
        <v>214</v>
      </c>
      <c r="BC67" s="487">
        <v>1</v>
      </c>
      <c r="BD67" s="485" t="s">
        <v>215</v>
      </c>
      <c r="BE67" s="485" t="s">
        <v>216</v>
      </c>
      <c r="BF67" s="1339" t="str">
        <f t="shared" ca="1" si="4"/>
        <v/>
      </c>
      <c r="BG67" s="1339"/>
      <c r="BH67" s="1339"/>
      <c r="BI67" s="1339"/>
      <c r="BJ67" s="488" t="s">
        <v>213</v>
      </c>
      <c r="BK67" s="1340"/>
      <c r="BL67" s="1341"/>
      <c r="BM67" s="1341"/>
      <c r="BN67" s="485" t="s">
        <v>213</v>
      </c>
      <c r="BO67" s="485" t="s">
        <v>214</v>
      </c>
      <c r="BP67" s="533"/>
      <c r="BQ67" s="485" t="s">
        <v>89</v>
      </c>
      <c r="BR67" s="485" t="s">
        <v>214</v>
      </c>
      <c r="BS67" s="487">
        <v>1</v>
      </c>
      <c r="BT67" s="485" t="s">
        <v>215</v>
      </c>
      <c r="BU67" s="485" t="s">
        <v>216</v>
      </c>
      <c r="BV67" s="1339">
        <f t="shared" si="5"/>
        <v>0</v>
      </c>
      <c r="BW67" s="1339"/>
      <c r="BX67" s="1339"/>
      <c r="BY67" s="1339"/>
      <c r="BZ67" s="488" t="s">
        <v>213</v>
      </c>
      <c r="CA67" s="351" t="str">
        <f t="shared" ca="1" si="8"/>
        <v/>
      </c>
      <c r="CB67" s="352">
        <f t="shared" si="9"/>
        <v>0</v>
      </c>
      <c r="CC67" s="520"/>
      <c r="CD67" s="520"/>
    </row>
    <row r="68" spans="1:82" ht="26.1" customHeight="1" thickBot="1">
      <c r="A68" s="349">
        <v>60</v>
      </c>
      <c r="B68" s="1352" t="str">
        <f ca="1">IF((ROW()-8)&lt;=MAX(⑤入力シート2!$AV$6:$AV$1085),IF(INDIRECT("⑤入力シート2!C"&amp;(INDEX(⑤入力シート2!AO$6:AO$1085,MATCH(ROW()-8,⑤入力シート2!$AV$6:$AV$1085,0))+1)*3)="","",INDIRECT("⑤入力シート2!C"&amp;(INDEX(⑤入力シート2!AO$6:AO$1085,MATCH(ROW()-8,⑤入力シート2!$AV$6:$AV$1085,0))+1)*3)),"")</f>
        <v/>
      </c>
      <c r="C68" s="1353"/>
      <c r="D68" s="1353"/>
      <c r="E68" s="1353"/>
      <c r="F68" s="1354"/>
      <c r="G68" s="1355" t="str">
        <f ca="1">IF((ROW()-8)&lt;=MAX(⑤入力シート2!$AV$6:$AV$1085),IF(INDIRECT("⑤入力シート2!E"&amp;(INDEX(⑤入力シート2!AO$6:AO$1085,MATCH(ROW()-8,⑤入力シート2!$AV$6:$AV$1085,0))+1)*3)="","",INDIRECT("⑤入力シート2!E"&amp;(INDEX(⑤入力シート2!AO$6:AO$1085,MATCH(ROW()-8,⑤入力シート2!$AV$6:$AV$1085,0))+1)*3)),"")</f>
        <v/>
      </c>
      <c r="H68" s="1356"/>
      <c r="I68" s="1357"/>
      <c r="J68" s="353" t="str">
        <f ca="1">IF((ROW()-8)&lt;=MAX(⑤入力シート2!$AV$6:$AV$1085),IF(INDIRECT("⑤入力シート2!F"&amp;(INDEX(⑤入力シート2!AO$6:AO$1085,MATCH(ROW()-8,⑤入力シート2!$AV$6:$AV$1085,0))+1)*3)="","",INDIRECT("⑤入力シート2!F"&amp;(INDEX(⑤入力シート2!AO$6:AO$1085,MATCH(ROW()-8,⑤入力シート2!$AV$6:$AV$1085,0))+1)*3)),"")</f>
        <v/>
      </c>
      <c r="K68" s="1355" t="str">
        <f ca="1">IF((ROW()-8)&lt;=MAX(⑤入力シート2!$AV$6:$AV$1085),IF(INDEX(⑤入力シート2!AP$6:AP$1085,MATCH(ROW()-8,⑤入力シート2!$AV$6:$AV$1085,0))=1,"基本給",IF(INDEX(⑤入力シート2!AP$6:AP$1085,MATCH(ROW()-8,⑤入力シート2!$AV$6:$AV$1085,0))=2,"手当","残")),"")</f>
        <v/>
      </c>
      <c r="L68" s="1356"/>
      <c r="M68" s="1356"/>
      <c r="N68" s="1357"/>
      <c r="O68" s="1358" t="str">
        <f ca="1">IF((ROW()-8)&lt;=MAX(⑤入力シート2!$AV$6:$AV$1085),INDEX(⑤入力シート2!AR$6:AR$1085,MATCH(ROW()-8,⑤入力シート2!$AV$6:$AV$1085,0)),"")</f>
        <v/>
      </c>
      <c r="P68" s="1359"/>
      <c r="Q68" s="1359"/>
      <c r="R68" s="485" t="s">
        <v>213</v>
      </c>
      <c r="S68" s="485" t="s">
        <v>214</v>
      </c>
      <c r="T68" s="486" t="str">
        <f ca="1">IF((ROW()-8)&lt;=MAX(⑤入力シート2!$AV$6:$AV$1085),INDEX(⑤入力シート2!AS$6:AS$1085,MATCH(ROW()-8,⑤入力シート2!$AV$6:$AV$1085,0)),"")</f>
        <v/>
      </c>
      <c r="U68" s="485" t="s">
        <v>89</v>
      </c>
      <c r="V68" s="485" t="s">
        <v>214</v>
      </c>
      <c r="W68" s="487">
        <v>1</v>
      </c>
      <c r="X68" s="485" t="s">
        <v>215</v>
      </c>
      <c r="Y68" s="485" t="s">
        <v>216</v>
      </c>
      <c r="Z68" s="1360" t="str">
        <f t="shared" ca="1" si="6"/>
        <v/>
      </c>
      <c r="AA68" s="1360"/>
      <c r="AB68" s="1360"/>
      <c r="AC68" s="1360"/>
      <c r="AD68" s="488" t="s">
        <v>213</v>
      </c>
      <c r="AE68" s="1361"/>
      <c r="AF68" s="1362"/>
      <c r="AG68" s="1362"/>
      <c r="AH68" s="485" t="s">
        <v>213</v>
      </c>
      <c r="AI68" s="485" t="s">
        <v>214</v>
      </c>
      <c r="AJ68" s="533"/>
      <c r="AK68" s="485" t="s">
        <v>89</v>
      </c>
      <c r="AL68" s="485" t="s">
        <v>214</v>
      </c>
      <c r="AM68" s="487">
        <v>1</v>
      </c>
      <c r="AN68" s="485" t="s">
        <v>215</v>
      </c>
      <c r="AO68" s="485" t="s">
        <v>216</v>
      </c>
      <c r="AP68" s="1360">
        <f t="shared" si="7"/>
        <v>0</v>
      </c>
      <c r="AQ68" s="1360"/>
      <c r="AR68" s="1360"/>
      <c r="AS68" s="1360"/>
      <c r="AT68" s="493" t="s">
        <v>213</v>
      </c>
      <c r="AU68" s="1363" t="str">
        <f ca="1">IF((ROW()-8)&lt;=MAX(⑤入力シート2!$AV$6:$AV$1085),INDEX(⑤入力シート2!AT$6:AT$1085,MATCH(ROW()-8,⑤入力シート2!$AV$6:$AV$1085,0)),"")</f>
        <v/>
      </c>
      <c r="AV68" s="1359"/>
      <c r="AW68" s="1359"/>
      <c r="AX68" s="485" t="s">
        <v>213</v>
      </c>
      <c r="AY68" s="485" t="s">
        <v>214</v>
      </c>
      <c r="AZ68" s="486" t="str">
        <f ca="1">IF((ROW()-8)&lt;=MAX(⑤入力シート2!$AV$6:$AV$1085),INDEX(⑤入力シート2!AU$6:AU$1085,MATCH(ROW()-8,⑤入力シート2!$AV$6:$AV$1085,0)),"")</f>
        <v/>
      </c>
      <c r="BA68" s="485" t="s">
        <v>89</v>
      </c>
      <c r="BB68" s="485" t="s">
        <v>214</v>
      </c>
      <c r="BC68" s="487">
        <v>1</v>
      </c>
      <c r="BD68" s="485" t="s">
        <v>215</v>
      </c>
      <c r="BE68" s="485" t="s">
        <v>216</v>
      </c>
      <c r="BF68" s="1360" t="str">
        <f t="shared" ca="1" si="4"/>
        <v/>
      </c>
      <c r="BG68" s="1360"/>
      <c r="BH68" s="1360"/>
      <c r="BI68" s="1360"/>
      <c r="BJ68" s="488" t="s">
        <v>213</v>
      </c>
      <c r="BK68" s="1361"/>
      <c r="BL68" s="1362"/>
      <c r="BM68" s="1362"/>
      <c r="BN68" s="485" t="s">
        <v>213</v>
      </c>
      <c r="BO68" s="485" t="s">
        <v>214</v>
      </c>
      <c r="BP68" s="533"/>
      <c r="BQ68" s="485" t="s">
        <v>89</v>
      </c>
      <c r="BR68" s="485" t="s">
        <v>214</v>
      </c>
      <c r="BS68" s="487">
        <v>1</v>
      </c>
      <c r="BT68" s="485" t="s">
        <v>215</v>
      </c>
      <c r="BU68" s="485" t="s">
        <v>216</v>
      </c>
      <c r="BV68" s="1360">
        <f t="shared" si="5"/>
        <v>0</v>
      </c>
      <c r="BW68" s="1360"/>
      <c r="BX68" s="1360"/>
      <c r="BY68" s="1360"/>
      <c r="BZ68" s="488" t="s">
        <v>213</v>
      </c>
      <c r="CA68" s="354" t="str">
        <f t="shared" ca="1" si="8"/>
        <v/>
      </c>
      <c r="CB68" s="355">
        <f t="shared" si="9"/>
        <v>0</v>
      </c>
      <c r="CC68" s="520"/>
      <c r="CD68" s="520"/>
    </row>
    <row r="69" spans="1:82" s="527" customFormat="1" ht="26.1" customHeight="1" thickBot="1">
      <c r="A69" s="1446" t="s">
        <v>217</v>
      </c>
      <c r="B69" s="1447"/>
      <c r="C69" s="1447"/>
      <c r="D69" s="1447"/>
      <c r="E69" s="1447"/>
      <c r="F69" s="1447"/>
      <c r="G69" s="1447"/>
      <c r="H69" s="1447"/>
      <c r="I69" s="1447"/>
      <c r="J69" s="1447"/>
      <c r="K69" s="1447"/>
      <c r="L69" s="1447"/>
      <c r="M69" s="1447"/>
      <c r="N69" s="1448"/>
      <c r="O69" s="1449">
        <f ca="1">SUM(Z9:AC68)</f>
        <v>0</v>
      </c>
      <c r="P69" s="1450"/>
      <c r="Q69" s="1450"/>
      <c r="R69" s="1450"/>
      <c r="S69" s="1450"/>
      <c r="T69" s="1450"/>
      <c r="U69" s="1450"/>
      <c r="V69" s="1450"/>
      <c r="W69" s="1450"/>
      <c r="X69" s="1450"/>
      <c r="Y69" s="1450"/>
      <c r="Z69" s="1450"/>
      <c r="AA69" s="1450"/>
      <c r="AB69" s="1450"/>
      <c r="AC69" s="1450"/>
      <c r="AD69" s="489" t="s">
        <v>213</v>
      </c>
      <c r="AE69" s="1449">
        <f>SUM(AP9:AS68)</f>
        <v>0</v>
      </c>
      <c r="AF69" s="1450"/>
      <c r="AG69" s="1450"/>
      <c r="AH69" s="1450"/>
      <c r="AI69" s="1450"/>
      <c r="AJ69" s="1450"/>
      <c r="AK69" s="1450"/>
      <c r="AL69" s="1450"/>
      <c r="AM69" s="1450"/>
      <c r="AN69" s="1450"/>
      <c r="AO69" s="1450"/>
      <c r="AP69" s="1450"/>
      <c r="AQ69" s="1450"/>
      <c r="AR69" s="1450"/>
      <c r="AS69" s="1450"/>
      <c r="AT69" s="494" t="s">
        <v>213</v>
      </c>
      <c r="AU69" s="1451">
        <f ca="1">SUM(BF9:BI68)</f>
        <v>0</v>
      </c>
      <c r="AV69" s="1450"/>
      <c r="AW69" s="1450"/>
      <c r="AX69" s="1450"/>
      <c r="AY69" s="1450"/>
      <c r="AZ69" s="1450"/>
      <c r="BA69" s="1450"/>
      <c r="BB69" s="1450"/>
      <c r="BC69" s="1450"/>
      <c r="BD69" s="1450"/>
      <c r="BE69" s="1450"/>
      <c r="BF69" s="1450"/>
      <c r="BG69" s="1450"/>
      <c r="BH69" s="1450"/>
      <c r="BI69" s="1450"/>
      <c r="BJ69" s="489" t="s">
        <v>213</v>
      </c>
      <c r="BK69" s="1449">
        <f>SUM(BV9:BY68)</f>
        <v>0</v>
      </c>
      <c r="BL69" s="1450"/>
      <c r="BM69" s="1450"/>
      <c r="BN69" s="1450"/>
      <c r="BO69" s="1450"/>
      <c r="BP69" s="1450"/>
      <c r="BQ69" s="1450"/>
      <c r="BR69" s="1450"/>
      <c r="BS69" s="1450"/>
      <c r="BT69" s="1450"/>
      <c r="BU69" s="1450"/>
      <c r="BV69" s="1450"/>
      <c r="BW69" s="1450"/>
      <c r="BX69" s="1450"/>
      <c r="BY69" s="1450"/>
      <c r="BZ69" s="494" t="s">
        <v>213</v>
      </c>
      <c r="CA69" s="327"/>
      <c r="CB69" s="327"/>
      <c r="CC69" s="526"/>
      <c r="CD69" s="526"/>
    </row>
    <row r="70" spans="1:82" s="527" customFormat="1" ht="26.1" customHeight="1">
      <c r="A70" s="1452" t="s">
        <v>218</v>
      </c>
      <c r="B70" s="1453"/>
      <c r="C70" s="1453"/>
      <c r="D70" s="1453"/>
      <c r="E70" s="1453"/>
      <c r="F70" s="1453"/>
      <c r="G70" s="1453"/>
      <c r="H70" s="1453"/>
      <c r="I70" s="1453"/>
      <c r="J70" s="1453"/>
      <c r="K70" s="1453"/>
      <c r="L70" s="1453"/>
      <c r="M70" s="1453"/>
      <c r="N70" s="1454"/>
      <c r="O70" s="1455" t="str">
        <f ca="1">IFERROR(O69*①入力シート!L21,"")</f>
        <v/>
      </c>
      <c r="P70" s="1456"/>
      <c r="Q70" s="1456"/>
      <c r="R70" s="1456"/>
      <c r="S70" s="1456"/>
      <c r="T70" s="1456"/>
      <c r="U70" s="1456"/>
      <c r="V70" s="1456"/>
      <c r="W70" s="1456"/>
      <c r="X70" s="1456"/>
      <c r="Y70" s="1456"/>
      <c r="Z70" s="1456"/>
      <c r="AA70" s="1456"/>
      <c r="AB70" s="1456"/>
      <c r="AC70" s="1456"/>
      <c r="AD70" s="490" t="s">
        <v>213</v>
      </c>
      <c r="AE70" s="372"/>
      <c r="AF70" s="372"/>
      <c r="AG70" s="372"/>
      <c r="AH70" s="372"/>
      <c r="AI70" s="372"/>
      <c r="AJ70" s="372"/>
      <c r="AK70" s="372"/>
      <c r="AL70" s="372"/>
      <c r="AM70" s="372"/>
      <c r="AN70" s="372"/>
      <c r="AO70" s="372"/>
      <c r="AP70" s="372"/>
      <c r="AQ70" s="372"/>
      <c r="AR70" s="372"/>
      <c r="AS70" s="372"/>
      <c r="AT70" s="356"/>
      <c r="AU70" s="1457" t="str">
        <f ca="1">IFERROR(AU69*①入力シート!L21,"")</f>
        <v/>
      </c>
      <c r="AV70" s="1456"/>
      <c r="AW70" s="1456"/>
      <c r="AX70" s="1456"/>
      <c r="AY70" s="1456"/>
      <c r="AZ70" s="1456"/>
      <c r="BA70" s="1456"/>
      <c r="BB70" s="1456"/>
      <c r="BC70" s="1456"/>
      <c r="BD70" s="1456"/>
      <c r="BE70" s="1456"/>
      <c r="BF70" s="1456"/>
      <c r="BG70" s="1456"/>
      <c r="BH70" s="1456"/>
      <c r="BI70" s="1456"/>
      <c r="BJ70" s="490" t="s">
        <v>213</v>
      </c>
      <c r="BK70" s="372"/>
      <c r="BL70" s="372"/>
      <c r="BM70" s="372"/>
      <c r="BN70" s="372"/>
      <c r="BO70" s="372"/>
      <c r="BP70" s="372"/>
      <c r="BQ70" s="372"/>
      <c r="BR70" s="372"/>
      <c r="BS70" s="372"/>
      <c r="BT70" s="372"/>
      <c r="BU70" s="372"/>
      <c r="BV70" s="372"/>
      <c r="BW70" s="372"/>
      <c r="BX70" s="372"/>
      <c r="BY70" s="372"/>
      <c r="BZ70" s="356"/>
      <c r="CA70" s="327"/>
      <c r="CB70" s="327"/>
      <c r="CC70" s="526"/>
      <c r="CD70" s="526"/>
    </row>
    <row r="71" spans="1:82" s="527" customFormat="1" ht="26.1" customHeight="1" thickBot="1">
      <c r="A71" s="1414" t="s">
        <v>219</v>
      </c>
      <c r="B71" s="1415"/>
      <c r="C71" s="1415"/>
      <c r="D71" s="1415"/>
      <c r="E71" s="1415"/>
      <c r="F71" s="1415"/>
      <c r="G71" s="1415"/>
      <c r="H71" s="1415"/>
      <c r="I71" s="1415"/>
      <c r="J71" s="1415"/>
      <c r="K71" s="1415"/>
      <c r="L71" s="1415"/>
      <c r="M71" s="1415"/>
      <c r="N71" s="1416"/>
      <c r="O71" s="1417" t="str">
        <f ca="1">IFERROR(O69+O70,"")</f>
        <v/>
      </c>
      <c r="P71" s="1418"/>
      <c r="Q71" s="1418"/>
      <c r="R71" s="1418"/>
      <c r="S71" s="1418"/>
      <c r="T71" s="1418"/>
      <c r="U71" s="1418"/>
      <c r="V71" s="1418"/>
      <c r="W71" s="1418"/>
      <c r="X71" s="1418"/>
      <c r="Y71" s="1418"/>
      <c r="Z71" s="1418"/>
      <c r="AA71" s="1418"/>
      <c r="AB71" s="1418"/>
      <c r="AC71" s="1418"/>
      <c r="AD71" s="492" t="s">
        <v>213</v>
      </c>
      <c r="AE71" s="491"/>
      <c r="AF71" s="491"/>
      <c r="AG71" s="491"/>
      <c r="AH71" s="491"/>
      <c r="AI71" s="491"/>
      <c r="AJ71" s="491"/>
      <c r="AK71" s="491"/>
      <c r="AL71" s="491"/>
      <c r="AM71" s="491"/>
      <c r="AN71" s="491"/>
      <c r="AO71" s="491"/>
      <c r="AP71" s="491"/>
      <c r="AQ71" s="491"/>
      <c r="AR71" s="491"/>
      <c r="AS71" s="491"/>
      <c r="AT71" s="357"/>
      <c r="AU71" s="1419" t="str">
        <f ca="1">IFERROR(AU69+AU70,"")</f>
        <v/>
      </c>
      <c r="AV71" s="1418"/>
      <c r="AW71" s="1418"/>
      <c r="AX71" s="1418"/>
      <c r="AY71" s="1418"/>
      <c r="AZ71" s="1418"/>
      <c r="BA71" s="1418"/>
      <c r="BB71" s="1418"/>
      <c r="BC71" s="1418"/>
      <c r="BD71" s="1418"/>
      <c r="BE71" s="1418"/>
      <c r="BF71" s="1418"/>
      <c r="BG71" s="1418"/>
      <c r="BH71" s="1418"/>
      <c r="BI71" s="1418"/>
      <c r="BJ71" s="492" t="s">
        <v>213</v>
      </c>
      <c r="BK71" s="491"/>
      <c r="BL71" s="491"/>
      <c r="BM71" s="491"/>
      <c r="BN71" s="491"/>
      <c r="BO71" s="491"/>
      <c r="BP71" s="491"/>
      <c r="BQ71" s="491"/>
      <c r="BR71" s="491"/>
      <c r="BS71" s="491"/>
      <c r="BT71" s="491"/>
      <c r="BU71" s="491"/>
      <c r="BV71" s="491"/>
      <c r="BW71" s="491"/>
      <c r="BX71" s="491"/>
      <c r="BY71" s="491"/>
      <c r="BZ71" s="357"/>
      <c r="CA71" s="327"/>
      <c r="CB71" s="327"/>
      <c r="CC71" s="526"/>
      <c r="CD71" s="526"/>
    </row>
    <row r="72" spans="1:82" ht="30" customHeight="1">
      <c r="A72" s="358" t="s">
        <v>364</v>
      </c>
      <c r="B72" s="359"/>
      <c r="C72" s="359"/>
      <c r="D72" s="359"/>
      <c r="E72" s="359"/>
      <c r="F72" s="359"/>
      <c r="G72" s="327"/>
      <c r="H72" s="327"/>
      <c r="I72" s="327"/>
      <c r="J72" s="360"/>
      <c r="K72" s="327"/>
      <c r="L72" s="327"/>
      <c r="M72" s="327"/>
      <c r="N72" s="327"/>
      <c r="O72" s="327"/>
      <c r="P72" s="327"/>
      <c r="Q72" s="327"/>
      <c r="R72" s="327"/>
      <c r="S72" s="327"/>
      <c r="T72" s="327"/>
      <c r="U72" s="327"/>
      <c r="V72" s="327"/>
      <c r="W72" s="327"/>
      <c r="X72" s="327"/>
      <c r="Y72" s="327"/>
      <c r="Z72" s="327"/>
      <c r="AA72" s="327"/>
      <c r="AB72" s="327"/>
      <c r="AC72" s="327"/>
      <c r="AD72" s="327"/>
      <c r="AE72" s="327"/>
      <c r="AF72" s="327"/>
      <c r="AG72" s="327"/>
      <c r="AH72" s="327"/>
      <c r="AI72" s="327"/>
      <c r="AJ72" s="327"/>
      <c r="AK72" s="327"/>
      <c r="AL72" s="327"/>
      <c r="AM72" s="327"/>
      <c r="AN72" s="327"/>
      <c r="AO72" s="327"/>
      <c r="AP72" s="327"/>
      <c r="AQ72" s="327"/>
      <c r="AR72" s="327"/>
      <c r="AS72" s="327"/>
      <c r="AT72" s="327"/>
      <c r="AU72" s="327"/>
      <c r="AV72" s="327"/>
      <c r="AW72" s="327"/>
      <c r="AX72" s="327"/>
      <c r="AY72" s="327"/>
      <c r="AZ72" s="327"/>
      <c r="BA72" s="327"/>
      <c r="BB72" s="327"/>
      <c r="BC72" s="327"/>
      <c r="BD72" s="327"/>
      <c r="BE72" s="327"/>
      <c r="BF72" s="327"/>
      <c r="BG72" s="327"/>
      <c r="BH72" s="327"/>
      <c r="BI72" s="327"/>
      <c r="BJ72" s="327"/>
      <c r="BK72" s="327"/>
      <c r="BL72" s="327"/>
      <c r="BM72" s="327"/>
      <c r="BN72" s="327"/>
      <c r="BO72" s="327"/>
      <c r="BP72" s="327"/>
      <c r="BQ72" s="327"/>
      <c r="BR72" s="327"/>
      <c r="BS72" s="327"/>
      <c r="BT72" s="327"/>
      <c r="BU72" s="327"/>
      <c r="BV72" s="327"/>
      <c r="BW72" s="327"/>
      <c r="BX72" s="327"/>
      <c r="BY72" s="327"/>
      <c r="BZ72" s="327"/>
      <c r="CA72" s="327"/>
      <c r="CB72" s="327"/>
      <c r="CC72" s="520"/>
      <c r="CD72" s="520"/>
    </row>
    <row r="73" spans="1:82" ht="34.5" customHeight="1" thickBot="1">
      <c r="A73" s="1420" t="s">
        <v>220</v>
      </c>
      <c r="B73" s="1420"/>
      <c r="C73" s="1420"/>
      <c r="D73" s="1420"/>
      <c r="E73" s="1420"/>
      <c r="F73" s="1420"/>
      <c r="G73" s="1420"/>
      <c r="H73" s="1420"/>
      <c r="I73" s="1420"/>
      <c r="J73" s="1420"/>
      <c r="K73" s="1420"/>
      <c r="L73" s="1420"/>
      <c r="M73" s="1420"/>
      <c r="N73" s="1420"/>
      <c r="O73" s="1420"/>
      <c r="P73" s="1420"/>
      <c r="Q73" s="1420"/>
      <c r="R73" s="1420"/>
      <c r="S73" s="1420"/>
      <c r="T73" s="1420"/>
      <c r="U73" s="1420"/>
      <c r="V73" s="1420"/>
      <c r="W73" s="1420"/>
      <c r="X73" s="1420"/>
      <c r="Y73" s="1420"/>
      <c r="Z73" s="1420"/>
      <c r="AA73" s="1420"/>
      <c r="AB73" s="1420"/>
      <c r="AC73" s="1420"/>
      <c r="AD73" s="1420"/>
      <c r="AE73" s="1420"/>
      <c r="AF73" s="1420"/>
      <c r="AG73" s="1420"/>
      <c r="AH73" s="1420"/>
      <c r="AI73" s="1420"/>
      <c r="AJ73" s="1420"/>
      <c r="AK73" s="1420"/>
      <c r="AL73" s="1420"/>
      <c r="AM73" s="1420"/>
      <c r="AN73" s="1420"/>
      <c r="AO73" s="1420"/>
      <c r="AP73" s="1420"/>
      <c r="AQ73" s="1420"/>
      <c r="AR73" s="1420"/>
      <c r="AS73" s="1420"/>
      <c r="AT73" s="1420"/>
      <c r="AU73" s="331"/>
      <c r="AV73" s="331"/>
      <c r="AW73" s="331"/>
      <c r="AX73" s="331"/>
      <c r="AY73" s="331"/>
      <c r="AZ73" s="331"/>
      <c r="BA73" s="331"/>
      <c r="BB73" s="331"/>
      <c r="BC73" s="331"/>
      <c r="BD73" s="331"/>
      <c r="BE73" s="331"/>
      <c r="BF73" s="331"/>
      <c r="BG73" s="331"/>
      <c r="BH73" s="331"/>
      <c r="BI73" s="331"/>
      <c r="BJ73" s="331"/>
      <c r="BK73" s="331"/>
      <c r="BL73" s="331"/>
      <c r="BM73" s="331"/>
      <c r="BN73" s="331"/>
      <c r="BO73" s="331"/>
      <c r="BP73" s="331"/>
      <c r="BQ73" s="331"/>
      <c r="BR73" s="331"/>
      <c r="BS73" s="331"/>
      <c r="BT73" s="331"/>
      <c r="BU73" s="331"/>
      <c r="BV73" s="331"/>
      <c r="BW73" s="331"/>
      <c r="BX73" s="331"/>
      <c r="BY73" s="331"/>
      <c r="BZ73" s="331"/>
      <c r="CA73" s="327"/>
      <c r="CB73" s="327"/>
      <c r="CC73" s="520"/>
      <c r="CD73" s="520"/>
    </row>
    <row r="74" spans="1:82" s="529" customFormat="1" ht="31.5" customHeight="1">
      <c r="A74" s="1421" t="s">
        <v>83</v>
      </c>
      <c r="B74" s="1423" t="s">
        <v>190</v>
      </c>
      <c r="C74" s="1424"/>
      <c r="D74" s="1424"/>
      <c r="E74" s="1424"/>
      <c r="F74" s="1425"/>
      <c r="G74" s="1423" t="s">
        <v>191</v>
      </c>
      <c r="H74" s="1424"/>
      <c r="I74" s="1425"/>
      <c r="J74" s="1429" t="s">
        <v>192</v>
      </c>
      <c r="K74" s="1431" t="s">
        <v>193</v>
      </c>
      <c r="L74" s="1432"/>
      <c r="M74" s="1432"/>
      <c r="N74" s="1433"/>
      <c r="O74" s="1437" t="s">
        <v>194</v>
      </c>
      <c r="P74" s="1438"/>
      <c r="Q74" s="1438"/>
      <c r="R74" s="1438"/>
      <c r="S74" s="1438"/>
      <c r="T74" s="1438"/>
      <c r="U74" s="1438"/>
      <c r="V74" s="1438"/>
      <c r="W74" s="1438"/>
      <c r="X74" s="1438"/>
      <c r="Y74" s="1438"/>
      <c r="Z74" s="1438"/>
      <c r="AA74" s="1438"/>
      <c r="AB74" s="1438"/>
      <c r="AC74" s="1438"/>
      <c r="AD74" s="1438"/>
      <c r="AE74" s="1438"/>
      <c r="AF74" s="1438"/>
      <c r="AG74" s="1438"/>
      <c r="AH74" s="1438"/>
      <c r="AI74" s="1438"/>
      <c r="AJ74" s="1438"/>
      <c r="AK74" s="1438"/>
      <c r="AL74" s="1438"/>
      <c r="AM74" s="1438"/>
      <c r="AN74" s="1438"/>
      <c r="AO74" s="1438"/>
      <c r="AP74" s="1438"/>
      <c r="AQ74" s="1438"/>
      <c r="AR74" s="1438"/>
      <c r="AS74" s="1438"/>
      <c r="AT74" s="1439"/>
      <c r="AU74" s="1440"/>
      <c r="AV74" s="1441"/>
      <c r="AW74" s="1441"/>
      <c r="AX74" s="1441"/>
      <c r="AY74" s="1441"/>
      <c r="AZ74" s="1441"/>
      <c r="BA74" s="1441"/>
      <c r="BB74" s="1441"/>
      <c r="BC74" s="1441"/>
      <c r="BD74" s="1441"/>
      <c r="BE74" s="1441"/>
      <c r="BF74" s="1441"/>
      <c r="BG74" s="1441"/>
      <c r="BH74" s="1441"/>
      <c r="BI74" s="1441"/>
      <c r="BJ74" s="1441"/>
      <c r="BK74" s="1441"/>
      <c r="BL74" s="1441"/>
      <c r="BM74" s="1441"/>
      <c r="BN74" s="1441"/>
      <c r="BO74" s="1441"/>
      <c r="BP74" s="1441"/>
      <c r="BQ74" s="1441"/>
      <c r="BR74" s="1441"/>
      <c r="BS74" s="1441"/>
      <c r="BT74" s="1441"/>
      <c r="BU74" s="1441"/>
      <c r="BV74" s="1441"/>
      <c r="BW74" s="1441"/>
      <c r="BX74" s="1441"/>
      <c r="BY74" s="1441"/>
      <c r="BZ74" s="1441"/>
      <c r="CA74" s="359"/>
      <c r="CB74" s="359"/>
      <c r="CC74" s="528"/>
      <c r="CD74" s="528"/>
    </row>
    <row r="75" spans="1:82" s="529" customFormat="1" ht="31.5" customHeight="1" thickBot="1">
      <c r="A75" s="1422"/>
      <c r="B75" s="1426"/>
      <c r="C75" s="1427"/>
      <c r="D75" s="1427"/>
      <c r="E75" s="1427"/>
      <c r="F75" s="1428"/>
      <c r="G75" s="1426"/>
      <c r="H75" s="1427"/>
      <c r="I75" s="1428"/>
      <c r="J75" s="1430"/>
      <c r="K75" s="1434"/>
      <c r="L75" s="1435"/>
      <c r="M75" s="1435"/>
      <c r="N75" s="1436"/>
      <c r="O75" s="361"/>
      <c r="P75" s="362"/>
      <c r="Q75" s="362"/>
      <c r="R75" s="362"/>
      <c r="S75" s="333"/>
      <c r="T75" s="333"/>
      <c r="U75" s="333"/>
      <c r="V75" s="333"/>
      <c r="W75" s="333"/>
      <c r="X75" s="333"/>
      <c r="Y75" s="333"/>
      <c r="Z75" s="333"/>
      <c r="AA75" s="333"/>
      <c r="AB75" s="333"/>
      <c r="AC75" s="333"/>
      <c r="AD75" s="333"/>
      <c r="AE75" s="1442" t="s">
        <v>195</v>
      </c>
      <c r="AF75" s="1443"/>
      <c r="AG75" s="1443"/>
      <c r="AH75" s="1443"/>
      <c r="AI75" s="1443"/>
      <c r="AJ75" s="1443"/>
      <c r="AK75" s="1443"/>
      <c r="AL75" s="1443"/>
      <c r="AM75" s="1443"/>
      <c r="AN75" s="1443"/>
      <c r="AO75" s="1443"/>
      <c r="AP75" s="1443"/>
      <c r="AQ75" s="1443"/>
      <c r="AR75" s="1443"/>
      <c r="AS75" s="1443"/>
      <c r="AT75" s="1444"/>
      <c r="AU75" s="363"/>
      <c r="AV75" s="363"/>
      <c r="AW75" s="363"/>
      <c r="AX75" s="363"/>
      <c r="AY75" s="364"/>
      <c r="AZ75" s="364"/>
      <c r="BA75" s="364"/>
      <c r="BB75" s="364"/>
      <c r="BC75" s="364"/>
      <c r="BD75" s="364"/>
      <c r="BE75" s="364"/>
      <c r="BF75" s="364"/>
      <c r="BG75" s="364"/>
      <c r="BH75" s="364"/>
      <c r="BI75" s="364"/>
      <c r="BJ75" s="364"/>
      <c r="BK75" s="1445"/>
      <c r="BL75" s="1445"/>
      <c r="BM75" s="1445"/>
      <c r="BN75" s="1445"/>
      <c r="BO75" s="1445"/>
      <c r="BP75" s="1445"/>
      <c r="BQ75" s="1445"/>
      <c r="BR75" s="1445"/>
      <c r="BS75" s="1445"/>
      <c r="BT75" s="1445"/>
      <c r="BU75" s="1445"/>
      <c r="BV75" s="1445"/>
      <c r="BW75" s="1445"/>
      <c r="BX75" s="1445"/>
      <c r="BY75" s="1445"/>
      <c r="BZ75" s="1445"/>
      <c r="CA75" s="359"/>
      <c r="CB75" s="359"/>
      <c r="CC75" s="528"/>
      <c r="CD75" s="528"/>
    </row>
    <row r="76" spans="1:82" s="529" customFormat="1" ht="26.1" customHeight="1">
      <c r="A76" s="365" t="s">
        <v>197</v>
      </c>
      <c r="B76" s="1402" t="s">
        <v>221</v>
      </c>
      <c r="C76" s="1403"/>
      <c r="D76" s="1403"/>
      <c r="E76" s="1403"/>
      <c r="F76" s="1404"/>
      <c r="G76" s="1405" t="s">
        <v>199</v>
      </c>
      <c r="H76" s="1406"/>
      <c r="I76" s="1407"/>
      <c r="J76" s="366">
        <v>3</v>
      </c>
      <c r="K76" s="1405" t="s">
        <v>4</v>
      </c>
      <c r="L76" s="1406"/>
      <c r="M76" s="1406"/>
      <c r="N76" s="1408"/>
      <c r="O76" s="1409">
        <v>5000</v>
      </c>
      <c r="P76" s="1410"/>
      <c r="Q76" s="1410"/>
      <c r="R76" s="338" t="s">
        <v>12</v>
      </c>
      <c r="S76" s="338" t="s">
        <v>204</v>
      </c>
      <c r="T76" s="339">
        <v>12</v>
      </c>
      <c r="U76" s="338" t="s">
        <v>201</v>
      </c>
      <c r="V76" s="338" t="s">
        <v>205</v>
      </c>
      <c r="W76" s="339">
        <v>2</v>
      </c>
      <c r="X76" s="338" t="s">
        <v>168</v>
      </c>
      <c r="Y76" s="338" t="s">
        <v>206</v>
      </c>
      <c r="Z76" s="1411">
        <f>O76*T76*W76</f>
        <v>120000</v>
      </c>
      <c r="AA76" s="1411"/>
      <c r="AB76" s="1411"/>
      <c r="AC76" s="1411"/>
      <c r="AD76" s="340" t="s">
        <v>12</v>
      </c>
      <c r="AE76" s="1412">
        <v>0</v>
      </c>
      <c r="AF76" s="1410"/>
      <c r="AG76" s="1410"/>
      <c r="AH76" s="502" t="s">
        <v>12</v>
      </c>
      <c r="AI76" s="502" t="s">
        <v>204</v>
      </c>
      <c r="AJ76" s="503">
        <v>12</v>
      </c>
      <c r="AK76" s="502" t="s">
        <v>201</v>
      </c>
      <c r="AL76" s="502" t="s">
        <v>204</v>
      </c>
      <c r="AM76" s="503">
        <v>2</v>
      </c>
      <c r="AN76" s="502" t="s">
        <v>168</v>
      </c>
      <c r="AO76" s="502" t="s">
        <v>212</v>
      </c>
      <c r="AP76" s="1411">
        <f t="shared" ref="AP76:AP77" si="16">AE76*AJ76*AM76</f>
        <v>0</v>
      </c>
      <c r="AQ76" s="1411"/>
      <c r="AR76" s="1411"/>
      <c r="AS76" s="1411"/>
      <c r="AT76" s="343" t="s">
        <v>12</v>
      </c>
      <c r="AU76" s="1393"/>
      <c r="AV76" s="1394"/>
      <c r="AW76" s="1394"/>
      <c r="AX76" s="367"/>
      <c r="AY76" s="368"/>
      <c r="AZ76" s="369"/>
      <c r="BA76" s="368"/>
      <c r="BB76" s="368"/>
      <c r="BC76" s="369"/>
      <c r="BD76" s="368"/>
      <c r="BE76" s="368"/>
      <c r="BF76" s="1394"/>
      <c r="BG76" s="1394"/>
      <c r="BH76" s="1394"/>
      <c r="BI76" s="1394"/>
      <c r="BJ76" s="370"/>
      <c r="BK76" s="1394"/>
      <c r="BL76" s="1394"/>
      <c r="BM76" s="1394"/>
      <c r="BN76" s="368"/>
      <c r="BO76" s="368"/>
      <c r="BP76" s="369"/>
      <c r="BQ76" s="368"/>
      <c r="BR76" s="368"/>
      <c r="BS76" s="369"/>
      <c r="BT76" s="368"/>
      <c r="BU76" s="368"/>
      <c r="BV76" s="1395"/>
      <c r="BW76" s="1395"/>
      <c r="BX76" s="1395"/>
      <c r="BY76" s="1395"/>
      <c r="BZ76" s="370"/>
      <c r="CA76" s="359"/>
      <c r="CB76" s="359"/>
      <c r="CC76" s="528"/>
      <c r="CD76" s="528"/>
    </row>
    <row r="77" spans="1:82" s="529" customFormat="1" ht="26.1" customHeight="1">
      <c r="A77" s="365" t="s">
        <v>207</v>
      </c>
      <c r="B77" s="1327" t="s">
        <v>222</v>
      </c>
      <c r="C77" s="1328"/>
      <c r="D77" s="1328"/>
      <c r="E77" s="1328"/>
      <c r="F77" s="1329"/>
      <c r="G77" s="1330" t="s">
        <v>223</v>
      </c>
      <c r="H77" s="1331"/>
      <c r="I77" s="1332"/>
      <c r="J77" s="371">
        <v>2</v>
      </c>
      <c r="K77" s="1396" t="s">
        <v>4</v>
      </c>
      <c r="L77" s="1397"/>
      <c r="M77" s="1397"/>
      <c r="N77" s="1398"/>
      <c r="O77" s="1399">
        <v>5000</v>
      </c>
      <c r="P77" s="1400"/>
      <c r="Q77" s="1400"/>
      <c r="R77" s="338" t="s">
        <v>12</v>
      </c>
      <c r="S77" s="338" t="s">
        <v>204</v>
      </c>
      <c r="T77" s="339">
        <v>12</v>
      </c>
      <c r="U77" s="338" t="s">
        <v>201</v>
      </c>
      <c r="V77" s="338" t="s">
        <v>205</v>
      </c>
      <c r="W77" s="339">
        <v>1</v>
      </c>
      <c r="X77" s="338" t="s">
        <v>168</v>
      </c>
      <c r="Y77" s="338" t="s">
        <v>212</v>
      </c>
      <c r="Z77" s="1400">
        <v>60000</v>
      </c>
      <c r="AA77" s="1400"/>
      <c r="AB77" s="1400"/>
      <c r="AC77" s="1400"/>
      <c r="AD77" s="340" t="s">
        <v>12</v>
      </c>
      <c r="AE77" s="1401">
        <v>0</v>
      </c>
      <c r="AF77" s="1400"/>
      <c r="AG77" s="1400"/>
      <c r="AH77" s="338" t="s">
        <v>12</v>
      </c>
      <c r="AI77" s="338" t="s">
        <v>204</v>
      </c>
      <c r="AJ77" s="339">
        <v>12</v>
      </c>
      <c r="AK77" s="338" t="s">
        <v>201</v>
      </c>
      <c r="AL77" s="338" t="s">
        <v>204</v>
      </c>
      <c r="AM77" s="339">
        <v>1</v>
      </c>
      <c r="AN77" s="338" t="s">
        <v>168</v>
      </c>
      <c r="AO77" s="338" t="s">
        <v>206</v>
      </c>
      <c r="AP77" s="1413">
        <f t="shared" si="16"/>
        <v>0</v>
      </c>
      <c r="AQ77" s="1413"/>
      <c r="AR77" s="1413"/>
      <c r="AS77" s="1413"/>
      <c r="AT77" s="348" t="s">
        <v>12</v>
      </c>
      <c r="AU77" s="1393"/>
      <c r="AV77" s="1394"/>
      <c r="AW77" s="1394"/>
      <c r="AX77" s="367"/>
      <c r="AY77" s="368"/>
      <c r="AZ77" s="369"/>
      <c r="BA77" s="368"/>
      <c r="BB77" s="368"/>
      <c r="BC77" s="369"/>
      <c r="BD77" s="368"/>
      <c r="BE77" s="368"/>
      <c r="BF77" s="1394"/>
      <c r="BG77" s="1394"/>
      <c r="BH77" s="1394"/>
      <c r="BI77" s="1394"/>
      <c r="BJ77" s="370"/>
      <c r="BK77" s="1394"/>
      <c r="BL77" s="1394"/>
      <c r="BM77" s="1394"/>
      <c r="BN77" s="368"/>
      <c r="BO77" s="368"/>
      <c r="BP77" s="369"/>
      <c r="BQ77" s="368"/>
      <c r="BR77" s="368"/>
      <c r="BS77" s="369"/>
      <c r="BT77" s="368"/>
      <c r="BU77" s="368"/>
      <c r="BV77" s="1395"/>
      <c r="BW77" s="1395"/>
      <c r="BX77" s="1395"/>
      <c r="BY77" s="1395"/>
      <c r="BZ77" s="370"/>
      <c r="CA77" s="359"/>
      <c r="CB77" s="359"/>
      <c r="CC77" s="528"/>
      <c r="CD77" s="528"/>
    </row>
    <row r="78" spans="1:82" s="529" customFormat="1" ht="26.1" customHeight="1">
      <c r="A78" s="365">
        <v>1</v>
      </c>
      <c r="B78" s="1327" t="str">
        <f ca="1">IF((ROW()-77)&lt;=MAX(⑥入力シート3!$AV$6:$AV$1085),IF(INDIRECT("⑥入力シート3!C"&amp;(INDEX(⑥入力シート3!AO$6:AO$1085,MATCH(ROW()-77,⑥入力シート3!$AV$6:$AV$1085,0))+1)*3)="","",INDIRECT("⑥入力シート3!C"&amp;(INDEX(⑥入力シート3!AO$6:AO$1085,MATCH(ROW()-77,⑥入力シート3!$AV$6:$AV$1085,0))+1)*3)),"")</f>
        <v/>
      </c>
      <c r="C78" s="1328"/>
      <c r="D78" s="1328"/>
      <c r="E78" s="1328"/>
      <c r="F78" s="1329"/>
      <c r="G78" s="1330" t="str">
        <f ca="1">IF((ROW()-77)&lt;=MAX(⑥入力シート3!$AV$6:$AV$1085),IF(INDIRECT("⑥入力シート3!E"&amp;(INDEX(⑥入力シート3!AO$6:AO$1085,MATCH(ROW()-77,⑥入力シート3!$AV$6:$AV$1085,0))+1)*3)="","",INDIRECT("⑥入力シート3!E"&amp;(INDEX(⑥入力シート3!AO$6:AO$1085,MATCH(ROW()-77,⑥入力シート3!$AV$6:$AV$1085,0))+1)*3)),"")</f>
        <v/>
      </c>
      <c r="H78" s="1331"/>
      <c r="I78" s="1332"/>
      <c r="J78" s="371" t="str">
        <f ca="1">IF((ROW()-77)&lt;=MAX(⑥入力シート3!$AV$6:$AV$1085),IF(INDIRECT("⑥入力シート3!F"&amp;(INDEX(⑥入力シート3!AO$6:AO$1085,MATCH(ROW()-77,⑥入力シート3!$AV$6:$AV$1085,0))+1)*3)="","",INDIRECT("⑥入力シート3!F"&amp;(INDEX(⑥入力シート3!AO$6:AO$1085,MATCH(ROW()-77,⑥入力シート3!$AV$6:$AV$1085,0))+1)*3)),"")</f>
        <v/>
      </c>
      <c r="K78" s="1330" t="str">
        <f ca="1">IF((ROW()-77)&lt;=MAX(⑥入力シート3!$AV$6:$AV$1085),IF(INDEX(⑥入力シート3!AP$6:AP$1085,MATCH(ROW()-77,⑥入力シート3!$AV$6:$AV$1085,0))=1,"基本給",IF(INDEX(⑥入力シート3!AP$6:AP$1085,MATCH(ROW()-77,⑥入力シート3!$AV$6:$AV$1085,0))=2,"手当","残")),"")</f>
        <v/>
      </c>
      <c r="L78" s="1331"/>
      <c r="M78" s="1331"/>
      <c r="N78" s="1333"/>
      <c r="O78" s="1334" t="str">
        <f ca="1">IF((ROW()-77)&lt;=MAX(⑥入力シート3!$AV$6:$AV$1085),INDEX(⑥入力シート3!AR$6:AR$1085,MATCH(ROW()-77,⑥入力シート3!$AV$6:$AV$1085,0)),"")</f>
        <v/>
      </c>
      <c r="P78" s="1335"/>
      <c r="Q78" s="1335"/>
      <c r="R78" s="338" t="s">
        <v>12</v>
      </c>
      <c r="S78" s="338" t="s">
        <v>204</v>
      </c>
      <c r="T78" s="495" t="str">
        <f ca="1">IF((ROW()-77)&lt;=MAX(⑥入力シート3!$AV$6:$AV$1085),INDEX(⑥入力シート3!AS$6:AS$1085,MATCH(ROW()-77,⑥入力シート3!$AV$6:$AV$1085,0)),"")</f>
        <v/>
      </c>
      <c r="U78" s="338" t="s">
        <v>201</v>
      </c>
      <c r="V78" s="338" t="s">
        <v>204</v>
      </c>
      <c r="W78" s="339">
        <v>1</v>
      </c>
      <c r="X78" s="338" t="s">
        <v>168</v>
      </c>
      <c r="Y78" s="338" t="s">
        <v>206</v>
      </c>
      <c r="Z78" s="1336" t="str">
        <f ca="1">IFERROR(O78*T78*W78,"")</f>
        <v/>
      </c>
      <c r="AA78" s="1336"/>
      <c r="AB78" s="1336"/>
      <c r="AC78" s="1336"/>
      <c r="AD78" s="340" t="s">
        <v>12</v>
      </c>
      <c r="AE78" s="1337"/>
      <c r="AF78" s="1338"/>
      <c r="AG78" s="1338"/>
      <c r="AH78" s="338" t="s">
        <v>12</v>
      </c>
      <c r="AI78" s="338" t="s">
        <v>211</v>
      </c>
      <c r="AJ78" s="534"/>
      <c r="AK78" s="338" t="s">
        <v>201</v>
      </c>
      <c r="AL78" s="338" t="s">
        <v>211</v>
      </c>
      <c r="AM78" s="339">
        <v>1</v>
      </c>
      <c r="AN78" s="338" t="s">
        <v>168</v>
      </c>
      <c r="AO78" s="338" t="s">
        <v>206</v>
      </c>
      <c r="AP78" s="1324">
        <f>IFERROR(AE78*AJ78*AM78,"")</f>
        <v>0</v>
      </c>
      <c r="AQ78" s="1324"/>
      <c r="AR78" s="1324"/>
      <c r="AS78" s="1324"/>
      <c r="AT78" s="348" t="s">
        <v>12</v>
      </c>
      <c r="AU78" s="1393"/>
      <c r="AV78" s="1394"/>
      <c r="AW78" s="1394"/>
      <c r="AX78" s="367"/>
      <c r="AY78" s="368"/>
      <c r="AZ78" s="369"/>
      <c r="BA78" s="368"/>
      <c r="BB78" s="368"/>
      <c r="BC78" s="369"/>
      <c r="BD78" s="368"/>
      <c r="BE78" s="368"/>
      <c r="BF78" s="1394"/>
      <c r="BG78" s="1394"/>
      <c r="BH78" s="1394"/>
      <c r="BI78" s="1394"/>
      <c r="BJ78" s="370"/>
      <c r="BK78" s="1394"/>
      <c r="BL78" s="1394"/>
      <c r="BM78" s="1394"/>
      <c r="BN78" s="368"/>
      <c r="BO78" s="368"/>
      <c r="BP78" s="369"/>
      <c r="BQ78" s="368"/>
      <c r="BR78" s="368"/>
      <c r="BS78" s="369"/>
      <c r="BT78" s="368"/>
      <c r="BU78" s="368"/>
      <c r="BV78" s="1395"/>
      <c r="BW78" s="1395"/>
      <c r="BX78" s="1395"/>
      <c r="BY78" s="1395"/>
      <c r="BZ78" s="370"/>
      <c r="CA78" s="359"/>
      <c r="CB78" s="359"/>
      <c r="CC78" s="528"/>
      <c r="CD78" s="528"/>
    </row>
    <row r="79" spans="1:82" s="529" customFormat="1" ht="26.1" customHeight="1">
      <c r="A79" s="365">
        <v>2</v>
      </c>
      <c r="B79" s="1327" t="str">
        <f ca="1">IF((ROW()-77)&lt;=MAX(⑥入力シート3!$AV$6:$AV$1085),IF(INDIRECT("⑥入力シート3!C"&amp;(INDEX(⑥入力シート3!AO$6:AO$1085,MATCH(ROW()-77,⑥入力シート3!$AV$6:$AV$1085,0))+1)*3)="","",INDIRECT("⑥入力シート3!C"&amp;(INDEX(⑥入力シート3!AO$6:AO$1085,MATCH(ROW()-77,⑥入力シート3!$AV$6:$AV$1085,0))+1)*3)),"")</f>
        <v/>
      </c>
      <c r="C79" s="1328"/>
      <c r="D79" s="1328"/>
      <c r="E79" s="1328"/>
      <c r="F79" s="1329"/>
      <c r="G79" s="1330" t="str">
        <f ca="1">IF((ROW()-77)&lt;=MAX(⑥入力シート3!$AV$6:$AV$1085),IF(INDIRECT("⑥入力シート3!E"&amp;(INDEX(⑥入力シート3!AO$6:AO$1085,MATCH(ROW()-77,⑥入力シート3!$AV$6:$AV$1085,0))+1)*3)="","",INDIRECT("⑥入力シート3!E"&amp;(INDEX(⑥入力シート3!AO$6:AO$1085,MATCH(ROW()-77,⑥入力シート3!$AV$6:$AV$1085,0))+1)*3)),"")</f>
        <v/>
      </c>
      <c r="H79" s="1331"/>
      <c r="I79" s="1332"/>
      <c r="J79" s="371" t="str">
        <f ca="1">IF((ROW()-77)&lt;=MAX(⑥入力シート3!$AV$6:$AV$1085),IF(INDIRECT("⑥入力シート3!F"&amp;(INDEX(⑥入力シート3!AO$6:AO$1085,MATCH(ROW()-77,⑥入力シート3!$AV$6:$AV$1085,0))+1)*3)="","",INDIRECT("⑥入力シート3!F"&amp;(INDEX(⑥入力シート3!AO$6:AO$1085,MATCH(ROW()-77,⑥入力シート3!$AV$6:$AV$1085,0))+1)*3)),"")</f>
        <v/>
      </c>
      <c r="K79" s="1330" t="str">
        <f ca="1">IF((ROW()-77)&lt;=MAX(⑥入力シート3!$AV$6:$AV$1085),IF(INDEX(⑥入力シート3!AP$6:AP$1085,MATCH(ROW()-77,⑥入力シート3!$AV$6:$AV$1085,0))=1,"基本給",IF(INDEX(⑥入力シート3!AP$6:AP$1085,MATCH(ROW()-77,⑥入力シート3!$AV$6:$AV$1085,0))=2,"手当","残")),"")</f>
        <v/>
      </c>
      <c r="L79" s="1331"/>
      <c r="M79" s="1331"/>
      <c r="N79" s="1333"/>
      <c r="O79" s="1334" t="str">
        <f ca="1">IF((ROW()-77)&lt;=MAX(⑥入力シート3!$AV$6:$AV$1085),INDEX(⑥入力シート3!AR$6:AR$1085,MATCH(ROW()-77,⑥入力シート3!$AV$6:$AV$1085,0)),"")</f>
        <v/>
      </c>
      <c r="P79" s="1335"/>
      <c r="Q79" s="1335"/>
      <c r="R79" s="338" t="s">
        <v>12</v>
      </c>
      <c r="S79" s="338" t="s">
        <v>204</v>
      </c>
      <c r="T79" s="495" t="str">
        <f ca="1">IF((ROW()-77)&lt;=MAX(⑥入力シート3!$AV$6:$AV$1085),INDEX(⑥入力シート3!AS$6:AS$1085,MATCH(ROW()-77,⑥入力シート3!$AV$6:$AV$1085,0)),"")</f>
        <v/>
      </c>
      <c r="U79" s="338" t="s">
        <v>201</v>
      </c>
      <c r="V79" s="338" t="s">
        <v>204</v>
      </c>
      <c r="W79" s="339">
        <v>1</v>
      </c>
      <c r="X79" s="338" t="s">
        <v>168</v>
      </c>
      <c r="Y79" s="338" t="s">
        <v>203</v>
      </c>
      <c r="Z79" s="1336" t="str">
        <f t="shared" ref="Z79:Z107" ca="1" si="17">IFERROR(O79*T79*W79,"")</f>
        <v/>
      </c>
      <c r="AA79" s="1336"/>
      <c r="AB79" s="1336"/>
      <c r="AC79" s="1336"/>
      <c r="AD79" s="340" t="s">
        <v>12</v>
      </c>
      <c r="AE79" s="1337"/>
      <c r="AF79" s="1338"/>
      <c r="AG79" s="1338"/>
      <c r="AH79" s="338" t="s">
        <v>12</v>
      </c>
      <c r="AI79" s="338" t="s">
        <v>205</v>
      </c>
      <c r="AJ79" s="534"/>
      <c r="AK79" s="338" t="s">
        <v>201</v>
      </c>
      <c r="AL79" s="338" t="s">
        <v>211</v>
      </c>
      <c r="AM79" s="339">
        <v>1</v>
      </c>
      <c r="AN79" s="338" t="s">
        <v>168</v>
      </c>
      <c r="AO79" s="338" t="s">
        <v>212</v>
      </c>
      <c r="AP79" s="1324">
        <f t="shared" ref="AP79:AP107" si="18">IFERROR(AE79*AJ79*AM79,"")</f>
        <v>0</v>
      </c>
      <c r="AQ79" s="1324"/>
      <c r="AR79" s="1324"/>
      <c r="AS79" s="1324"/>
      <c r="AT79" s="348" t="s">
        <v>12</v>
      </c>
      <c r="AU79" s="1393"/>
      <c r="AV79" s="1394"/>
      <c r="AW79" s="1394"/>
      <c r="AX79" s="367"/>
      <c r="AY79" s="368"/>
      <c r="AZ79" s="369"/>
      <c r="BA79" s="368"/>
      <c r="BB79" s="368"/>
      <c r="BC79" s="369"/>
      <c r="BD79" s="368"/>
      <c r="BE79" s="368"/>
      <c r="BF79" s="1394"/>
      <c r="BG79" s="1394"/>
      <c r="BH79" s="1394"/>
      <c r="BI79" s="1394"/>
      <c r="BJ79" s="370"/>
      <c r="BK79" s="1394"/>
      <c r="BL79" s="1394"/>
      <c r="BM79" s="1394"/>
      <c r="BN79" s="368"/>
      <c r="BO79" s="368"/>
      <c r="BP79" s="369"/>
      <c r="BQ79" s="368"/>
      <c r="BR79" s="368"/>
      <c r="BS79" s="369"/>
      <c r="BT79" s="368"/>
      <c r="BU79" s="368"/>
      <c r="BV79" s="1395"/>
      <c r="BW79" s="1395"/>
      <c r="BX79" s="1395"/>
      <c r="BY79" s="1395"/>
      <c r="BZ79" s="370"/>
      <c r="CA79" s="359"/>
      <c r="CB79" s="359"/>
      <c r="CC79" s="528"/>
      <c r="CD79" s="528"/>
    </row>
    <row r="80" spans="1:82" s="529" customFormat="1" ht="26.1" customHeight="1">
      <c r="A80" s="365">
        <v>3</v>
      </c>
      <c r="B80" s="1327" t="str">
        <f ca="1">IF((ROW()-77)&lt;=MAX(⑥入力シート3!$AV$6:$AV$1085),IF(INDIRECT("⑥入力シート3!C"&amp;(INDEX(⑥入力シート3!AO$6:AO$1085,MATCH(ROW()-77,⑥入力シート3!$AV$6:$AV$1085,0))+1)*3)="","",INDIRECT("⑥入力シート3!C"&amp;(INDEX(⑥入力シート3!AO$6:AO$1085,MATCH(ROW()-77,⑥入力シート3!$AV$6:$AV$1085,0))+1)*3)),"")</f>
        <v/>
      </c>
      <c r="C80" s="1328"/>
      <c r="D80" s="1328"/>
      <c r="E80" s="1328"/>
      <c r="F80" s="1329"/>
      <c r="G80" s="1330" t="str">
        <f ca="1">IF((ROW()-77)&lt;=MAX(⑥入力シート3!$AV$6:$AV$1085),IF(INDIRECT("⑥入力シート3!E"&amp;(INDEX(⑥入力シート3!AO$6:AO$1085,MATCH(ROW()-77,⑥入力シート3!$AV$6:$AV$1085,0))+1)*3)="","",INDIRECT("⑥入力シート3!E"&amp;(INDEX(⑥入力シート3!AO$6:AO$1085,MATCH(ROW()-77,⑥入力シート3!$AV$6:$AV$1085,0))+1)*3)),"")</f>
        <v/>
      </c>
      <c r="H80" s="1331"/>
      <c r="I80" s="1332"/>
      <c r="J80" s="371" t="str">
        <f ca="1">IF((ROW()-77)&lt;=MAX(⑥入力シート3!$AV$6:$AV$1085),IF(INDIRECT("⑥入力シート3!F"&amp;(INDEX(⑥入力シート3!AO$6:AO$1085,MATCH(ROW()-77,⑥入力シート3!$AV$6:$AV$1085,0))+1)*3)="","",INDIRECT("⑥入力シート3!F"&amp;(INDEX(⑥入力シート3!AO$6:AO$1085,MATCH(ROW()-77,⑥入力シート3!$AV$6:$AV$1085,0))+1)*3)),"")</f>
        <v/>
      </c>
      <c r="K80" s="1330" t="str">
        <f ca="1">IF((ROW()-77)&lt;=MAX(⑥入力シート3!$AV$6:$AV$1085),IF(INDEX(⑥入力シート3!AP$6:AP$1085,MATCH(ROW()-77,⑥入力シート3!$AV$6:$AV$1085,0))=1,"基本給",IF(INDEX(⑥入力シート3!AP$6:AP$1085,MATCH(ROW()-77,⑥入力シート3!$AV$6:$AV$1085,0))=2,"手当","残")),"")</f>
        <v/>
      </c>
      <c r="L80" s="1331"/>
      <c r="M80" s="1331"/>
      <c r="N80" s="1333"/>
      <c r="O80" s="1334" t="str">
        <f ca="1">IF((ROW()-77)&lt;=MAX(⑥入力シート3!$AV$6:$AV$1085),INDEX(⑥入力シート3!AR$6:AR$1085,MATCH(ROW()-77,⑥入力シート3!$AV$6:$AV$1085,0)),"")</f>
        <v/>
      </c>
      <c r="P80" s="1335"/>
      <c r="Q80" s="1335"/>
      <c r="R80" s="338" t="s">
        <v>12</v>
      </c>
      <c r="S80" s="338" t="s">
        <v>204</v>
      </c>
      <c r="T80" s="495" t="str">
        <f ca="1">IF((ROW()-77)&lt;=MAX(⑥入力シート3!$AV$6:$AV$1085),INDEX(⑥入力シート3!AS$6:AS$1085,MATCH(ROW()-77,⑥入力シート3!$AV$6:$AV$1085,0)),"")</f>
        <v/>
      </c>
      <c r="U80" s="338" t="s">
        <v>201</v>
      </c>
      <c r="V80" s="338" t="s">
        <v>204</v>
      </c>
      <c r="W80" s="339">
        <v>1</v>
      </c>
      <c r="X80" s="338" t="s">
        <v>168</v>
      </c>
      <c r="Y80" s="338" t="s">
        <v>206</v>
      </c>
      <c r="Z80" s="1336" t="str">
        <f t="shared" ca="1" si="17"/>
        <v/>
      </c>
      <c r="AA80" s="1336"/>
      <c r="AB80" s="1336"/>
      <c r="AC80" s="1336"/>
      <c r="AD80" s="340" t="s">
        <v>12</v>
      </c>
      <c r="AE80" s="1337"/>
      <c r="AF80" s="1338"/>
      <c r="AG80" s="1338"/>
      <c r="AH80" s="338" t="s">
        <v>12</v>
      </c>
      <c r="AI80" s="338" t="s">
        <v>205</v>
      </c>
      <c r="AJ80" s="534"/>
      <c r="AK80" s="338" t="s">
        <v>201</v>
      </c>
      <c r="AL80" s="338" t="s">
        <v>205</v>
      </c>
      <c r="AM80" s="339">
        <v>1</v>
      </c>
      <c r="AN80" s="338" t="s">
        <v>168</v>
      </c>
      <c r="AO80" s="338" t="s">
        <v>206</v>
      </c>
      <c r="AP80" s="1324">
        <f t="shared" si="18"/>
        <v>0</v>
      </c>
      <c r="AQ80" s="1324"/>
      <c r="AR80" s="1324"/>
      <c r="AS80" s="1324"/>
      <c r="AT80" s="348" t="s">
        <v>12</v>
      </c>
      <c r="AU80" s="1322"/>
      <c r="AV80" s="1323"/>
      <c r="AW80" s="1323"/>
      <c r="AX80" s="368"/>
      <c r="AY80" s="368"/>
      <c r="AZ80" s="369"/>
      <c r="BA80" s="368"/>
      <c r="BB80" s="368"/>
      <c r="BC80" s="369"/>
      <c r="BD80" s="368"/>
      <c r="BE80" s="368"/>
      <c r="BF80" s="1326"/>
      <c r="BG80" s="1326"/>
      <c r="BH80" s="1326"/>
      <c r="BI80" s="1326"/>
      <c r="BJ80" s="370"/>
      <c r="BK80" s="1325"/>
      <c r="BL80" s="1325"/>
      <c r="BM80" s="1325"/>
      <c r="BN80" s="368"/>
      <c r="BO80" s="368"/>
      <c r="BP80" s="369"/>
      <c r="BQ80" s="368"/>
      <c r="BR80" s="368"/>
      <c r="BS80" s="369"/>
      <c r="BT80" s="368"/>
      <c r="BU80" s="368"/>
      <c r="BV80" s="1326"/>
      <c r="BW80" s="1326"/>
      <c r="BX80" s="1326"/>
      <c r="BY80" s="1326"/>
      <c r="BZ80" s="370"/>
      <c r="CA80" s="359"/>
      <c r="CB80" s="359"/>
      <c r="CC80" s="528"/>
      <c r="CD80" s="528"/>
    </row>
    <row r="81" spans="1:82" s="529" customFormat="1" ht="26.1" customHeight="1">
      <c r="A81" s="365">
        <v>4</v>
      </c>
      <c r="B81" s="1327" t="str">
        <f ca="1">IF((ROW()-77)&lt;=MAX(⑥入力シート3!$AV$6:$AV$1085),IF(INDIRECT("⑥入力シート3!C"&amp;(INDEX(⑥入力シート3!AO$6:AO$1085,MATCH(ROW()-77,⑥入力シート3!$AV$6:$AV$1085,0))+1)*3)="","",INDIRECT("⑥入力シート3!C"&amp;(INDEX(⑥入力シート3!AO$6:AO$1085,MATCH(ROW()-77,⑥入力シート3!$AV$6:$AV$1085,0))+1)*3)),"")</f>
        <v/>
      </c>
      <c r="C81" s="1328"/>
      <c r="D81" s="1328"/>
      <c r="E81" s="1328"/>
      <c r="F81" s="1329"/>
      <c r="G81" s="1330" t="str">
        <f ca="1">IF((ROW()-77)&lt;=MAX(⑥入力シート3!$AV$6:$AV$1085),IF(INDIRECT("⑥入力シート3!E"&amp;(INDEX(⑥入力シート3!AO$6:AO$1085,MATCH(ROW()-77,⑥入力シート3!$AV$6:$AV$1085,0))+1)*3)="","",INDIRECT("⑥入力シート3!E"&amp;(INDEX(⑥入力シート3!AO$6:AO$1085,MATCH(ROW()-77,⑥入力シート3!$AV$6:$AV$1085,0))+1)*3)),"")</f>
        <v/>
      </c>
      <c r="H81" s="1331"/>
      <c r="I81" s="1332"/>
      <c r="J81" s="371" t="str">
        <f ca="1">IF((ROW()-77)&lt;=MAX(⑥入力シート3!$AV$6:$AV$1085),IF(INDIRECT("⑥入力シート3!F"&amp;(INDEX(⑥入力シート3!AO$6:AO$1085,MATCH(ROW()-77,⑥入力シート3!$AV$6:$AV$1085,0))+1)*3)="","",INDIRECT("⑥入力シート3!F"&amp;(INDEX(⑥入力シート3!AO$6:AO$1085,MATCH(ROW()-77,⑥入力シート3!$AV$6:$AV$1085,0))+1)*3)),"")</f>
        <v/>
      </c>
      <c r="K81" s="1330" t="str">
        <f ca="1">IF((ROW()-77)&lt;=MAX(⑥入力シート3!$AV$6:$AV$1085),IF(INDEX(⑥入力シート3!AP$6:AP$1085,MATCH(ROW()-77,⑥入力シート3!$AV$6:$AV$1085,0))=1,"基本給",IF(INDEX(⑥入力シート3!AP$6:AP$1085,MATCH(ROW()-77,⑥入力シート3!$AV$6:$AV$1085,0))=2,"手当","残")),"")</f>
        <v/>
      </c>
      <c r="L81" s="1331"/>
      <c r="M81" s="1331"/>
      <c r="N81" s="1333"/>
      <c r="O81" s="1334" t="str">
        <f ca="1">IF((ROW()-77)&lt;=MAX(⑥入力シート3!$AV$6:$AV$1085),INDEX(⑥入力シート3!AR$6:AR$1085,MATCH(ROW()-77,⑥入力シート3!$AV$6:$AV$1085,0)),"")</f>
        <v/>
      </c>
      <c r="P81" s="1335"/>
      <c r="Q81" s="1335"/>
      <c r="R81" s="338" t="s">
        <v>12</v>
      </c>
      <c r="S81" s="338" t="s">
        <v>200</v>
      </c>
      <c r="T81" s="495" t="str">
        <f ca="1">IF((ROW()-77)&lt;=MAX(⑥入力シート3!$AV$6:$AV$1085),INDEX(⑥入力シート3!AS$6:AS$1085,MATCH(ROW()-77,⑥入力シート3!$AV$6:$AV$1085,0)),"")</f>
        <v/>
      </c>
      <c r="U81" s="338" t="s">
        <v>201</v>
      </c>
      <c r="V81" s="338" t="s">
        <v>200</v>
      </c>
      <c r="W81" s="339">
        <v>1</v>
      </c>
      <c r="X81" s="338" t="s">
        <v>168</v>
      </c>
      <c r="Y81" s="338" t="s">
        <v>203</v>
      </c>
      <c r="Z81" s="1336" t="str">
        <f t="shared" ca="1" si="17"/>
        <v/>
      </c>
      <c r="AA81" s="1336"/>
      <c r="AB81" s="1336"/>
      <c r="AC81" s="1336"/>
      <c r="AD81" s="340" t="s">
        <v>12</v>
      </c>
      <c r="AE81" s="1337"/>
      <c r="AF81" s="1338"/>
      <c r="AG81" s="1338"/>
      <c r="AH81" s="338" t="s">
        <v>12</v>
      </c>
      <c r="AI81" s="338" t="s">
        <v>200</v>
      </c>
      <c r="AJ81" s="534"/>
      <c r="AK81" s="338" t="s">
        <v>201</v>
      </c>
      <c r="AL81" s="338" t="s">
        <v>200</v>
      </c>
      <c r="AM81" s="339">
        <v>1</v>
      </c>
      <c r="AN81" s="338" t="s">
        <v>168</v>
      </c>
      <c r="AO81" s="338" t="s">
        <v>203</v>
      </c>
      <c r="AP81" s="1324">
        <f t="shared" si="18"/>
        <v>0</v>
      </c>
      <c r="AQ81" s="1324"/>
      <c r="AR81" s="1324"/>
      <c r="AS81" s="1324"/>
      <c r="AT81" s="348" t="s">
        <v>12</v>
      </c>
      <c r="AU81" s="373"/>
      <c r="AV81" s="373"/>
      <c r="AW81" s="373"/>
      <c r="AX81" s="368"/>
      <c r="AY81" s="368"/>
      <c r="AZ81" s="369"/>
      <c r="BA81" s="368"/>
      <c r="BB81" s="368"/>
      <c r="BC81" s="369"/>
      <c r="BD81" s="368"/>
      <c r="BE81" s="368"/>
      <c r="BF81" s="372"/>
      <c r="BG81" s="372"/>
      <c r="BH81" s="372"/>
      <c r="BI81" s="372"/>
      <c r="BJ81" s="370"/>
      <c r="BK81" s="374"/>
      <c r="BL81" s="374"/>
      <c r="BM81" s="374"/>
      <c r="BN81" s="368"/>
      <c r="BO81" s="368"/>
      <c r="BP81" s="369"/>
      <c r="BQ81" s="368"/>
      <c r="BR81" s="368"/>
      <c r="BS81" s="369"/>
      <c r="BT81" s="368"/>
      <c r="BU81" s="368"/>
      <c r="BV81" s="372"/>
      <c r="BW81" s="372"/>
      <c r="BX81" s="372"/>
      <c r="BY81" s="372"/>
      <c r="BZ81" s="370"/>
      <c r="CA81" s="359"/>
      <c r="CB81" s="359"/>
      <c r="CC81" s="528"/>
      <c r="CD81" s="528"/>
    </row>
    <row r="82" spans="1:82" s="529" customFormat="1" ht="26.1" customHeight="1">
      <c r="A82" s="365">
        <v>5</v>
      </c>
      <c r="B82" s="1327" t="str">
        <f ca="1">IF((ROW()-77)&lt;=MAX(⑥入力シート3!$AV$6:$AV$1085),IF(INDIRECT("⑥入力シート3!C"&amp;(INDEX(⑥入力シート3!AO$6:AO$1085,MATCH(ROW()-77,⑥入力シート3!$AV$6:$AV$1085,0))+1)*3)="","",INDIRECT("⑥入力シート3!C"&amp;(INDEX(⑥入力シート3!AO$6:AO$1085,MATCH(ROW()-77,⑥入力シート3!$AV$6:$AV$1085,0))+1)*3)),"")</f>
        <v/>
      </c>
      <c r="C82" s="1328"/>
      <c r="D82" s="1328"/>
      <c r="E82" s="1328"/>
      <c r="F82" s="1329"/>
      <c r="G82" s="1330" t="str">
        <f ca="1">IF((ROW()-77)&lt;=MAX(⑥入力シート3!$AV$6:$AV$1085),IF(INDIRECT("⑥入力シート3!E"&amp;(INDEX(⑥入力シート3!AO$6:AO$1085,MATCH(ROW()-77,⑥入力シート3!$AV$6:$AV$1085,0))+1)*3)="","",INDIRECT("⑥入力シート3!E"&amp;(INDEX(⑥入力シート3!AO$6:AO$1085,MATCH(ROW()-77,⑥入力シート3!$AV$6:$AV$1085,0))+1)*3)),"")</f>
        <v/>
      </c>
      <c r="H82" s="1331"/>
      <c r="I82" s="1332"/>
      <c r="J82" s="371" t="str">
        <f ca="1">IF((ROW()-77)&lt;=MAX(⑥入力シート3!$AV$6:$AV$1085),IF(INDIRECT("⑥入力シート3!F"&amp;(INDEX(⑥入力シート3!AO$6:AO$1085,MATCH(ROW()-77,⑥入力シート3!$AV$6:$AV$1085,0))+1)*3)="","",INDIRECT("⑥入力シート3!F"&amp;(INDEX(⑥入力シート3!AO$6:AO$1085,MATCH(ROW()-77,⑥入力シート3!$AV$6:$AV$1085,0))+1)*3)),"")</f>
        <v/>
      </c>
      <c r="K82" s="1330" t="str">
        <f ca="1">IF((ROW()-77)&lt;=MAX(⑥入力シート3!$AV$6:$AV$1085),IF(INDEX(⑥入力シート3!AP$6:AP$1085,MATCH(ROW()-77,⑥入力シート3!$AV$6:$AV$1085,0))=1,"基本給",IF(INDEX(⑥入力シート3!AP$6:AP$1085,MATCH(ROW()-77,⑥入力シート3!$AV$6:$AV$1085,0))=2,"手当","残")),"")</f>
        <v/>
      </c>
      <c r="L82" s="1331"/>
      <c r="M82" s="1331"/>
      <c r="N82" s="1333"/>
      <c r="O82" s="1334" t="str">
        <f ca="1">IF((ROW()-77)&lt;=MAX(⑥入力シート3!$AV$6:$AV$1085),INDEX(⑥入力シート3!AR$6:AR$1085,MATCH(ROW()-77,⑥入力シート3!$AV$6:$AV$1085,0)),"")</f>
        <v/>
      </c>
      <c r="P82" s="1335"/>
      <c r="Q82" s="1335"/>
      <c r="R82" s="338" t="s">
        <v>12</v>
      </c>
      <c r="S82" s="338" t="s">
        <v>200</v>
      </c>
      <c r="T82" s="495" t="str">
        <f ca="1">IF((ROW()-77)&lt;=MAX(⑥入力シート3!$AV$6:$AV$1085),INDEX(⑥入力シート3!AS$6:AS$1085,MATCH(ROW()-77,⑥入力シート3!$AV$6:$AV$1085,0)),"")</f>
        <v/>
      </c>
      <c r="U82" s="338" t="s">
        <v>201</v>
      </c>
      <c r="V82" s="338" t="s">
        <v>200</v>
      </c>
      <c r="W82" s="339">
        <v>1</v>
      </c>
      <c r="X82" s="338" t="s">
        <v>168</v>
      </c>
      <c r="Y82" s="338" t="s">
        <v>203</v>
      </c>
      <c r="Z82" s="1336" t="str">
        <f t="shared" ref="Z82:Z91" ca="1" si="19">IFERROR(O82*T82*W82,"")</f>
        <v/>
      </c>
      <c r="AA82" s="1336"/>
      <c r="AB82" s="1336"/>
      <c r="AC82" s="1336"/>
      <c r="AD82" s="340" t="s">
        <v>12</v>
      </c>
      <c r="AE82" s="1337"/>
      <c r="AF82" s="1338"/>
      <c r="AG82" s="1338"/>
      <c r="AH82" s="338" t="s">
        <v>12</v>
      </c>
      <c r="AI82" s="338" t="s">
        <v>200</v>
      </c>
      <c r="AJ82" s="534"/>
      <c r="AK82" s="338" t="s">
        <v>201</v>
      </c>
      <c r="AL82" s="338" t="s">
        <v>200</v>
      </c>
      <c r="AM82" s="339">
        <v>1</v>
      </c>
      <c r="AN82" s="338" t="s">
        <v>168</v>
      </c>
      <c r="AO82" s="338" t="s">
        <v>203</v>
      </c>
      <c r="AP82" s="1324">
        <f t="shared" ref="AP82:AP91" si="20">IFERROR(AE82*AJ82*AM82,"")</f>
        <v>0</v>
      </c>
      <c r="AQ82" s="1324"/>
      <c r="AR82" s="1324"/>
      <c r="AS82" s="1324"/>
      <c r="AT82" s="348" t="s">
        <v>12</v>
      </c>
      <c r="AU82" s="373"/>
      <c r="AV82" s="373"/>
      <c r="AW82" s="373"/>
      <c r="AX82" s="368"/>
      <c r="AY82" s="368"/>
      <c r="AZ82" s="369"/>
      <c r="BA82" s="368"/>
      <c r="BB82" s="368"/>
      <c r="BC82" s="369"/>
      <c r="BD82" s="368"/>
      <c r="BE82" s="368"/>
      <c r="BF82" s="372"/>
      <c r="BG82" s="372"/>
      <c r="BH82" s="372"/>
      <c r="BI82" s="372"/>
      <c r="BJ82" s="370"/>
      <c r="BK82" s="374"/>
      <c r="BL82" s="374"/>
      <c r="BM82" s="374"/>
      <c r="BN82" s="368"/>
      <c r="BO82" s="368"/>
      <c r="BP82" s="369"/>
      <c r="BQ82" s="368"/>
      <c r="BR82" s="368"/>
      <c r="BS82" s="369"/>
      <c r="BT82" s="368"/>
      <c r="BU82" s="368"/>
      <c r="BV82" s="372"/>
      <c r="BW82" s="372"/>
      <c r="BX82" s="372"/>
      <c r="BY82" s="372"/>
      <c r="BZ82" s="370"/>
      <c r="CA82" s="359"/>
      <c r="CB82" s="359"/>
      <c r="CC82" s="528"/>
      <c r="CD82" s="528"/>
    </row>
    <row r="83" spans="1:82" s="529" customFormat="1" ht="26.1" customHeight="1">
      <c r="A83" s="365">
        <v>6</v>
      </c>
      <c r="B83" s="1327" t="str">
        <f ca="1">IF((ROW()-77)&lt;=MAX(⑥入力シート3!$AV$6:$AV$1085),IF(INDIRECT("⑥入力シート3!C"&amp;(INDEX(⑥入力シート3!AO$6:AO$1085,MATCH(ROW()-77,⑥入力シート3!$AV$6:$AV$1085,0))+1)*3)="","",INDIRECT("⑥入力シート3!C"&amp;(INDEX(⑥入力シート3!AO$6:AO$1085,MATCH(ROW()-77,⑥入力シート3!$AV$6:$AV$1085,0))+1)*3)),"")</f>
        <v/>
      </c>
      <c r="C83" s="1328"/>
      <c r="D83" s="1328"/>
      <c r="E83" s="1328"/>
      <c r="F83" s="1328"/>
      <c r="G83" s="1344" t="str">
        <f ca="1">IF((ROW()-77)&lt;=MAX(⑥入力シート3!$AV$6:$AV$1085),IF(INDIRECT("⑥入力シート3!E"&amp;(INDEX(⑥入力シート3!AO$6:AO$1085,MATCH(ROW()-77,⑥入力シート3!$AV$6:$AV$1085,0))+1)*3)="","",INDIRECT("⑥入力シート3!E"&amp;(INDEX(⑥入力シート3!AO$6:AO$1085,MATCH(ROW()-77,⑥入力シート3!$AV$6:$AV$1085,0))+1)*3)),"")</f>
        <v/>
      </c>
      <c r="H83" s="1345"/>
      <c r="I83" s="1345"/>
      <c r="J83" s="371" t="str">
        <f ca="1">IF((ROW()-77)&lt;=MAX(⑥入力シート3!$AV$6:$AV$1085),IF(INDIRECT("⑥入力シート3!F"&amp;(INDEX(⑥入力シート3!AO$6:AO$1085,MATCH(ROW()-77,⑥入力シート3!$AV$6:$AV$1085,0))+1)*3)="","",INDIRECT("⑥入力シート3!F"&amp;(INDEX(⑥入力シート3!AO$6:AO$1085,MATCH(ROW()-77,⑥入力シート3!$AV$6:$AV$1085,0))+1)*3)),"")</f>
        <v/>
      </c>
      <c r="K83" s="1330" t="str">
        <f ca="1">IF((ROW()-77)&lt;=MAX(⑥入力シート3!$AV$6:$AV$1085),IF(INDEX(⑥入力シート3!AP$6:AP$1085,MATCH(ROW()-77,⑥入力シート3!$AV$6:$AV$1085,0))=1,"基本給",IF(INDEX(⑥入力シート3!AP$6:AP$1085,MATCH(ROW()-77,⑥入力シート3!$AV$6:$AV$1085,0))=2,"手当","残")),"")</f>
        <v/>
      </c>
      <c r="L83" s="1331"/>
      <c r="M83" s="1331"/>
      <c r="N83" s="1331"/>
      <c r="O83" s="1334" t="str">
        <f ca="1">IF((ROW()-77)&lt;=MAX(⑥入力シート3!$AV$6:$AV$1085),INDEX(⑥入力シート3!AR$6:AR$1085,MATCH(ROW()-77,⑥入力シート3!$AV$6:$AV$1085,0)),"")</f>
        <v/>
      </c>
      <c r="P83" s="1335"/>
      <c r="Q83" s="1335"/>
      <c r="R83" s="338" t="s">
        <v>12</v>
      </c>
      <c r="S83" s="338" t="s">
        <v>200</v>
      </c>
      <c r="T83" s="495" t="str">
        <f ca="1">IF((ROW()-77)&lt;=MAX(⑥入力シート3!$AV$6:$AV$1085),INDEX(⑥入力シート3!AS$6:AS$1085,MATCH(ROW()-77,⑥入力シート3!$AV$6:$AV$1085,0)),"")</f>
        <v/>
      </c>
      <c r="U83" s="338" t="s">
        <v>201</v>
      </c>
      <c r="V83" s="338" t="s">
        <v>200</v>
      </c>
      <c r="W83" s="339">
        <v>1</v>
      </c>
      <c r="X83" s="338" t="s">
        <v>168</v>
      </c>
      <c r="Y83" s="338" t="s">
        <v>203</v>
      </c>
      <c r="Z83" s="1336" t="str">
        <f t="shared" ca="1" si="19"/>
        <v/>
      </c>
      <c r="AA83" s="1336"/>
      <c r="AB83" s="1336"/>
      <c r="AC83" s="1336"/>
      <c r="AD83" s="340" t="s">
        <v>12</v>
      </c>
      <c r="AE83" s="1337"/>
      <c r="AF83" s="1338"/>
      <c r="AG83" s="1338"/>
      <c r="AH83" s="338" t="s">
        <v>12</v>
      </c>
      <c r="AI83" s="338" t="s">
        <v>200</v>
      </c>
      <c r="AJ83" s="534"/>
      <c r="AK83" s="338" t="s">
        <v>201</v>
      </c>
      <c r="AL83" s="338" t="s">
        <v>200</v>
      </c>
      <c r="AM83" s="339">
        <v>1</v>
      </c>
      <c r="AN83" s="338" t="s">
        <v>168</v>
      </c>
      <c r="AO83" s="338" t="s">
        <v>203</v>
      </c>
      <c r="AP83" s="1324">
        <f t="shared" si="20"/>
        <v>0</v>
      </c>
      <c r="AQ83" s="1324"/>
      <c r="AR83" s="1324"/>
      <c r="AS83" s="1324"/>
      <c r="AT83" s="348" t="s">
        <v>12</v>
      </c>
      <c r="AU83" s="373"/>
      <c r="AV83" s="373"/>
      <c r="AW83" s="373"/>
      <c r="AX83" s="368"/>
      <c r="AY83" s="368"/>
      <c r="AZ83" s="369"/>
      <c r="BA83" s="368"/>
      <c r="BB83" s="368"/>
      <c r="BC83" s="369"/>
      <c r="BD83" s="368"/>
      <c r="BE83" s="368"/>
      <c r="BF83" s="372"/>
      <c r="BG83" s="372"/>
      <c r="BH83" s="372"/>
      <c r="BI83" s="372"/>
      <c r="BJ83" s="370"/>
      <c r="BK83" s="374"/>
      <c r="BL83" s="374"/>
      <c r="BM83" s="374"/>
      <c r="BN83" s="368"/>
      <c r="BO83" s="368"/>
      <c r="BP83" s="369"/>
      <c r="BQ83" s="368"/>
      <c r="BR83" s="368"/>
      <c r="BS83" s="369"/>
      <c r="BT83" s="368"/>
      <c r="BU83" s="368"/>
      <c r="BV83" s="372"/>
      <c r="BW83" s="372"/>
      <c r="BX83" s="372"/>
      <c r="BY83" s="372"/>
      <c r="BZ83" s="370"/>
      <c r="CA83" s="359"/>
      <c r="CB83" s="359"/>
      <c r="CC83" s="528"/>
      <c r="CD83" s="528"/>
    </row>
    <row r="84" spans="1:82" s="529" customFormat="1" ht="26.1" customHeight="1">
      <c r="A84" s="365">
        <v>7</v>
      </c>
      <c r="B84" s="1327" t="str">
        <f ca="1">IF((ROW()-77)&lt;=MAX(⑥入力シート3!$AV$6:$AV$1085),IF(INDIRECT("⑥入力シート3!C"&amp;(INDEX(⑥入力シート3!AO$6:AO$1085,MATCH(ROW()-77,⑥入力シート3!$AV$6:$AV$1085,0))+1)*3)="","",INDIRECT("⑥入力シート3!C"&amp;(INDEX(⑥入力シート3!AO$6:AO$1085,MATCH(ROW()-77,⑥入力シート3!$AV$6:$AV$1085,0))+1)*3)),"")</f>
        <v/>
      </c>
      <c r="C84" s="1328"/>
      <c r="D84" s="1328"/>
      <c r="E84" s="1328"/>
      <c r="F84" s="1328"/>
      <c r="G84" s="1344" t="str">
        <f ca="1">IF((ROW()-77)&lt;=MAX(⑥入力シート3!$AV$6:$AV$1085),IF(INDIRECT("⑥入力シート3!E"&amp;(INDEX(⑥入力シート3!AO$6:AO$1085,MATCH(ROW()-77,⑥入力シート3!$AV$6:$AV$1085,0))+1)*3)="","",INDIRECT("⑥入力シート3!E"&amp;(INDEX(⑥入力シート3!AO$6:AO$1085,MATCH(ROW()-77,⑥入力シート3!$AV$6:$AV$1085,0))+1)*3)),"")</f>
        <v/>
      </c>
      <c r="H84" s="1345"/>
      <c r="I84" s="1345"/>
      <c r="J84" s="371" t="str">
        <f ca="1">IF((ROW()-77)&lt;=MAX(⑥入力シート3!$AV$6:$AV$1085),IF(INDIRECT("⑥入力シート3!F"&amp;(INDEX(⑥入力シート3!AO$6:AO$1085,MATCH(ROW()-77,⑥入力シート3!$AV$6:$AV$1085,0))+1)*3)="","",INDIRECT("⑥入力シート3!F"&amp;(INDEX(⑥入力シート3!AO$6:AO$1085,MATCH(ROW()-77,⑥入力シート3!$AV$6:$AV$1085,0))+1)*3)),"")</f>
        <v/>
      </c>
      <c r="K84" s="1330" t="str">
        <f ca="1">IF((ROW()-77)&lt;=MAX(⑥入力シート3!$AV$6:$AV$1085),IF(INDEX(⑥入力シート3!AP$6:AP$1085,MATCH(ROW()-77,⑥入力シート3!$AV$6:$AV$1085,0))=1,"基本給",IF(INDEX(⑥入力シート3!AP$6:AP$1085,MATCH(ROW()-77,⑥入力シート3!$AV$6:$AV$1085,0))=2,"手当","残")),"")</f>
        <v/>
      </c>
      <c r="L84" s="1331"/>
      <c r="M84" s="1331"/>
      <c r="N84" s="1331"/>
      <c r="O84" s="1334" t="str">
        <f ca="1">IF((ROW()-77)&lt;=MAX(⑥入力シート3!$AV$6:$AV$1085),INDEX(⑥入力シート3!AR$6:AR$1085,MATCH(ROW()-77,⑥入力シート3!$AV$6:$AV$1085,0)),"")</f>
        <v/>
      </c>
      <c r="P84" s="1335"/>
      <c r="Q84" s="1335"/>
      <c r="R84" s="338" t="s">
        <v>12</v>
      </c>
      <c r="S84" s="338" t="s">
        <v>200</v>
      </c>
      <c r="T84" s="495" t="str">
        <f ca="1">IF((ROW()-77)&lt;=MAX(⑥入力シート3!$AV$6:$AV$1085),INDEX(⑥入力シート3!AS$6:AS$1085,MATCH(ROW()-77,⑥入力シート3!$AV$6:$AV$1085,0)),"")</f>
        <v/>
      </c>
      <c r="U84" s="338" t="s">
        <v>201</v>
      </c>
      <c r="V84" s="338" t="s">
        <v>200</v>
      </c>
      <c r="W84" s="339">
        <v>1</v>
      </c>
      <c r="X84" s="338" t="s">
        <v>168</v>
      </c>
      <c r="Y84" s="338" t="s">
        <v>203</v>
      </c>
      <c r="Z84" s="1336" t="str">
        <f t="shared" ca="1" si="19"/>
        <v/>
      </c>
      <c r="AA84" s="1336"/>
      <c r="AB84" s="1336"/>
      <c r="AC84" s="1336"/>
      <c r="AD84" s="340" t="s">
        <v>12</v>
      </c>
      <c r="AE84" s="1337"/>
      <c r="AF84" s="1338"/>
      <c r="AG84" s="1338"/>
      <c r="AH84" s="338" t="s">
        <v>12</v>
      </c>
      <c r="AI84" s="338" t="s">
        <v>200</v>
      </c>
      <c r="AJ84" s="534"/>
      <c r="AK84" s="338" t="s">
        <v>201</v>
      </c>
      <c r="AL84" s="338" t="s">
        <v>200</v>
      </c>
      <c r="AM84" s="339">
        <v>1</v>
      </c>
      <c r="AN84" s="338" t="s">
        <v>168</v>
      </c>
      <c r="AO84" s="338" t="s">
        <v>203</v>
      </c>
      <c r="AP84" s="1324">
        <f t="shared" si="20"/>
        <v>0</v>
      </c>
      <c r="AQ84" s="1324"/>
      <c r="AR84" s="1324"/>
      <c r="AS84" s="1324"/>
      <c r="AT84" s="348" t="s">
        <v>12</v>
      </c>
      <c r="AU84" s="373"/>
      <c r="AV84" s="373"/>
      <c r="AW84" s="373"/>
      <c r="AX84" s="368"/>
      <c r="AY84" s="368"/>
      <c r="AZ84" s="369"/>
      <c r="BA84" s="368"/>
      <c r="BB84" s="368"/>
      <c r="BC84" s="369"/>
      <c r="BD84" s="368"/>
      <c r="BE84" s="368"/>
      <c r="BF84" s="372"/>
      <c r="BG84" s="372"/>
      <c r="BH84" s="372"/>
      <c r="BI84" s="372"/>
      <c r="BJ84" s="370"/>
      <c r="BK84" s="374"/>
      <c r="BL84" s="374"/>
      <c r="BM84" s="374"/>
      <c r="BN84" s="368"/>
      <c r="BO84" s="368"/>
      <c r="BP84" s="369"/>
      <c r="BQ84" s="368"/>
      <c r="BR84" s="368"/>
      <c r="BS84" s="369"/>
      <c r="BT84" s="368"/>
      <c r="BU84" s="368"/>
      <c r="BV84" s="372"/>
      <c r="BW84" s="372"/>
      <c r="BX84" s="372"/>
      <c r="BY84" s="372"/>
      <c r="BZ84" s="370"/>
      <c r="CA84" s="359"/>
      <c r="CB84" s="359"/>
      <c r="CC84" s="528"/>
      <c r="CD84" s="528"/>
    </row>
    <row r="85" spans="1:82" s="529" customFormat="1" ht="26.1" customHeight="1">
      <c r="A85" s="365">
        <v>8</v>
      </c>
      <c r="B85" s="1327" t="str">
        <f ca="1">IF((ROW()-77)&lt;=MAX(⑥入力シート3!$AV$6:$AV$1085),IF(INDIRECT("⑥入力シート3!C"&amp;(INDEX(⑥入力シート3!AO$6:AO$1085,MATCH(ROW()-77,⑥入力シート3!$AV$6:$AV$1085,0))+1)*3)="","",INDIRECT("⑥入力シート3!C"&amp;(INDEX(⑥入力シート3!AO$6:AO$1085,MATCH(ROW()-77,⑥入力シート3!$AV$6:$AV$1085,0))+1)*3)),"")</f>
        <v/>
      </c>
      <c r="C85" s="1328"/>
      <c r="D85" s="1328"/>
      <c r="E85" s="1328"/>
      <c r="F85" s="1328"/>
      <c r="G85" s="1344" t="str">
        <f ca="1">IF((ROW()-77)&lt;=MAX(⑥入力シート3!$AV$6:$AV$1085),IF(INDIRECT("⑥入力シート3!E"&amp;(INDEX(⑥入力シート3!AO$6:AO$1085,MATCH(ROW()-77,⑥入力シート3!$AV$6:$AV$1085,0))+1)*3)="","",INDIRECT("⑥入力シート3!E"&amp;(INDEX(⑥入力シート3!AO$6:AO$1085,MATCH(ROW()-77,⑥入力シート3!$AV$6:$AV$1085,0))+1)*3)),"")</f>
        <v/>
      </c>
      <c r="H85" s="1345"/>
      <c r="I85" s="1345"/>
      <c r="J85" s="371" t="str">
        <f ca="1">IF((ROW()-77)&lt;=MAX(⑥入力シート3!$AV$6:$AV$1085),IF(INDIRECT("⑥入力シート3!F"&amp;(INDEX(⑥入力シート3!AO$6:AO$1085,MATCH(ROW()-77,⑥入力シート3!$AV$6:$AV$1085,0))+1)*3)="","",INDIRECT("⑥入力シート3!F"&amp;(INDEX(⑥入力シート3!AO$6:AO$1085,MATCH(ROW()-77,⑥入力シート3!$AV$6:$AV$1085,0))+1)*3)),"")</f>
        <v/>
      </c>
      <c r="K85" s="1330" t="str">
        <f ca="1">IF((ROW()-77)&lt;=MAX(⑥入力シート3!$AV$6:$AV$1085),IF(INDEX(⑥入力シート3!AP$6:AP$1085,MATCH(ROW()-77,⑥入力シート3!$AV$6:$AV$1085,0))=1,"基本給",IF(INDEX(⑥入力シート3!AP$6:AP$1085,MATCH(ROW()-77,⑥入力シート3!$AV$6:$AV$1085,0))=2,"手当","残")),"")</f>
        <v/>
      </c>
      <c r="L85" s="1331"/>
      <c r="M85" s="1331"/>
      <c r="N85" s="1331"/>
      <c r="O85" s="1334" t="str">
        <f ca="1">IF((ROW()-77)&lt;=MAX(⑥入力シート3!$AV$6:$AV$1085),INDEX(⑥入力シート3!AR$6:AR$1085,MATCH(ROW()-77,⑥入力シート3!$AV$6:$AV$1085,0)),"")</f>
        <v/>
      </c>
      <c r="P85" s="1335"/>
      <c r="Q85" s="1335"/>
      <c r="R85" s="338" t="s">
        <v>12</v>
      </c>
      <c r="S85" s="338" t="s">
        <v>200</v>
      </c>
      <c r="T85" s="495" t="str">
        <f ca="1">IF((ROW()-77)&lt;=MAX(⑥入力シート3!$AV$6:$AV$1085),INDEX(⑥入力シート3!AS$6:AS$1085,MATCH(ROW()-77,⑥入力シート3!$AV$6:$AV$1085,0)),"")</f>
        <v/>
      </c>
      <c r="U85" s="338" t="s">
        <v>201</v>
      </c>
      <c r="V85" s="338" t="s">
        <v>200</v>
      </c>
      <c r="W85" s="339">
        <v>1</v>
      </c>
      <c r="X85" s="338" t="s">
        <v>168</v>
      </c>
      <c r="Y85" s="338" t="s">
        <v>203</v>
      </c>
      <c r="Z85" s="1336" t="str">
        <f t="shared" ca="1" si="19"/>
        <v/>
      </c>
      <c r="AA85" s="1336"/>
      <c r="AB85" s="1336"/>
      <c r="AC85" s="1336"/>
      <c r="AD85" s="340" t="s">
        <v>12</v>
      </c>
      <c r="AE85" s="1337"/>
      <c r="AF85" s="1338"/>
      <c r="AG85" s="1338"/>
      <c r="AH85" s="338" t="s">
        <v>12</v>
      </c>
      <c r="AI85" s="338" t="s">
        <v>200</v>
      </c>
      <c r="AJ85" s="534"/>
      <c r="AK85" s="338" t="s">
        <v>201</v>
      </c>
      <c r="AL85" s="338" t="s">
        <v>200</v>
      </c>
      <c r="AM85" s="339">
        <v>1</v>
      </c>
      <c r="AN85" s="338" t="s">
        <v>168</v>
      </c>
      <c r="AO85" s="338" t="s">
        <v>203</v>
      </c>
      <c r="AP85" s="1324">
        <f t="shared" si="20"/>
        <v>0</v>
      </c>
      <c r="AQ85" s="1324"/>
      <c r="AR85" s="1324"/>
      <c r="AS85" s="1324"/>
      <c r="AT85" s="348" t="s">
        <v>12</v>
      </c>
      <c r="AU85" s="373"/>
      <c r="AV85" s="373"/>
      <c r="AW85" s="373"/>
      <c r="AX85" s="368"/>
      <c r="AY85" s="368"/>
      <c r="AZ85" s="369"/>
      <c r="BA85" s="368"/>
      <c r="BB85" s="368"/>
      <c r="BC85" s="369"/>
      <c r="BD85" s="368"/>
      <c r="BE85" s="368"/>
      <c r="BF85" s="372"/>
      <c r="BG85" s="372"/>
      <c r="BH85" s="372"/>
      <c r="BI85" s="372"/>
      <c r="BJ85" s="370"/>
      <c r="BK85" s="374"/>
      <c r="BL85" s="374"/>
      <c r="BM85" s="374"/>
      <c r="BN85" s="368"/>
      <c r="BO85" s="368"/>
      <c r="BP85" s="369"/>
      <c r="BQ85" s="368"/>
      <c r="BR85" s="368"/>
      <c r="BS85" s="369"/>
      <c r="BT85" s="368"/>
      <c r="BU85" s="368"/>
      <c r="BV85" s="372"/>
      <c r="BW85" s="372"/>
      <c r="BX85" s="372"/>
      <c r="BY85" s="372"/>
      <c r="BZ85" s="370"/>
      <c r="CA85" s="359"/>
      <c r="CB85" s="359"/>
      <c r="CC85" s="528"/>
      <c r="CD85" s="528"/>
    </row>
    <row r="86" spans="1:82" s="529" customFormat="1" ht="26.1" customHeight="1">
      <c r="A86" s="365">
        <v>9</v>
      </c>
      <c r="B86" s="1327" t="str">
        <f ca="1">IF((ROW()-77)&lt;=MAX(⑥入力シート3!$AV$6:$AV$1085),IF(INDIRECT("⑥入力シート3!C"&amp;(INDEX(⑥入力シート3!AO$6:AO$1085,MATCH(ROW()-77,⑥入力シート3!$AV$6:$AV$1085,0))+1)*3)="","",INDIRECT("⑥入力シート3!C"&amp;(INDEX(⑥入力シート3!AO$6:AO$1085,MATCH(ROW()-77,⑥入力シート3!$AV$6:$AV$1085,0))+1)*3)),"")</f>
        <v/>
      </c>
      <c r="C86" s="1328"/>
      <c r="D86" s="1328"/>
      <c r="E86" s="1328"/>
      <c r="F86" s="1328"/>
      <c r="G86" s="1344" t="str">
        <f ca="1">IF((ROW()-77)&lt;=MAX(⑥入力シート3!$AV$6:$AV$1085),IF(INDIRECT("⑥入力シート3!E"&amp;(INDEX(⑥入力シート3!AO$6:AO$1085,MATCH(ROW()-77,⑥入力シート3!$AV$6:$AV$1085,0))+1)*3)="","",INDIRECT("⑥入力シート3!E"&amp;(INDEX(⑥入力シート3!AO$6:AO$1085,MATCH(ROW()-77,⑥入力シート3!$AV$6:$AV$1085,0))+1)*3)),"")</f>
        <v/>
      </c>
      <c r="H86" s="1345"/>
      <c r="I86" s="1345"/>
      <c r="J86" s="371" t="str">
        <f ca="1">IF((ROW()-77)&lt;=MAX(⑥入力シート3!$AV$6:$AV$1085),IF(INDIRECT("⑥入力シート3!F"&amp;(INDEX(⑥入力シート3!AO$6:AO$1085,MATCH(ROW()-77,⑥入力シート3!$AV$6:$AV$1085,0))+1)*3)="","",INDIRECT("⑥入力シート3!F"&amp;(INDEX(⑥入力シート3!AO$6:AO$1085,MATCH(ROW()-77,⑥入力シート3!$AV$6:$AV$1085,0))+1)*3)),"")</f>
        <v/>
      </c>
      <c r="K86" s="1330" t="str">
        <f ca="1">IF((ROW()-77)&lt;=MAX(⑥入力シート3!$AV$6:$AV$1085),IF(INDEX(⑥入力シート3!AP$6:AP$1085,MATCH(ROW()-77,⑥入力シート3!$AV$6:$AV$1085,0))=1,"基本給",IF(INDEX(⑥入力シート3!AP$6:AP$1085,MATCH(ROW()-77,⑥入力シート3!$AV$6:$AV$1085,0))=2,"手当","残")),"")</f>
        <v/>
      </c>
      <c r="L86" s="1331"/>
      <c r="M86" s="1331"/>
      <c r="N86" s="1331"/>
      <c r="O86" s="1334" t="str">
        <f ca="1">IF((ROW()-77)&lt;=MAX(⑥入力シート3!$AV$6:$AV$1085),INDEX(⑥入力シート3!AR$6:AR$1085,MATCH(ROW()-77,⑥入力シート3!$AV$6:$AV$1085,0)),"")</f>
        <v/>
      </c>
      <c r="P86" s="1335"/>
      <c r="Q86" s="1335"/>
      <c r="R86" s="338" t="s">
        <v>12</v>
      </c>
      <c r="S86" s="338" t="s">
        <v>200</v>
      </c>
      <c r="T86" s="495" t="str">
        <f ca="1">IF((ROW()-77)&lt;=MAX(⑥入力シート3!$AV$6:$AV$1085),INDEX(⑥入力シート3!AS$6:AS$1085,MATCH(ROW()-77,⑥入力シート3!$AV$6:$AV$1085,0)),"")</f>
        <v/>
      </c>
      <c r="U86" s="338" t="s">
        <v>201</v>
      </c>
      <c r="V86" s="338" t="s">
        <v>200</v>
      </c>
      <c r="W86" s="339">
        <v>1</v>
      </c>
      <c r="X86" s="338" t="s">
        <v>168</v>
      </c>
      <c r="Y86" s="338" t="s">
        <v>203</v>
      </c>
      <c r="Z86" s="1336" t="str">
        <f t="shared" ca="1" si="19"/>
        <v/>
      </c>
      <c r="AA86" s="1336"/>
      <c r="AB86" s="1336"/>
      <c r="AC86" s="1336"/>
      <c r="AD86" s="340" t="s">
        <v>12</v>
      </c>
      <c r="AE86" s="1337"/>
      <c r="AF86" s="1338"/>
      <c r="AG86" s="1338"/>
      <c r="AH86" s="338" t="s">
        <v>12</v>
      </c>
      <c r="AI86" s="338" t="s">
        <v>200</v>
      </c>
      <c r="AJ86" s="534"/>
      <c r="AK86" s="338" t="s">
        <v>201</v>
      </c>
      <c r="AL86" s="338" t="s">
        <v>200</v>
      </c>
      <c r="AM86" s="339">
        <v>1</v>
      </c>
      <c r="AN86" s="338" t="s">
        <v>168</v>
      </c>
      <c r="AO86" s="338" t="s">
        <v>203</v>
      </c>
      <c r="AP86" s="1324">
        <f t="shared" si="20"/>
        <v>0</v>
      </c>
      <c r="AQ86" s="1324"/>
      <c r="AR86" s="1324"/>
      <c r="AS86" s="1324"/>
      <c r="AT86" s="348" t="s">
        <v>12</v>
      </c>
      <c r="AU86" s="373"/>
      <c r="AV86" s="373"/>
      <c r="AW86" s="373"/>
      <c r="AX86" s="368"/>
      <c r="AY86" s="368"/>
      <c r="AZ86" s="369"/>
      <c r="BA86" s="368"/>
      <c r="BB86" s="368"/>
      <c r="BC86" s="369"/>
      <c r="BD86" s="368"/>
      <c r="BE86" s="368"/>
      <c r="BF86" s="372"/>
      <c r="BG86" s="372"/>
      <c r="BH86" s="372"/>
      <c r="BI86" s="372"/>
      <c r="BJ86" s="370"/>
      <c r="BK86" s="374"/>
      <c r="BL86" s="374"/>
      <c r="BM86" s="374"/>
      <c r="BN86" s="368"/>
      <c r="BO86" s="368"/>
      <c r="BP86" s="369"/>
      <c r="BQ86" s="368"/>
      <c r="BR86" s="368"/>
      <c r="BS86" s="369"/>
      <c r="BT86" s="368"/>
      <c r="BU86" s="368"/>
      <c r="BV86" s="372"/>
      <c r="BW86" s="372"/>
      <c r="BX86" s="372"/>
      <c r="BY86" s="372"/>
      <c r="BZ86" s="370"/>
      <c r="CA86" s="359"/>
      <c r="CB86" s="359"/>
      <c r="CC86" s="528"/>
      <c r="CD86" s="528"/>
    </row>
    <row r="87" spans="1:82" s="529" customFormat="1" ht="26.1" customHeight="1">
      <c r="A87" s="365">
        <v>10</v>
      </c>
      <c r="B87" s="1327" t="str">
        <f ca="1">IF((ROW()-77)&lt;=MAX(⑥入力シート3!$AV$6:$AV$1085),IF(INDIRECT("⑥入力シート3!C"&amp;(INDEX(⑥入力シート3!AO$6:AO$1085,MATCH(ROW()-77,⑥入力シート3!$AV$6:$AV$1085,0))+1)*3)="","",INDIRECT("⑥入力シート3!C"&amp;(INDEX(⑥入力シート3!AO$6:AO$1085,MATCH(ROW()-77,⑥入力シート3!$AV$6:$AV$1085,0))+1)*3)),"")</f>
        <v/>
      </c>
      <c r="C87" s="1328"/>
      <c r="D87" s="1328"/>
      <c r="E87" s="1328"/>
      <c r="F87" s="1328"/>
      <c r="G87" s="1344" t="str">
        <f ca="1">IF((ROW()-77)&lt;=MAX(⑥入力シート3!$AV$6:$AV$1085),IF(INDIRECT("⑥入力シート3!E"&amp;(INDEX(⑥入力シート3!AO$6:AO$1085,MATCH(ROW()-77,⑥入力シート3!$AV$6:$AV$1085,0))+1)*3)="","",INDIRECT("⑥入力シート3!E"&amp;(INDEX(⑥入力シート3!AO$6:AO$1085,MATCH(ROW()-77,⑥入力シート3!$AV$6:$AV$1085,0))+1)*3)),"")</f>
        <v/>
      </c>
      <c r="H87" s="1345"/>
      <c r="I87" s="1345"/>
      <c r="J87" s="371" t="str">
        <f ca="1">IF((ROW()-77)&lt;=MAX(⑥入力シート3!$AV$6:$AV$1085),IF(INDIRECT("⑥入力シート3!F"&amp;(INDEX(⑥入力シート3!AO$6:AO$1085,MATCH(ROW()-77,⑥入力シート3!$AV$6:$AV$1085,0))+1)*3)="","",INDIRECT("⑥入力シート3!F"&amp;(INDEX(⑥入力シート3!AO$6:AO$1085,MATCH(ROW()-77,⑥入力シート3!$AV$6:$AV$1085,0))+1)*3)),"")</f>
        <v/>
      </c>
      <c r="K87" s="1330" t="str">
        <f ca="1">IF((ROW()-77)&lt;=MAX(⑥入力シート3!$AV$6:$AV$1085),IF(INDEX(⑥入力シート3!AP$6:AP$1085,MATCH(ROW()-77,⑥入力シート3!$AV$6:$AV$1085,0))=1,"基本給",IF(INDEX(⑥入力シート3!AP$6:AP$1085,MATCH(ROW()-77,⑥入力シート3!$AV$6:$AV$1085,0))=2,"手当","残")),"")</f>
        <v/>
      </c>
      <c r="L87" s="1331"/>
      <c r="M87" s="1331"/>
      <c r="N87" s="1331"/>
      <c r="O87" s="1334" t="str">
        <f ca="1">IF((ROW()-77)&lt;=MAX(⑥入力シート3!$AV$6:$AV$1085),INDEX(⑥入力シート3!AR$6:AR$1085,MATCH(ROW()-77,⑥入力シート3!$AV$6:$AV$1085,0)),"")</f>
        <v/>
      </c>
      <c r="P87" s="1335"/>
      <c r="Q87" s="1335"/>
      <c r="R87" s="338" t="s">
        <v>12</v>
      </c>
      <c r="S87" s="338" t="s">
        <v>200</v>
      </c>
      <c r="T87" s="495" t="str">
        <f ca="1">IF((ROW()-77)&lt;=MAX(⑥入力シート3!$AV$6:$AV$1085),INDEX(⑥入力シート3!AS$6:AS$1085,MATCH(ROW()-77,⑥入力シート3!$AV$6:$AV$1085,0)),"")</f>
        <v/>
      </c>
      <c r="U87" s="338" t="s">
        <v>201</v>
      </c>
      <c r="V87" s="338" t="s">
        <v>200</v>
      </c>
      <c r="W87" s="339">
        <v>1</v>
      </c>
      <c r="X87" s="338" t="s">
        <v>168</v>
      </c>
      <c r="Y87" s="338" t="s">
        <v>203</v>
      </c>
      <c r="Z87" s="1336" t="str">
        <f t="shared" ca="1" si="19"/>
        <v/>
      </c>
      <c r="AA87" s="1336"/>
      <c r="AB87" s="1336"/>
      <c r="AC87" s="1336"/>
      <c r="AD87" s="340" t="s">
        <v>12</v>
      </c>
      <c r="AE87" s="1337"/>
      <c r="AF87" s="1338"/>
      <c r="AG87" s="1338"/>
      <c r="AH87" s="338" t="s">
        <v>12</v>
      </c>
      <c r="AI87" s="338" t="s">
        <v>200</v>
      </c>
      <c r="AJ87" s="534"/>
      <c r="AK87" s="338" t="s">
        <v>201</v>
      </c>
      <c r="AL87" s="338" t="s">
        <v>200</v>
      </c>
      <c r="AM87" s="339">
        <v>1</v>
      </c>
      <c r="AN87" s="338" t="s">
        <v>168</v>
      </c>
      <c r="AO87" s="338" t="s">
        <v>203</v>
      </c>
      <c r="AP87" s="1324">
        <f t="shared" si="20"/>
        <v>0</v>
      </c>
      <c r="AQ87" s="1324"/>
      <c r="AR87" s="1324"/>
      <c r="AS87" s="1324"/>
      <c r="AT87" s="348" t="s">
        <v>12</v>
      </c>
      <c r="AU87" s="373"/>
      <c r="AV87" s="373"/>
      <c r="AW87" s="373"/>
      <c r="AX87" s="368"/>
      <c r="AY87" s="368"/>
      <c r="AZ87" s="369"/>
      <c r="BA87" s="368"/>
      <c r="BB87" s="368"/>
      <c r="BC87" s="369"/>
      <c r="BD87" s="368"/>
      <c r="BE87" s="368"/>
      <c r="BF87" s="372"/>
      <c r="BG87" s="372"/>
      <c r="BH87" s="372"/>
      <c r="BI87" s="372"/>
      <c r="BJ87" s="370"/>
      <c r="BK87" s="374"/>
      <c r="BL87" s="374"/>
      <c r="BM87" s="374"/>
      <c r="BN87" s="368"/>
      <c r="BO87" s="368"/>
      <c r="BP87" s="369"/>
      <c r="BQ87" s="368"/>
      <c r="BR87" s="368"/>
      <c r="BS87" s="369"/>
      <c r="BT87" s="368"/>
      <c r="BU87" s="368"/>
      <c r="BV87" s="372"/>
      <c r="BW87" s="372"/>
      <c r="BX87" s="372"/>
      <c r="BY87" s="372"/>
      <c r="BZ87" s="370"/>
      <c r="CA87" s="359"/>
      <c r="CB87" s="359"/>
      <c r="CC87" s="528"/>
      <c r="CD87" s="528"/>
    </row>
    <row r="88" spans="1:82" s="529" customFormat="1" ht="26.1" customHeight="1">
      <c r="A88" s="365">
        <v>11</v>
      </c>
      <c r="B88" s="1327" t="str">
        <f ca="1">IF((ROW()-77)&lt;=MAX(⑥入力シート3!$AV$6:$AV$1085),IF(INDIRECT("⑥入力シート3!C"&amp;(INDEX(⑥入力シート3!AO$6:AO$1085,MATCH(ROW()-77,⑥入力シート3!$AV$6:$AV$1085,0))+1)*3)="","",INDIRECT("⑥入力シート3!C"&amp;(INDEX(⑥入力シート3!AO$6:AO$1085,MATCH(ROW()-77,⑥入力シート3!$AV$6:$AV$1085,0))+1)*3)),"")</f>
        <v/>
      </c>
      <c r="C88" s="1328"/>
      <c r="D88" s="1328"/>
      <c r="E88" s="1328"/>
      <c r="F88" s="1328"/>
      <c r="G88" s="1344" t="str">
        <f ca="1">IF((ROW()-77)&lt;=MAX(⑥入力シート3!$AV$6:$AV$1085),IF(INDIRECT("⑥入力シート3!E"&amp;(INDEX(⑥入力シート3!AO$6:AO$1085,MATCH(ROW()-77,⑥入力シート3!$AV$6:$AV$1085,0))+1)*3)="","",INDIRECT("⑥入力シート3!E"&amp;(INDEX(⑥入力シート3!AO$6:AO$1085,MATCH(ROW()-77,⑥入力シート3!$AV$6:$AV$1085,0))+1)*3)),"")</f>
        <v/>
      </c>
      <c r="H88" s="1345"/>
      <c r="I88" s="1345"/>
      <c r="J88" s="371" t="str">
        <f ca="1">IF((ROW()-77)&lt;=MAX(⑥入力シート3!$AV$6:$AV$1085),IF(INDIRECT("⑥入力シート3!F"&amp;(INDEX(⑥入力シート3!AO$6:AO$1085,MATCH(ROW()-77,⑥入力シート3!$AV$6:$AV$1085,0))+1)*3)="","",INDIRECT("⑥入力シート3!F"&amp;(INDEX(⑥入力シート3!AO$6:AO$1085,MATCH(ROW()-77,⑥入力シート3!$AV$6:$AV$1085,0))+1)*3)),"")</f>
        <v/>
      </c>
      <c r="K88" s="1330" t="str">
        <f ca="1">IF((ROW()-77)&lt;=MAX(⑥入力シート3!$AV$6:$AV$1085),IF(INDEX(⑥入力シート3!AP$6:AP$1085,MATCH(ROW()-77,⑥入力シート3!$AV$6:$AV$1085,0))=1,"基本給",IF(INDEX(⑥入力シート3!AP$6:AP$1085,MATCH(ROW()-77,⑥入力シート3!$AV$6:$AV$1085,0))=2,"手当","残")),"")</f>
        <v/>
      </c>
      <c r="L88" s="1331"/>
      <c r="M88" s="1331"/>
      <c r="N88" s="1331"/>
      <c r="O88" s="1334" t="str">
        <f ca="1">IF((ROW()-77)&lt;=MAX(⑥入力シート3!$AV$6:$AV$1085),INDEX(⑥入力シート3!AR$6:AR$1085,MATCH(ROW()-77,⑥入力シート3!$AV$6:$AV$1085,0)),"")</f>
        <v/>
      </c>
      <c r="P88" s="1335"/>
      <c r="Q88" s="1335"/>
      <c r="R88" s="338" t="s">
        <v>12</v>
      </c>
      <c r="S88" s="338" t="s">
        <v>200</v>
      </c>
      <c r="T88" s="495" t="str">
        <f ca="1">IF((ROW()-77)&lt;=MAX(⑥入力シート3!$AV$6:$AV$1085),INDEX(⑥入力シート3!AS$6:AS$1085,MATCH(ROW()-77,⑥入力シート3!$AV$6:$AV$1085,0)),"")</f>
        <v/>
      </c>
      <c r="U88" s="338" t="s">
        <v>201</v>
      </c>
      <c r="V88" s="338" t="s">
        <v>200</v>
      </c>
      <c r="W88" s="339">
        <v>1</v>
      </c>
      <c r="X88" s="338" t="s">
        <v>168</v>
      </c>
      <c r="Y88" s="338" t="s">
        <v>203</v>
      </c>
      <c r="Z88" s="1336" t="str">
        <f t="shared" ca="1" si="19"/>
        <v/>
      </c>
      <c r="AA88" s="1336"/>
      <c r="AB88" s="1336"/>
      <c r="AC88" s="1336"/>
      <c r="AD88" s="340" t="s">
        <v>12</v>
      </c>
      <c r="AE88" s="1337"/>
      <c r="AF88" s="1338"/>
      <c r="AG88" s="1338"/>
      <c r="AH88" s="338" t="s">
        <v>12</v>
      </c>
      <c r="AI88" s="338" t="s">
        <v>200</v>
      </c>
      <c r="AJ88" s="534"/>
      <c r="AK88" s="338" t="s">
        <v>201</v>
      </c>
      <c r="AL88" s="338" t="s">
        <v>200</v>
      </c>
      <c r="AM88" s="339">
        <v>1</v>
      </c>
      <c r="AN88" s="338" t="s">
        <v>168</v>
      </c>
      <c r="AO88" s="338" t="s">
        <v>203</v>
      </c>
      <c r="AP88" s="1324">
        <f t="shared" si="20"/>
        <v>0</v>
      </c>
      <c r="AQ88" s="1324"/>
      <c r="AR88" s="1324"/>
      <c r="AS88" s="1324"/>
      <c r="AT88" s="348" t="s">
        <v>12</v>
      </c>
      <c r="AU88" s="373"/>
      <c r="AV88" s="373"/>
      <c r="AW88" s="373"/>
      <c r="AX88" s="368"/>
      <c r="AY88" s="368"/>
      <c r="AZ88" s="369"/>
      <c r="BA88" s="368"/>
      <c r="BB88" s="368"/>
      <c r="BC88" s="369"/>
      <c r="BD88" s="368"/>
      <c r="BE88" s="368"/>
      <c r="BF88" s="372"/>
      <c r="BG88" s="372"/>
      <c r="BH88" s="372"/>
      <c r="BI88" s="372"/>
      <c r="BJ88" s="370"/>
      <c r="BK88" s="374"/>
      <c r="BL88" s="374"/>
      <c r="BM88" s="374"/>
      <c r="BN88" s="368"/>
      <c r="BO88" s="368"/>
      <c r="BP88" s="369"/>
      <c r="BQ88" s="368"/>
      <c r="BR88" s="368"/>
      <c r="BS88" s="369"/>
      <c r="BT88" s="368"/>
      <c r="BU88" s="368"/>
      <c r="BV88" s="372"/>
      <c r="BW88" s="372"/>
      <c r="BX88" s="372"/>
      <c r="BY88" s="372"/>
      <c r="BZ88" s="370"/>
      <c r="CA88" s="359"/>
      <c r="CB88" s="359"/>
      <c r="CC88" s="528"/>
      <c r="CD88" s="528"/>
    </row>
    <row r="89" spans="1:82" s="529" customFormat="1" ht="26.1" customHeight="1">
      <c r="A89" s="365">
        <v>12</v>
      </c>
      <c r="B89" s="1327" t="str">
        <f ca="1">IF((ROW()-77)&lt;=MAX(⑥入力シート3!$AV$6:$AV$1085),IF(INDIRECT("⑥入力シート3!C"&amp;(INDEX(⑥入力シート3!AO$6:AO$1085,MATCH(ROW()-77,⑥入力シート3!$AV$6:$AV$1085,0))+1)*3)="","",INDIRECT("⑥入力シート3!C"&amp;(INDEX(⑥入力シート3!AO$6:AO$1085,MATCH(ROW()-77,⑥入力シート3!$AV$6:$AV$1085,0))+1)*3)),"")</f>
        <v/>
      </c>
      <c r="C89" s="1328"/>
      <c r="D89" s="1328"/>
      <c r="E89" s="1328"/>
      <c r="F89" s="1329"/>
      <c r="G89" s="1330" t="str">
        <f ca="1">IF((ROW()-77)&lt;=MAX(⑥入力シート3!$AV$6:$AV$1085),IF(INDIRECT("⑥入力シート3!E"&amp;(INDEX(⑥入力シート3!AO$6:AO$1085,MATCH(ROW()-77,⑥入力シート3!$AV$6:$AV$1085,0))+1)*3)="","",INDIRECT("⑥入力シート3!E"&amp;(INDEX(⑥入力シート3!AO$6:AO$1085,MATCH(ROW()-77,⑥入力シート3!$AV$6:$AV$1085,0))+1)*3)),"")</f>
        <v/>
      </c>
      <c r="H89" s="1331"/>
      <c r="I89" s="1332"/>
      <c r="J89" s="371" t="str">
        <f ca="1">IF((ROW()-77)&lt;=MAX(⑥入力シート3!$AV$6:$AV$1085),IF(INDIRECT("⑥入力シート3!F"&amp;(INDEX(⑥入力シート3!AO$6:AO$1085,MATCH(ROW()-77,⑥入力シート3!$AV$6:$AV$1085,0))+1)*3)="","",INDIRECT("⑥入力シート3!F"&amp;(INDEX(⑥入力シート3!AO$6:AO$1085,MATCH(ROW()-77,⑥入力シート3!$AV$6:$AV$1085,0))+1)*3)),"")</f>
        <v/>
      </c>
      <c r="K89" s="1330" t="str">
        <f ca="1">IF((ROW()-77)&lt;=MAX(⑥入力シート3!$AV$6:$AV$1085),IF(INDEX(⑥入力シート3!AP$6:AP$1085,MATCH(ROW()-77,⑥入力シート3!$AV$6:$AV$1085,0))=1,"基本給",IF(INDEX(⑥入力シート3!AP$6:AP$1085,MATCH(ROW()-77,⑥入力シート3!$AV$6:$AV$1085,0))=2,"手当","残")),"")</f>
        <v/>
      </c>
      <c r="L89" s="1331"/>
      <c r="M89" s="1331"/>
      <c r="N89" s="1333"/>
      <c r="O89" s="1334" t="str">
        <f ca="1">IF((ROW()-77)&lt;=MAX(⑥入力シート3!$AV$6:$AV$1085),INDEX(⑥入力シート3!AR$6:AR$1085,MATCH(ROW()-77,⑥入力シート3!$AV$6:$AV$1085,0)),"")</f>
        <v/>
      </c>
      <c r="P89" s="1335"/>
      <c r="Q89" s="1335"/>
      <c r="R89" s="338" t="s">
        <v>12</v>
      </c>
      <c r="S89" s="338" t="s">
        <v>200</v>
      </c>
      <c r="T89" s="495" t="str">
        <f ca="1">IF((ROW()-77)&lt;=MAX(⑥入力シート3!$AV$6:$AV$1085),INDEX(⑥入力シート3!AS$6:AS$1085,MATCH(ROW()-77,⑥入力シート3!$AV$6:$AV$1085,0)),"")</f>
        <v/>
      </c>
      <c r="U89" s="338" t="s">
        <v>201</v>
      </c>
      <c r="V89" s="338" t="s">
        <v>200</v>
      </c>
      <c r="W89" s="339">
        <v>1</v>
      </c>
      <c r="X89" s="338" t="s">
        <v>168</v>
      </c>
      <c r="Y89" s="338" t="s">
        <v>203</v>
      </c>
      <c r="Z89" s="1336" t="str">
        <f t="shared" ca="1" si="19"/>
        <v/>
      </c>
      <c r="AA89" s="1336"/>
      <c r="AB89" s="1336"/>
      <c r="AC89" s="1336"/>
      <c r="AD89" s="340" t="s">
        <v>12</v>
      </c>
      <c r="AE89" s="1337"/>
      <c r="AF89" s="1338"/>
      <c r="AG89" s="1338"/>
      <c r="AH89" s="338" t="s">
        <v>12</v>
      </c>
      <c r="AI89" s="338" t="s">
        <v>200</v>
      </c>
      <c r="AJ89" s="534"/>
      <c r="AK89" s="338" t="s">
        <v>201</v>
      </c>
      <c r="AL89" s="338" t="s">
        <v>200</v>
      </c>
      <c r="AM89" s="339">
        <v>1</v>
      </c>
      <c r="AN89" s="338" t="s">
        <v>168</v>
      </c>
      <c r="AO89" s="338" t="s">
        <v>203</v>
      </c>
      <c r="AP89" s="1324">
        <f t="shared" si="20"/>
        <v>0</v>
      </c>
      <c r="AQ89" s="1324"/>
      <c r="AR89" s="1324"/>
      <c r="AS89" s="1324"/>
      <c r="AT89" s="348" t="s">
        <v>12</v>
      </c>
      <c r="AU89" s="1322"/>
      <c r="AV89" s="1323"/>
      <c r="AW89" s="1323"/>
      <c r="AX89" s="368"/>
      <c r="AY89" s="368"/>
      <c r="AZ89" s="369"/>
      <c r="BA89" s="368"/>
      <c r="BB89" s="368"/>
      <c r="BC89" s="369"/>
      <c r="BD89" s="368"/>
      <c r="BE89" s="368"/>
      <c r="BF89" s="1326"/>
      <c r="BG89" s="1326"/>
      <c r="BH89" s="1326"/>
      <c r="BI89" s="1326"/>
      <c r="BJ89" s="370"/>
      <c r="BK89" s="1325"/>
      <c r="BL89" s="1325"/>
      <c r="BM89" s="1325"/>
      <c r="BN89" s="368"/>
      <c r="BO89" s="368"/>
      <c r="BP89" s="369"/>
      <c r="BQ89" s="368"/>
      <c r="BR89" s="368"/>
      <c r="BS89" s="369"/>
      <c r="BT89" s="368"/>
      <c r="BU89" s="368"/>
      <c r="BV89" s="1326"/>
      <c r="BW89" s="1326"/>
      <c r="BX89" s="1326"/>
      <c r="BY89" s="1326"/>
      <c r="BZ89" s="370"/>
      <c r="CA89" s="359"/>
      <c r="CB89" s="359"/>
      <c r="CC89" s="528"/>
      <c r="CD89" s="528"/>
    </row>
    <row r="90" spans="1:82" s="529" customFormat="1" ht="26.1" customHeight="1">
      <c r="A90" s="365">
        <v>13</v>
      </c>
      <c r="B90" s="1327" t="str">
        <f ca="1">IF((ROW()-77)&lt;=MAX(⑥入力シート3!$AV$6:$AV$1085),IF(INDIRECT("⑥入力シート3!C"&amp;(INDEX(⑥入力シート3!AO$6:AO$1085,MATCH(ROW()-77,⑥入力シート3!$AV$6:$AV$1085,0))+1)*3)="","",INDIRECT("⑥入力シート3!C"&amp;(INDEX(⑥入力シート3!AO$6:AO$1085,MATCH(ROW()-77,⑥入力シート3!$AV$6:$AV$1085,0))+1)*3)),"")</f>
        <v/>
      </c>
      <c r="C90" s="1328"/>
      <c r="D90" s="1328"/>
      <c r="E90" s="1328"/>
      <c r="F90" s="1329"/>
      <c r="G90" s="1330" t="str">
        <f ca="1">IF((ROW()-77)&lt;=MAX(⑥入力シート3!$AV$6:$AV$1085),IF(INDIRECT("⑥入力シート3!E"&amp;(INDEX(⑥入力シート3!AO$6:AO$1085,MATCH(ROW()-77,⑥入力シート3!$AV$6:$AV$1085,0))+1)*3)="","",INDIRECT("⑥入力シート3!E"&amp;(INDEX(⑥入力シート3!AO$6:AO$1085,MATCH(ROW()-77,⑥入力シート3!$AV$6:$AV$1085,0))+1)*3)),"")</f>
        <v/>
      </c>
      <c r="H90" s="1331"/>
      <c r="I90" s="1332"/>
      <c r="J90" s="371" t="str">
        <f ca="1">IF((ROW()-77)&lt;=MAX(⑥入力シート3!$AV$6:$AV$1085),IF(INDIRECT("⑥入力シート3!F"&amp;(INDEX(⑥入力シート3!AO$6:AO$1085,MATCH(ROW()-77,⑥入力シート3!$AV$6:$AV$1085,0))+1)*3)="","",INDIRECT("⑥入力シート3!F"&amp;(INDEX(⑥入力シート3!AO$6:AO$1085,MATCH(ROW()-77,⑥入力シート3!$AV$6:$AV$1085,0))+1)*3)),"")</f>
        <v/>
      </c>
      <c r="K90" s="1330" t="str">
        <f ca="1">IF((ROW()-77)&lt;=MAX(⑥入力シート3!$AV$6:$AV$1085),IF(INDEX(⑥入力シート3!AP$6:AP$1085,MATCH(ROW()-77,⑥入力シート3!$AV$6:$AV$1085,0))=1,"基本給",IF(INDEX(⑥入力シート3!AP$6:AP$1085,MATCH(ROW()-77,⑥入力シート3!$AV$6:$AV$1085,0))=2,"手当","残")),"")</f>
        <v/>
      </c>
      <c r="L90" s="1331"/>
      <c r="M90" s="1331"/>
      <c r="N90" s="1333"/>
      <c r="O90" s="1334" t="str">
        <f ca="1">IF((ROW()-77)&lt;=MAX(⑥入力シート3!$AV$6:$AV$1085),INDEX(⑥入力シート3!AR$6:AR$1085,MATCH(ROW()-77,⑥入力シート3!$AV$6:$AV$1085,0)),"")</f>
        <v/>
      </c>
      <c r="P90" s="1335"/>
      <c r="Q90" s="1335"/>
      <c r="R90" s="338" t="s">
        <v>12</v>
      </c>
      <c r="S90" s="338" t="s">
        <v>200</v>
      </c>
      <c r="T90" s="495" t="str">
        <f ca="1">IF((ROW()-77)&lt;=MAX(⑥入力シート3!$AV$6:$AV$1085),INDEX(⑥入力シート3!AS$6:AS$1085,MATCH(ROW()-77,⑥入力シート3!$AV$6:$AV$1085,0)),"")</f>
        <v/>
      </c>
      <c r="U90" s="338" t="s">
        <v>201</v>
      </c>
      <c r="V90" s="338" t="s">
        <v>200</v>
      </c>
      <c r="W90" s="339">
        <v>1</v>
      </c>
      <c r="X90" s="338" t="s">
        <v>168</v>
      </c>
      <c r="Y90" s="338" t="s">
        <v>203</v>
      </c>
      <c r="Z90" s="1336" t="str">
        <f t="shared" ca="1" si="19"/>
        <v/>
      </c>
      <c r="AA90" s="1336"/>
      <c r="AB90" s="1336"/>
      <c r="AC90" s="1336"/>
      <c r="AD90" s="340" t="s">
        <v>12</v>
      </c>
      <c r="AE90" s="1337"/>
      <c r="AF90" s="1338"/>
      <c r="AG90" s="1338"/>
      <c r="AH90" s="338" t="s">
        <v>12</v>
      </c>
      <c r="AI90" s="338" t="s">
        <v>200</v>
      </c>
      <c r="AJ90" s="534"/>
      <c r="AK90" s="338" t="s">
        <v>201</v>
      </c>
      <c r="AL90" s="338" t="s">
        <v>200</v>
      </c>
      <c r="AM90" s="339">
        <v>1</v>
      </c>
      <c r="AN90" s="338" t="s">
        <v>168</v>
      </c>
      <c r="AO90" s="338" t="s">
        <v>203</v>
      </c>
      <c r="AP90" s="1324">
        <f t="shared" si="20"/>
        <v>0</v>
      </c>
      <c r="AQ90" s="1324"/>
      <c r="AR90" s="1324"/>
      <c r="AS90" s="1324"/>
      <c r="AT90" s="348" t="s">
        <v>12</v>
      </c>
      <c r="AU90" s="1322"/>
      <c r="AV90" s="1323"/>
      <c r="AW90" s="1323"/>
      <c r="AX90" s="368"/>
      <c r="AY90" s="368"/>
      <c r="AZ90" s="369"/>
      <c r="BA90" s="368"/>
      <c r="BB90" s="368"/>
      <c r="BC90" s="369"/>
      <c r="BD90" s="368"/>
      <c r="BE90" s="368"/>
      <c r="BF90" s="1326"/>
      <c r="BG90" s="1326"/>
      <c r="BH90" s="1326"/>
      <c r="BI90" s="1326"/>
      <c r="BJ90" s="370"/>
      <c r="BK90" s="1325"/>
      <c r="BL90" s="1325"/>
      <c r="BM90" s="1325"/>
      <c r="BN90" s="368"/>
      <c r="BO90" s="368"/>
      <c r="BP90" s="369"/>
      <c r="BQ90" s="368"/>
      <c r="BR90" s="368"/>
      <c r="BS90" s="369"/>
      <c r="BT90" s="368"/>
      <c r="BU90" s="368"/>
      <c r="BV90" s="1326"/>
      <c r="BW90" s="1326"/>
      <c r="BX90" s="1326"/>
      <c r="BY90" s="1326"/>
      <c r="BZ90" s="370"/>
      <c r="CA90" s="359"/>
      <c r="CB90" s="359"/>
      <c r="CC90" s="528"/>
      <c r="CD90" s="528"/>
    </row>
    <row r="91" spans="1:82" s="529" customFormat="1" ht="26.1" customHeight="1">
      <c r="A91" s="365">
        <v>14</v>
      </c>
      <c r="B91" s="1327" t="str">
        <f ca="1">IF((ROW()-77)&lt;=MAX(⑥入力シート3!$AV$6:$AV$1085),IF(INDIRECT("⑥入力シート3!C"&amp;(INDEX(⑥入力シート3!AO$6:AO$1085,MATCH(ROW()-77,⑥入力シート3!$AV$6:$AV$1085,0))+1)*3)="","",INDIRECT("⑥入力シート3!C"&amp;(INDEX(⑥入力シート3!AO$6:AO$1085,MATCH(ROW()-77,⑥入力シート3!$AV$6:$AV$1085,0))+1)*3)),"")</f>
        <v/>
      </c>
      <c r="C91" s="1328"/>
      <c r="D91" s="1328"/>
      <c r="E91" s="1328"/>
      <c r="F91" s="1329"/>
      <c r="G91" s="1330" t="str">
        <f ca="1">IF((ROW()-77)&lt;=MAX(⑥入力シート3!$AV$6:$AV$1085),IF(INDIRECT("⑥入力シート3!E"&amp;(INDEX(⑥入力シート3!AO$6:AO$1085,MATCH(ROW()-77,⑥入力シート3!$AV$6:$AV$1085,0))+1)*3)="","",INDIRECT("⑥入力シート3!E"&amp;(INDEX(⑥入力シート3!AO$6:AO$1085,MATCH(ROW()-77,⑥入力シート3!$AV$6:$AV$1085,0))+1)*3)),"")</f>
        <v/>
      </c>
      <c r="H91" s="1331"/>
      <c r="I91" s="1332"/>
      <c r="J91" s="371" t="str">
        <f ca="1">IF((ROW()-77)&lt;=MAX(⑥入力シート3!$AV$6:$AV$1085),IF(INDIRECT("⑥入力シート3!F"&amp;(INDEX(⑥入力シート3!AO$6:AO$1085,MATCH(ROW()-77,⑥入力シート3!$AV$6:$AV$1085,0))+1)*3)="","",INDIRECT("⑥入力シート3!F"&amp;(INDEX(⑥入力シート3!AO$6:AO$1085,MATCH(ROW()-77,⑥入力シート3!$AV$6:$AV$1085,0))+1)*3)),"")</f>
        <v/>
      </c>
      <c r="K91" s="1330" t="str">
        <f ca="1">IF((ROW()-77)&lt;=MAX(⑥入力シート3!$AV$6:$AV$1085),IF(INDEX(⑥入力シート3!AP$6:AP$1085,MATCH(ROW()-77,⑥入力シート3!$AV$6:$AV$1085,0))=1,"基本給",IF(INDEX(⑥入力シート3!AP$6:AP$1085,MATCH(ROW()-77,⑥入力シート3!$AV$6:$AV$1085,0))=2,"手当","残")),"")</f>
        <v/>
      </c>
      <c r="L91" s="1331"/>
      <c r="M91" s="1331"/>
      <c r="N91" s="1333"/>
      <c r="O91" s="1334" t="str">
        <f ca="1">IF((ROW()-77)&lt;=MAX(⑥入力シート3!$AV$6:$AV$1085),INDEX(⑥入力シート3!AR$6:AR$1085,MATCH(ROW()-77,⑥入力シート3!$AV$6:$AV$1085,0)),"")</f>
        <v/>
      </c>
      <c r="P91" s="1335"/>
      <c r="Q91" s="1335"/>
      <c r="R91" s="338" t="s">
        <v>12</v>
      </c>
      <c r="S91" s="338" t="s">
        <v>200</v>
      </c>
      <c r="T91" s="495" t="str">
        <f ca="1">IF((ROW()-77)&lt;=MAX(⑥入力シート3!$AV$6:$AV$1085),INDEX(⑥入力シート3!AS$6:AS$1085,MATCH(ROW()-77,⑥入力シート3!$AV$6:$AV$1085,0)),"")</f>
        <v/>
      </c>
      <c r="U91" s="338" t="s">
        <v>201</v>
      </c>
      <c r="V91" s="338" t="s">
        <v>200</v>
      </c>
      <c r="W91" s="339">
        <v>1</v>
      </c>
      <c r="X91" s="338" t="s">
        <v>168</v>
      </c>
      <c r="Y91" s="338" t="s">
        <v>203</v>
      </c>
      <c r="Z91" s="1336" t="str">
        <f t="shared" ca="1" si="19"/>
        <v/>
      </c>
      <c r="AA91" s="1336"/>
      <c r="AB91" s="1336"/>
      <c r="AC91" s="1336"/>
      <c r="AD91" s="340" t="s">
        <v>12</v>
      </c>
      <c r="AE91" s="1337"/>
      <c r="AF91" s="1338"/>
      <c r="AG91" s="1338"/>
      <c r="AH91" s="338" t="s">
        <v>12</v>
      </c>
      <c r="AI91" s="338" t="s">
        <v>200</v>
      </c>
      <c r="AJ91" s="534"/>
      <c r="AK91" s="338" t="s">
        <v>201</v>
      </c>
      <c r="AL91" s="338" t="s">
        <v>200</v>
      </c>
      <c r="AM91" s="339">
        <v>1</v>
      </c>
      <c r="AN91" s="338" t="s">
        <v>168</v>
      </c>
      <c r="AO91" s="338" t="s">
        <v>203</v>
      </c>
      <c r="AP91" s="1324">
        <f t="shared" si="20"/>
        <v>0</v>
      </c>
      <c r="AQ91" s="1324"/>
      <c r="AR91" s="1324"/>
      <c r="AS91" s="1324"/>
      <c r="AT91" s="348" t="s">
        <v>12</v>
      </c>
      <c r="AU91" s="1322"/>
      <c r="AV91" s="1323"/>
      <c r="AW91" s="1323"/>
      <c r="AX91" s="368"/>
      <c r="AY91" s="368"/>
      <c r="AZ91" s="369"/>
      <c r="BA91" s="368"/>
      <c r="BB91" s="368"/>
      <c r="BC91" s="369"/>
      <c r="BD91" s="368"/>
      <c r="BE91" s="368"/>
      <c r="BF91" s="1326"/>
      <c r="BG91" s="1326"/>
      <c r="BH91" s="1326"/>
      <c r="BI91" s="1326"/>
      <c r="BJ91" s="370"/>
      <c r="BK91" s="1325"/>
      <c r="BL91" s="1325"/>
      <c r="BM91" s="1325"/>
      <c r="BN91" s="368"/>
      <c r="BO91" s="368"/>
      <c r="BP91" s="369"/>
      <c r="BQ91" s="368"/>
      <c r="BR91" s="368"/>
      <c r="BS91" s="369"/>
      <c r="BT91" s="368"/>
      <c r="BU91" s="368"/>
      <c r="BV91" s="1326"/>
      <c r="BW91" s="1326"/>
      <c r="BX91" s="1326"/>
      <c r="BY91" s="1326"/>
      <c r="BZ91" s="370"/>
      <c r="CA91" s="359"/>
      <c r="CB91" s="359"/>
      <c r="CC91" s="528"/>
      <c r="CD91" s="528"/>
    </row>
    <row r="92" spans="1:82" s="529" customFormat="1" ht="26.1" customHeight="1">
      <c r="A92" s="365">
        <v>15</v>
      </c>
      <c r="B92" s="1327" t="str">
        <f ca="1">IF((ROW()-77)&lt;=MAX(⑥入力シート3!$AV$6:$AV$1085),IF(INDIRECT("⑥入力シート3!C"&amp;(INDEX(⑥入力シート3!AO$6:AO$1085,MATCH(ROW()-77,⑥入力シート3!$AV$6:$AV$1085,0))+1)*3)="","",INDIRECT("⑥入力シート3!C"&amp;(INDEX(⑥入力シート3!AO$6:AO$1085,MATCH(ROW()-77,⑥入力シート3!$AV$6:$AV$1085,0))+1)*3)),"")</f>
        <v/>
      </c>
      <c r="C92" s="1328"/>
      <c r="D92" s="1328"/>
      <c r="E92" s="1328"/>
      <c r="F92" s="1329"/>
      <c r="G92" s="1330" t="str">
        <f ca="1">IF((ROW()-77)&lt;=MAX(⑥入力シート3!$AV$6:$AV$1085),IF(INDIRECT("⑥入力シート3!E"&amp;(INDEX(⑥入力シート3!AO$6:AO$1085,MATCH(ROW()-77,⑥入力シート3!$AV$6:$AV$1085,0))+1)*3)="","",INDIRECT("⑥入力シート3!E"&amp;(INDEX(⑥入力シート3!AO$6:AO$1085,MATCH(ROW()-77,⑥入力シート3!$AV$6:$AV$1085,0))+1)*3)),"")</f>
        <v/>
      </c>
      <c r="H92" s="1331"/>
      <c r="I92" s="1332"/>
      <c r="J92" s="371" t="str">
        <f ca="1">IF((ROW()-77)&lt;=MAX(⑥入力シート3!$AV$6:$AV$1085),IF(INDIRECT("⑥入力シート3!F"&amp;(INDEX(⑥入力シート3!AO$6:AO$1085,MATCH(ROW()-77,⑥入力シート3!$AV$6:$AV$1085,0))+1)*3)="","",INDIRECT("⑥入力シート3!F"&amp;(INDEX(⑥入力シート3!AO$6:AO$1085,MATCH(ROW()-77,⑥入力シート3!$AV$6:$AV$1085,0))+1)*3)),"")</f>
        <v/>
      </c>
      <c r="K92" s="1330" t="str">
        <f ca="1">IF((ROW()-77)&lt;=MAX(⑥入力シート3!$AV$6:$AV$1085),IF(INDEX(⑥入力シート3!AP$6:AP$1085,MATCH(ROW()-77,⑥入力シート3!$AV$6:$AV$1085,0))=1,"基本給",IF(INDEX(⑥入力シート3!AP$6:AP$1085,MATCH(ROW()-77,⑥入力シート3!$AV$6:$AV$1085,0))=2,"手当","残")),"")</f>
        <v/>
      </c>
      <c r="L92" s="1331"/>
      <c r="M92" s="1331"/>
      <c r="N92" s="1333"/>
      <c r="O92" s="1334" t="str">
        <f ca="1">IF((ROW()-77)&lt;=MAX(⑥入力シート3!$AV$6:$AV$1085),INDEX(⑥入力シート3!AR$6:AR$1085,MATCH(ROW()-77,⑥入力シート3!$AV$6:$AV$1085,0)),"")</f>
        <v/>
      </c>
      <c r="P92" s="1335"/>
      <c r="Q92" s="1335"/>
      <c r="R92" s="338" t="s">
        <v>12</v>
      </c>
      <c r="S92" s="338" t="s">
        <v>200</v>
      </c>
      <c r="T92" s="495" t="str">
        <f ca="1">IF((ROW()-77)&lt;=MAX(⑥入力シート3!$AV$6:$AV$1085),INDEX(⑥入力シート3!AS$6:AS$1085,MATCH(ROW()-77,⑥入力シート3!$AV$6:$AV$1085,0)),"")</f>
        <v/>
      </c>
      <c r="U92" s="338" t="s">
        <v>201</v>
      </c>
      <c r="V92" s="338" t="s">
        <v>200</v>
      </c>
      <c r="W92" s="339">
        <v>1</v>
      </c>
      <c r="X92" s="338" t="s">
        <v>168</v>
      </c>
      <c r="Y92" s="338" t="s">
        <v>203</v>
      </c>
      <c r="Z92" s="1336" t="str">
        <f t="shared" ca="1" si="17"/>
        <v/>
      </c>
      <c r="AA92" s="1336"/>
      <c r="AB92" s="1336"/>
      <c r="AC92" s="1336"/>
      <c r="AD92" s="340" t="s">
        <v>12</v>
      </c>
      <c r="AE92" s="1337"/>
      <c r="AF92" s="1338"/>
      <c r="AG92" s="1338"/>
      <c r="AH92" s="338" t="s">
        <v>12</v>
      </c>
      <c r="AI92" s="338" t="s">
        <v>200</v>
      </c>
      <c r="AJ92" s="534"/>
      <c r="AK92" s="338" t="s">
        <v>201</v>
      </c>
      <c r="AL92" s="338" t="s">
        <v>200</v>
      </c>
      <c r="AM92" s="339">
        <v>1</v>
      </c>
      <c r="AN92" s="338" t="s">
        <v>168</v>
      </c>
      <c r="AO92" s="338" t="s">
        <v>203</v>
      </c>
      <c r="AP92" s="1324">
        <f t="shared" si="18"/>
        <v>0</v>
      </c>
      <c r="AQ92" s="1324"/>
      <c r="AR92" s="1324"/>
      <c r="AS92" s="1324"/>
      <c r="AT92" s="348" t="s">
        <v>12</v>
      </c>
      <c r="AU92" s="373"/>
      <c r="AV92" s="373"/>
      <c r="AW92" s="373"/>
      <c r="AX92" s="368"/>
      <c r="AY92" s="368"/>
      <c r="AZ92" s="369"/>
      <c r="BA92" s="368"/>
      <c r="BB92" s="368"/>
      <c r="BC92" s="369"/>
      <c r="BD92" s="368"/>
      <c r="BE92" s="368"/>
      <c r="BF92" s="372"/>
      <c r="BG92" s="372"/>
      <c r="BH92" s="372"/>
      <c r="BI92" s="372"/>
      <c r="BJ92" s="370"/>
      <c r="BK92" s="374"/>
      <c r="BL92" s="374"/>
      <c r="BM92" s="374"/>
      <c r="BN92" s="368"/>
      <c r="BO92" s="368"/>
      <c r="BP92" s="369"/>
      <c r="BQ92" s="368"/>
      <c r="BR92" s="368"/>
      <c r="BS92" s="369"/>
      <c r="BT92" s="368"/>
      <c r="BU92" s="368"/>
      <c r="BV92" s="372"/>
      <c r="BW92" s="372"/>
      <c r="BX92" s="372"/>
      <c r="BY92" s="372"/>
      <c r="BZ92" s="370"/>
      <c r="CA92" s="359"/>
      <c r="CB92" s="359"/>
      <c r="CC92" s="528"/>
      <c r="CD92" s="528"/>
    </row>
    <row r="93" spans="1:82" s="529" customFormat="1" ht="26.1" customHeight="1">
      <c r="A93" s="365">
        <v>16</v>
      </c>
      <c r="B93" s="1327" t="str">
        <f ca="1">IF((ROW()-77)&lt;=MAX(⑥入力シート3!$AV$6:$AV$1085),IF(INDIRECT("⑥入力シート3!C"&amp;(INDEX(⑥入力シート3!AO$6:AO$1085,MATCH(ROW()-77,⑥入力シート3!$AV$6:$AV$1085,0))+1)*3)="","",INDIRECT("⑥入力シート3!C"&amp;(INDEX(⑥入力シート3!AO$6:AO$1085,MATCH(ROW()-77,⑥入力シート3!$AV$6:$AV$1085,0))+1)*3)),"")</f>
        <v/>
      </c>
      <c r="C93" s="1328"/>
      <c r="D93" s="1328"/>
      <c r="E93" s="1328"/>
      <c r="F93" s="1328"/>
      <c r="G93" s="1344" t="str">
        <f ca="1">IF((ROW()-77)&lt;=MAX(⑥入力シート3!$AV$6:$AV$1085),IF(INDIRECT("⑥入力シート3!E"&amp;(INDEX(⑥入力シート3!AO$6:AO$1085,MATCH(ROW()-77,⑥入力シート3!$AV$6:$AV$1085,0))+1)*3)="","",INDIRECT("⑥入力シート3!E"&amp;(INDEX(⑥入力シート3!AO$6:AO$1085,MATCH(ROW()-77,⑥入力シート3!$AV$6:$AV$1085,0))+1)*3)),"")</f>
        <v/>
      </c>
      <c r="H93" s="1345"/>
      <c r="I93" s="1345"/>
      <c r="J93" s="371" t="str">
        <f ca="1">IF((ROW()-77)&lt;=MAX(⑥入力シート3!$AV$6:$AV$1085),IF(INDIRECT("⑥入力シート3!F"&amp;(INDEX(⑥入力シート3!AO$6:AO$1085,MATCH(ROW()-77,⑥入力シート3!$AV$6:$AV$1085,0))+1)*3)="","",INDIRECT("⑥入力シート3!F"&amp;(INDEX(⑥入力シート3!AO$6:AO$1085,MATCH(ROW()-77,⑥入力シート3!$AV$6:$AV$1085,0))+1)*3)),"")</f>
        <v/>
      </c>
      <c r="K93" s="1330" t="str">
        <f ca="1">IF((ROW()-77)&lt;=MAX(⑥入力シート3!$AV$6:$AV$1085),IF(INDEX(⑥入力シート3!AP$6:AP$1085,MATCH(ROW()-77,⑥入力シート3!$AV$6:$AV$1085,0))=1,"基本給",IF(INDEX(⑥入力シート3!AP$6:AP$1085,MATCH(ROW()-77,⑥入力シート3!$AV$6:$AV$1085,0))=2,"手当","残")),"")</f>
        <v/>
      </c>
      <c r="L93" s="1331"/>
      <c r="M93" s="1331"/>
      <c r="N93" s="1331"/>
      <c r="O93" s="1334" t="str">
        <f ca="1">IF((ROW()-77)&lt;=MAX(⑥入力シート3!$AV$6:$AV$1085),INDEX(⑥入力シート3!AR$6:AR$1085,MATCH(ROW()-77,⑥入力シート3!$AV$6:$AV$1085,0)),"")</f>
        <v/>
      </c>
      <c r="P93" s="1335"/>
      <c r="Q93" s="1335"/>
      <c r="R93" s="338" t="s">
        <v>12</v>
      </c>
      <c r="S93" s="338" t="s">
        <v>200</v>
      </c>
      <c r="T93" s="495" t="str">
        <f ca="1">IF((ROW()-77)&lt;=MAX(⑥入力シート3!$AV$6:$AV$1085),INDEX(⑥入力シート3!AS$6:AS$1085,MATCH(ROW()-77,⑥入力シート3!$AV$6:$AV$1085,0)),"")</f>
        <v/>
      </c>
      <c r="U93" s="338" t="s">
        <v>201</v>
      </c>
      <c r="V93" s="338" t="s">
        <v>200</v>
      </c>
      <c r="W93" s="339">
        <v>1</v>
      </c>
      <c r="X93" s="338" t="s">
        <v>168</v>
      </c>
      <c r="Y93" s="338" t="s">
        <v>203</v>
      </c>
      <c r="Z93" s="1336" t="str">
        <f t="shared" ca="1" si="17"/>
        <v/>
      </c>
      <c r="AA93" s="1336"/>
      <c r="AB93" s="1336"/>
      <c r="AC93" s="1336"/>
      <c r="AD93" s="340" t="s">
        <v>12</v>
      </c>
      <c r="AE93" s="1337"/>
      <c r="AF93" s="1338"/>
      <c r="AG93" s="1338"/>
      <c r="AH93" s="338" t="s">
        <v>12</v>
      </c>
      <c r="AI93" s="338" t="s">
        <v>200</v>
      </c>
      <c r="AJ93" s="534"/>
      <c r="AK93" s="338" t="s">
        <v>201</v>
      </c>
      <c r="AL93" s="338" t="s">
        <v>200</v>
      </c>
      <c r="AM93" s="339">
        <v>1</v>
      </c>
      <c r="AN93" s="338" t="s">
        <v>168</v>
      </c>
      <c r="AO93" s="338" t="s">
        <v>203</v>
      </c>
      <c r="AP93" s="1324">
        <f t="shared" si="18"/>
        <v>0</v>
      </c>
      <c r="AQ93" s="1324"/>
      <c r="AR93" s="1324"/>
      <c r="AS93" s="1324"/>
      <c r="AT93" s="348" t="s">
        <v>12</v>
      </c>
      <c r="AU93" s="373"/>
      <c r="AV93" s="373"/>
      <c r="AW93" s="373"/>
      <c r="AX93" s="368"/>
      <c r="AY93" s="368"/>
      <c r="AZ93" s="369"/>
      <c r="BA93" s="368"/>
      <c r="BB93" s="368"/>
      <c r="BC93" s="369"/>
      <c r="BD93" s="368"/>
      <c r="BE93" s="368"/>
      <c r="BF93" s="372"/>
      <c r="BG93" s="372"/>
      <c r="BH93" s="372"/>
      <c r="BI93" s="372"/>
      <c r="BJ93" s="370"/>
      <c r="BK93" s="374"/>
      <c r="BL93" s="374"/>
      <c r="BM93" s="374"/>
      <c r="BN93" s="368"/>
      <c r="BO93" s="368"/>
      <c r="BP93" s="369"/>
      <c r="BQ93" s="368"/>
      <c r="BR93" s="368"/>
      <c r="BS93" s="369"/>
      <c r="BT93" s="368"/>
      <c r="BU93" s="368"/>
      <c r="BV93" s="372"/>
      <c r="BW93" s="372"/>
      <c r="BX93" s="372"/>
      <c r="BY93" s="372"/>
      <c r="BZ93" s="370"/>
      <c r="CA93" s="359"/>
      <c r="CB93" s="359"/>
      <c r="CC93" s="528"/>
      <c r="CD93" s="528"/>
    </row>
    <row r="94" spans="1:82" s="529" customFormat="1" ht="26.1" customHeight="1">
      <c r="A94" s="365">
        <v>17</v>
      </c>
      <c r="B94" s="1327" t="str">
        <f ca="1">IF((ROW()-77)&lt;=MAX(⑥入力シート3!$AV$6:$AV$1085),IF(INDIRECT("⑥入力シート3!C"&amp;(INDEX(⑥入力シート3!AO$6:AO$1085,MATCH(ROW()-77,⑥入力シート3!$AV$6:$AV$1085,0))+1)*3)="","",INDIRECT("⑥入力シート3!C"&amp;(INDEX(⑥入力シート3!AO$6:AO$1085,MATCH(ROW()-77,⑥入力シート3!$AV$6:$AV$1085,0))+1)*3)),"")</f>
        <v/>
      </c>
      <c r="C94" s="1328"/>
      <c r="D94" s="1328"/>
      <c r="E94" s="1328"/>
      <c r="F94" s="1328"/>
      <c r="G94" s="1344" t="str">
        <f ca="1">IF((ROW()-77)&lt;=MAX(⑥入力シート3!$AV$6:$AV$1085),IF(INDIRECT("⑥入力シート3!E"&amp;(INDEX(⑥入力シート3!AO$6:AO$1085,MATCH(ROW()-77,⑥入力シート3!$AV$6:$AV$1085,0))+1)*3)="","",INDIRECT("⑥入力シート3!E"&amp;(INDEX(⑥入力シート3!AO$6:AO$1085,MATCH(ROW()-77,⑥入力シート3!$AV$6:$AV$1085,0))+1)*3)),"")</f>
        <v/>
      </c>
      <c r="H94" s="1345"/>
      <c r="I94" s="1345"/>
      <c r="J94" s="371" t="str">
        <f ca="1">IF((ROW()-77)&lt;=MAX(⑥入力シート3!$AV$6:$AV$1085),IF(INDIRECT("⑥入力シート3!F"&amp;(INDEX(⑥入力シート3!AO$6:AO$1085,MATCH(ROW()-77,⑥入力シート3!$AV$6:$AV$1085,0))+1)*3)="","",INDIRECT("⑥入力シート3!F"&amp;(INDEX(⑥入力シート3!AO$6:AO$1085,MATCH(ROW()-77,⑥入力シート3!$AV$6:$AV$1085,0))+1)*3)),"")</f>
        <v/>
      </c>
      <c r="K94" s="1330" t="str">
        <f ca="1">IF((ROW()-77)&lt;=MAX(⑥入力シート3!$AV$6:$AV$1085),IF(INDEX(⑥入力シート3!AP$6:AP$1085,MATCH(ROW()-77,⑥入力シート3!$AV$6:$AV$1085,0))=1,"基本給",IF(INDEX(⑥入力シート3!AP$6:AP$1085,MATCH(ROW()-77,⑥入力シート3!$AV$6:$AV$1085,0))=2,"手当","残")),"")</f>
        <v/>
      </c>
      <c r="L94" s="1331"/>
      <c r="M94" s="1331"/>
      <c r="N94" s="1331"/>
      <c r="O94" s="1334" t="str">
        <f ca="1">IF((ROW()-77)&lt;=MAX(⑥入力シート3!$AV$6:$AV$1085),INDEX(⑥入力シート3!AR$6:AR$1085,MATCH(ROW()-77,⑥入力シート3!$AV$6:$AV$1085,0)),"")</f>
        <v/>
      </c>
      <c r="P94" s="1335"/>
      <c r="Q94" s="1335"/>
      <c r="R94" s="338" t="s">
        <v>12</v>
      </c>
      <c r="S94" s="338" t="s">
        <v>200</v>
      </c>
      <c r="T94" s="495" t="str">
        <f ca="1">IF((ROW()-77)&lt;=MAX(⑥入力シート3!$AV$6:$AV$1085),INDEX(⑥入力シート3!AS$6:AS$1085,MATCH(ROW()-77,⑥入力シート3!$AV$6:$AV$1085,0)),"")</f>
        <v/>
      </c>
      <c r="U94" s="338" t="s">
        <v>201</v>
      </c>
      <c r="V94" s="338" t="s">
        <v>200</v>
      </c>
      <c r="W94" s="339">
        <v>1</v>
      </c>
      <c r="X94" s="338" t="s">
        <v>168</v>
      </c>
      <c r="Y94" s="338" t="s">
        <v>203</v>
      </c>
      <c r="Z94" s="1336" t="str">
        <f t="shared" ca="1" si="17"/>
        <v/>
      </c>
      <c r="AA94" s="1336"/>
      <c r="AB94" s="1336"/>
      <c r="AC94" s="1336"/>
      <c r="AD94" s="340" t="s">
        <v>12</v>
      </c>
      <c r="AE94" s="1337"/>
      <c r="AF94" s="1338"/>
      <c r="AG94" s="1338"/>
      <c r="AH94" s="338" t="s">
        <v>12</v>
      </c>
      <c r="AI94" s="338" t="s">
        <v>200</v>
      </c>
      <c r="AJ94" s="534"/>
      <c r="AK94" s="338" t="s">
        <v>201</v>
      </c>
      <c r="AL94" s="338" t="s">
        <v>200</v>
      </c>
      <c r="AM94" s="339">
        <v>1</v>
      </c>
      <c r="AN94" s="338" t="s">
        <v>168</v>
      </c>
      <c r="AO94" s="338" t="s">
        <v>203</v>
      </c>
      <c r="AP94" s="1324">
        <f t="shared" si="18"/>
        <v>0</v>
      </c>
      <c r="AQ94" s="1324"/>
      <c r="AR94" s="1324"/>
      <c r="AS94" s="1324"/>
      <c r="AT94" s="348" t="s">
        <v>12</v>
      </c>
      <c r="AU94" s="373"/>
      <c r="AV94" s="373"/>
      <c r="AW94" s="373"/>
      <c r="AX94" s="368"/>
      <c r="AY94" s="368"/>
      <c r="AZ94" s="369"/>
      <c r="BA94" s="368"/>
      <c r="BB94" s="368"/>
      <c r="BC94" s="369"/>
      <c r="BD94" s="368"/>
      <c r="BE94" s="368"/>
      <c r="BF94" s="372"/>
      <c r="BG94" s="372"/>
      <c r="BH94" s="372"/>
      <c r="BI94" s="372"/>
      <c r="BJ94" s="370"/>
      <c r="BK94" s="374"/>
      <c r="BL94" s="374"/>
      <c r="BM94" s="374"/>
      <c r="BN94" s="368"/>
      <c r="BO94" s="368"/>
      <c r="BP94" s="369"/>
      <c r="BQ94" s="368"/>
      <c r="BR94" s="368"/>
      <c r="BS94" s="369"/>
      <c r="BT94" s="368"/>
      <c r="BU94" s="368"/>
      <c r="BV94" s="372"/>
      <c r="BW94" s="372"/>
      <c r="BX94" s="372"/>
      <c r="BY94" s="372"/>
      <c r="BZ94" s="370"/>
      <c r="CA94" s="359"/>
      <c r="CB94" s="359"/>
      <c r="CC94" s="528"/>
      <c r="CD94" s="528"/>
    </row>
    <row r="95" spans="1:82" s="529" customFormat="1" ht="26.1" customHeight="1">
      <c r="A95" s="365">
        <v>18</v>
      </c>
      <c r="B95" s="1327" t="str">
        <f ca="1">IF((ROW()-77)&lt;=MAX(⑥入力シート3!$AV$6:$AV$1085),IF(INDIRECT("⑥入力シート3!C"&amp;(INDEX(⑥入力シート3!AO$6:AO$1085,MATCH(ROW()-77,⑥入力シート3!$AV$6:$AV$1085,0))+1)*3)="","",INDIRECT("⑥入力シート3!C"&amp;(INDEX(⑥入力シート3!AO$6:AO$1085,MATCH(ROW()-77,⑥入力シート3!$AV$6:$AV$1085,0))+1)*3)),"")</f>
        <v/>
      </c>
      <c r="C95" s="1328"/>
      <c r="D95" s="1328"/>
      <c r="E95" s="1328"/>
      <c r="F95" s="1328"/>
      <c r="G95" s="1344" t="str">
        <f ca="1">IF((ROW()-77)&lt;=MAX(⑥入力シート3!$AV$6:$AV$1085),IF(INDIRECT("⑥入力シート3!E"&amp;(INDEX(⑥入力シート3!AO$6:AO$1085,MATCH(ROW()-77,⑥入力シート3!$AV$6:$AV$1085,0))+1)*3)="","",INDIRECT("⑥入力シート3!E"&amp;(INDEX(⑥入力シート3!AO$6:AO$1085,MATCH(ROW()-77,⑥入力シート3!$AV$6:$AV$1085,0))+1)*3)),"")</f>
        <v/>
      </c>
      <c r="H95" s="1345"/>
      <c r="I95" s="1345"/>
      <c r="J95" s="371" t="str">
        <f ca="1">IF((ROW()-77)&lt;=MAX(⑥入力シート3!$AV$6:$AV$1085),IF(INDIRECT("⑥入力シート3!F"&amp;(INDEX(⑥入力シート3!AO$6:AO$1085,MATCH(ROW()-77,⑥入力シート3!$AV$6:$AV$1085,0))+1)*3)="","",INDIRECT("⑥入力シート3!F"&amp;(INDEX(⑥入力シート3!AO$6:AO$1085,MATCH(ROW()-77,⑥入力シート3!$AV$6:$AV$1085,0))+1)*3)),"")</f>
        <v/>
      </c>
      <c r="K95" s="1330" t="str">
        <f ca="1">IF((ROW()-77)&lt;=MAX(⑥入力シート3!$AV$6:$AV$1085),IF(INDEX(⑥入力シート3!AP$6:AP$1085,MATCH(ROW()-77,⑥入力シート3!$AV$6:$AV$1085,0))=1,"基本給",IF(INDEX(⑥入力シート3!AP$6:AP$1085,MATCH(ROW()-77,⑥入力シート3!$AV$6:$AV$1085,0))=2,"手当","残")),"")</f>
        <v/>
      </c>
      <c r="L95" s="1331"/>
      <c r="M95" s="1331"/>
      <c r="N95" s="1331"/>
      <c r="O95" s="1334" t="str">
        <f ca="1">IF((ROW()-77)&lt;=MAX(⑥入力シート3!$AV$6:$AV$1085),INDEX(⑥入力シート3!AR$6:AR$1085,MATCH(ROW()-77,⑥入力シート3!$AV$6:$AV$1085,0)),"")</f>
        <v/>
      </c>
      <c r="P95" s="1335"/>
      <c r="Q95" s="1335"/>
      <c r="R95" s="338" t="s">
        <v>12</v>
      </c>
      <c r="S95" s="338" t="s">
        <v>200</v>
      </c>
      <c r="T95" s="495" t="str">
        <f ca="1">IF((ROW()-77)&lt;=MAX(⑥入力シート3!$AV$6:$AV$1085),INDEX(⑥入力シート3!AS$6:AS$1085,MATCH(ROW()-77,⑥入力シート3!$AV$6:$AV$1085,0)),"")</f>
        <v/>
      </c>
      <c r="U95" s="338" t="s">
        <v>201</v>
      </c>
      <c r="V95" s="338" t="s">
        <v>200</v>
      </c>
      <c r="W95" s="339">
        <v>1</v>
      </c>
      <c r="X95" s="338" t="s">
        <v>168</v>
      </c>
      <c r="Y95" s="338" t="s">
        <v>203</v>
      </c>
      <c r="Z95" s="1336" t="str">
        <f t="shared" ca="1" si="17"/>
        <v/>
      </c>
      <c r="AA95" s="1336"/>
      <c r="AB95" s="1336"/>
      <c r="AC95" s="1336"/>
      <c r="AD95" s="340" t="s">
        <v>12</v>
      </c>
      <c r="AE95" s="1337"/>
      <c r="AF95" s="1338"/>
      <c r="AG95" s="1338"/>
      <c r="AH95" s="338" t="s">
        <v>12</v>
      </c>
      <c r="AI95" s="338" t="s">
        <v>200</v>
      </c>
      <c r="AJ95" s="534"/>
      <c r="AK95" s="338" t="s">
        <v>201</v>
      </c>
      <c r="AL95" s="338" t="s">
        <v>200</v>
      </c>
      <c r="AM95" s="339">
        <v>1</v>
      </c>
      <c r="AN95" s="338" t="s">
        <v>168</v>
      </c>
      <c r="AO95" s="338" t="s">
        <v>203</v>
      </c>
      <c r="AP95" s="1324">
        <f t="shared" si="18"/>
        <v>0</v>
      </c>
      <c r="AQ95" s="1324"/>
      <c r="AR95" s="1324"/>
      <c r="AS95" s="1324"/>
      <c r="AT95" s="348" t="s">
        <v>12</v>
      </c>
      <c r="AU95" s="373"/>
      <c r="AV95" s="373"/>
      <c r="AW95" s="373"/>
      <c r="AX95" s="368"/>
      <c r="AY95" s="368"/>
      <c r="AZ95" s="369"/>
      <c r="BA95" s="368"/>
      <c r="BB95" s="368"/>
      <c r="BC95" s="369"/>
      <c r="BD95" s="368"/>
      <c r="BE95" s="368"/>
      <c r="BF95" s="372"/>
      <c r="BG95" s="372"/>
      <c r="BH95" s="372"/>
      <c r="BI95" s="372"/>
      <c r="BJ95" s="370"/>
      <c r="BK95" s="374"/>
      <c r="BL95" s="374"/>
      <c r="BM95" s="374"/>
      <c r="BN95" s="368"/>
      <c r="BO95" s="368"/>
      <c r="BP95" s="369"/>
      <c r="BQ95" s="368"/>
      <c r="BR95" s="368"/>
      <c r="BS95" s="369"/>
      <c r="BT95" s="368"/>
      <c r="BU95" s="368"/>
      <c r="BV95" s="372"/>
      <c r="BW95" s="372"/>
      <c r="BX95" s="372"/>
      <c r="BY95" s="372"/>
      <c r="BZ95" s="370"/>
      <c r="CA95" s="359"/>
      <c r="CB95" s="359"/>
      <c r="CC95" s="528"/>
      <c r="CD95" s="528"/>
    </row>
    <row r="96" spans="1:82" s="529" customFormat="1" ht="26.1" customHeight="1">
      <c r="A96" s="365">
        <v>19</v>
      </c>
      <c r="B96" s="1327" t="str">
        <f ca="1">IF((ROW()-77)&lt;=MAX(⑥入力シート3!$AV$6:$AV$1085),IF(INDIRECT("⑥入力シート3!C"&amp;(INDEX(⑥入力シート3!AO$6:AO$1085,MATCH(ROW()-77,⑥入力シート3!$AV$6:$AV$1085,0))+1)*3)="","",INDIRECT("⑥入力シート3!C"&amp;(INDEX(⑥入力シート3!AO$6:AO$1085,MATCH(ROW()-77,⑥入力シート3!$AV$6:$AV$1085,0))+1)*3)),"")</f>
        <v/>
      </c>
      <c r="C96" s="1328"/>
      <c r="D96" s="1328"/>
      <c r="E96" s="1328"/>
      <c r="F96" s="1328"/>
      <c r="G96" s="1344" t="str">
        <f ca="1">IF((ROW()-77)&lt;=MAX(⑥入力シート3!$AV$6:$AV$1085),IF(INDIRECT("⑥入力シート3!E"&amp;(INDEX(⑥入力シート3!AO$6:AO$1085,MATCH(ROW()-77,⑥入力シート3!$AV$6:$AV$1085,0))+1)*3)="","",INDIRECT("⑥入力シート3!E"&amp;(INDEX(⑥入力シート3!AO$6:AO$1085,MATCH(ROW()-77,⑥入力シート3!$AV$6:$AV$1085,0))+1)*3)),"")</f>
        <v/>
      </c>
      <c r="H96" s="1345"/>
      <c r="I96" s="1345"/>
      <c r="J96" s="371" t="str">
        <f ca="1">IF((ROW()-77)&lt;=MAX(⑥入力シート3!$AV$6:$AV$1085),IF(INDIRECT("⑥入力シート3!F"&amp;(INDEX(⑥入力シート3!AO$6:AO$1085,MATCH(ROW()-77,⑥入力シート3!$AV$6:$AV$1085,0))+1)*3)="","",INDIRECT("⑥入力シート3!F"&amp;(INDEX(⑥入力シート3!AO$6:AO$1085,MATCH(ROW()-77,⑥入力シート3!$AV$6:$AV$1085,0))+1)*3)),"")</f>
        <v/>
      </c>
      <c r="K96" s="1330" t="str">
        <f ca="1">IF((ROW()-77)&lt;=MAX(⑥入力シート3!$AV$6:$AV$1085),IF(INDEX(⑥入力シート3!AP$6:AP$1085,MATCH(ROW()-77,⑥入力シート3!$AV$6:$AV$1085,0))=1,"基本給",IF(INDEX(⑥入力シート3!AP$6:AP$1085,MATCH(ROW()-77,⑥入力シート3!$AV$6:$AV$1085,0))=2,"手当","残")),"")</f>
        <v/>
      </c>
      <c r="L96" s="1331"/>
      <c r="M96" s="1331"/>
      <c r="N96" s="1331"/>
      <c r="O96" s="1334" t="str">
        <f ca="1">IF((ROW()-77)&lt;=MAX(⑥入力シート3!$AV$6:$AV$1085),INDEX(⑥入力シート3!AR$6:AR$1085,MATCH(ROW()-77,⑥入力シート3!$AV$6:$AV$1085,0)),"")</f>
        <v/>
      </c>
      <c r="P96" s="1335"/>
      <c r="Q96" s="1335"/>
      <c r="R96" s="338" t="s">
        <v>12</v>
      </c>
      <c r="S96" s="338" t="s">
        <v>200</v>
      </c>
      <c r="T96" s="495" t="str">
        <f ca="1">IF((ROW()-77)&lt;=MAX(⑥入力シート3!$AV$6:$AV$1085),INDEX(⑥入力シート3!AS$6:AS$1085,MATCH(ROW()-77,⑥入力シート3!$AV$6:$AV$1085,0)),"")</f>
        <v/>
      </c>
      <c r="U96" s="338" t="s">
        <v>201</v>
      </c>
      <c r="V96" s="338" t="s">
        <v>200</v>
      </c>
      <c r="W96" s="339">
        <v>1</v>
      </c>
      <c r="X96" s="338" t="s">
        <v>168</v>
      </c>
      <c r="Y96" s="338" t="s">
        <v>203</v>
      </c>
      <c r="Z96" s="1336" t="str">
        <f t="shared" ca="1" si="17"/>
        <v/>
      </c>
      <c r="AA96" s="1336"/>
      <c r="AB96" s="1336"/>
      <c r="AC96" s="1336"/>
      <c r="AD96" s="340" t="s">
        <v>12</v>
      </c>
      <c r="AE96" s="1337"/>
      <c r="AF96" s="1338"/>
      <c r="AG96" s="1338"/>
      <c r="AH96" s="338" t="s">
        <v>12</v>
      </c>
      <c r="AI96" s="338" t="s">
        <v>200</v>
      </c>
      <c r="AJ96" s="534"/>
      <c r="AK96" s="338" t="s">
        <v>201</v>
      </c>
      <c r="AL96" s="338" t="s">
        <v>200</v>
      </c>
      <c r="AM96" s="339">
        <v>1</v>
      </c>
      <c r="AN96" s="338" t="s">
        <v>168</v>
      </c>
      <c r="AO96" s="338" t="s">
        <v>203</v>
      </c>
      <c r="AP96" s="1324">
        <f t="shared" si="18"/>
        <v>0</v>
      </c>
      <c r="AQ96" s="1324"/>
      <c r="AR96" s="1324"/>
      <c r="AS96" s="1324"/>
      <c r="AT96" s="348" t="s">
        <v>12</v>
      </c>
      <c r="AU96" s="373"/>
      <c r="AV96" s="373"/>
      <c r="AW96" s="373"/>
      <c r="AX96" s="368"/>
      <c r="AY96" s="368"/>
      <c r="AZ96" s="369"/>
      <c r="BA96" s="368"/>
      <c r="BB96" s="368"/>
      <c r="BC96" s="369"/>
      <c r="BD96" s="368"/>
      <c r="BE96" s="368"/>
      <c r="BF96" s="372"/>
      <c r="BG96" s="372"/>
      <c r="BH96" s="372"/>
      <c r="BI96" s="372"/>
      <c r="BJ96" s="370"/>
      <c r="BK96" s="374"/>
      <c r="BL96" s="374"/>
      <c r="BM96" s="374"/>
      <c r="BN96" s="368"/>
      <c r="BO96" s="368"/>
      <c r="BP96" s="369"/>
      <c r="BQ96" s="368"/>
      <c r="BR96" s="368"/>
      <c r="BS96" s="369"/>
      <c r="BT96" s="368"/>
      <c r="BU96" s="368"/>
      <c r="BV96" s="372"/>
      <c r="BW96" s="372"/>
      <c r="BX96" s="372"/>
      <c r="BY96" s="372"/>
      <c r="BZ96" s="370"/>
      <c r="CA96" s="359"/>
      <c r="CB96" s="359"/>
      <c r="CC96" s="528"/>
      <c r="CD96" s="528"/>
    </row>
    <row r="97" spans="1:82" s="529" customFormat="1" ht="26.1" customHeight="1">
      <c r="A97" s="365">
        <v>20</v>
      </c>
      <c r="B97" s="1327" t="str">
        <f ca="1">IF((ROW()-77)&lt;=MAX(⑥入力シート3!$AV$6:$AV$1085),IF(INDIRECT("⑥入力シート3!C"&amp;(INDEX(⑥入力シート3!AO$6:AO$1085,MATCH(ROW()-77,⑥入力シート3!$AV$6:$AV$1085,0))+1)*3)="","",INDIRECT("⑥入力シート3!C"&amp;(INDEX(⑥入力シート3!AO$6:AO$1085,MATCH(ROW()-77,⑥入力シート3!$AV$6:$AV$1085,0))+1)*3)),"")</f>
        <v/>
      </c>
      <c r="C97" s="1328"/>
      <c r="D97" s="1328"/>
      <c r="E97" s="1328"/>
      <c r="F97" s="1328"/>
      <c r="G97" s="1344" t="str">
        <f ca="1">IF((ROW()-77)&lt;=MAX(⑥入力シート3!$AV$6:$AV$1085),IF(INDIRECT("⑥入力シート3!E"&amp;(INDEX(⑥入力シート3!AO$6:AO$1085,MATCH(ROW()-77,⑥入力シート3!$AV$6:$AV$1085,0))+1)*3)="","",INDIRECT("⑥入力シート3!E"&amp;(INDEX(⑥入力シート3!AO$6:AO$1085,MATCH(ROW()-77,⑥入力シート3!$AV$6:$AV$1085,0))+1)*3)),"")</f>
        <v/>
      </c>
      <c r="H97" s="1345"/>
      <c r="I97" s="1345"/>
      <c r="J97" s="371" t="str">
        <f ca="1">IF((ROW()-77)&lt;=MAX(⑥入力シート3!$AV$6:$AV$1085),IF(INDIRECT("⑥入力シート3!F"&amp;(INDEX(⑥入力シート3!AO$6:AO$1085,MATCH(ROW()-77,⑥入力シート3!$AV$6:$AV$1085,0))+1)*3)="","",INDIRECT("⑥入力シート3!F"&amp;(INDEX(⑥入力シート3!AO$6:AO$1085,MATCH(ROW()-77,⑥入力シート3!$AV$6:$AV$1085,0))+1)*3)),"")</f>
        <v/>
      </c>
      <c r="K97" s="1330" t="str">
        <f ca="1">IF((ROW()-77)&lt;=MAX(⑥入力シート3!$AV$6:$AV$1085),IF(INDEX(⑥入力シート3!AP$6:AP$1085,MATCH(ROW()-77,⑥入力シート3!$AV$6:$AV$1085,0))=1,"基本給",IF(INDEX(⑥入力シート3!AP$6:AP$1085,MATCH(ROW()-77,⑥入力シート3!$AV$6:$AV$1085,0))=2,"手当","残")),"")</f>
        <v/>
      </c>
      <c r="L97" s="1331"/>
      <c r="M97" s="1331"/>
      <c r="N97" s="1331"/>
      <c r="O97" s="1334" t="str">
        <f ca="1">IF((ROW()-77)&lt;=MAX(⑥入力シート3!$AV$6:$AV$1085),INDEX(⑥入力シート3!AR$6:AR$1085,MATCH(ROW()-77,⑥入力シート3!$AV$6:$AV$1085,0)),"")</f>
        <v/>
      </c>
      <c r="P97" s="1335"/>
      <c r="Q97" s="1335"/>
      <c r="R97" s="338" t="s">
        <v>12</v>
      </c>
      <c r="S97" s="338" t="s">
        <v>200</v>
      </c>
      <c r="T97" s="495" t="str">
        <f ca="1">IF((ROW()-77)&lt;=MAX(⑥入力シート3!$AV$6:$AV$1085),INDEX(⑥入力シート3!AS$6:AS$1085,MATCH(ROW()-77,⑥入力シート3!$AV$6:$AV$1085,0)),"")</f>
        <v/>
      </c>
      <c r="U97" s="338" t="s">
        <v>201</v>
      </c>
      <c r="V97" s="338" t="s">
        <v>200</v>
      </c>
      <c r="W97" s="339">
        <v>1</v>
      </c>
      <c r="X97" s="338" t="s">
        <v>168</v>
      </c>
      <c r="Y97" s="338" t="s">
        <v>203</v>
      </c>
      <c r="Z97" s="1336" t="str">
        <f t="shared" ca="1" si="17"/>
        <v/>
      </c>
      <c r="AA97" s="1336"/>
      <c r="AB97" s="1336"/>
      <c r="AC97" s="1336"/>
      <c r="AD97" s="340" t="s">
        <v>12</v>
      </c>
      <c r="AE97" s="1337"/>
      <c r="AF97" s="1338"/>
      <c r="AG97" s="1338"/>
      <c r="AH97" s="338" t="s">
        <v>12</v>
      </c>
      <c r="AI97" s="338" t="s">
        <v>200</v>
      </c>
      <c r="AJ97" s="534"/>
      <c r="AK97" s="338" t="s">
        <v>201</v>
      </c>
      <c r="AL97" s="338" t="s">
        <v>200</v>
      </c>
      <c r="AM97" s="339">
        <v>1</v>
      </c>
      <c r="AN97" s="338" t="s">
        <v>168</v>
      </c>
      <c r="AO97" s="338" t="s">
        <v>203</v>
      </c>
      <c r="AP97" s="1324">
        <f t="shared" si="18"/>
        <v>0</v>
      </c>
      <c r="AQ97" s="1324"/>
      <c r="AR97" s="1324"/>
      <c r="AS97" s="1324"/>
      <c r="AT97" s="348" t="s">
        <v>12</v>
      </c>
      <c r="AU97" s="373"/>
      <c r="AV97" s="373"/>
      <c r="AW97" s="373"/>
      <c r="AX97" s="368"/>
      <c r="AY97" s="368"/>
      <c r="AZ97" s="369"/>
      <c r="BA97" s="368"/>
      <c r="BB97" s="368"/>
      <c r="BC97" s="369"/>
      <c r="BD97" s="368"/>
      <c r="BE97" s="368"/>
      <c r="BF97" s="372"/>
      <c r="BG97" s="372"/>
      <c r="BH97" s="372"/>
      <c r="BI97" s="372"/>
      <c r="BJ97" s="370"/>
      <c r="BK97" s="374"/>
      <c r="BL97" s="374"/>
      <c r="BM97" s="374"/>
      <c r="BN97" s="368"/>
      <c r="BO97" s="368"/>
      <c r="BP97" s="369"/>
      <c r="BQ97" s="368"/>
      <c r="BR97" s="368"/>
      <c r="BS97" s="369"/>
      <c r="BT97" s="368"/>
      <c r="BU97" s="368"/>
      <c r="BV97" s="372"/>
      <c r="BW97" s="372"/>
      <c r="BX97" s="372"/>
      <c r="BY97" s="372"/>
      <c r="BZ97" s="370"/>
      <c r="CA97" s="359"/>
      <c r="CB97" s="359"/>
      <c r="CC97" s="528"/>
      <c r="CD97" s="528"/>
    </row>
    <row r="98" spans="1:82" s="529" customFormat="1" ht="26.1" customHeight="1">
      <c r="A98" s="365">
        <v>21</v>
      </c>
      <c r="B98" s="1327" t="str">
        <f ca="1">IF((ROW()-77)&lt;=MAX(⑥入力シート3!$AV$6:$AV$1085),IF(INDIRECT("⑥入力シート3!C"&amp;(INDEX(⑥入力シート3!AO$6:AO$1085,MATCH(ROW()-77,⑥入力シート3!$AV$6:$AV$1085,0))+1)*3)="","",INDIRECT("⑥入力シート3!C"&amp;(INDEX(⑥入力シート3!AO$6:AO$1085,MATCH(ROW()-77,⑥入力シート3!$AV$6:$AV$1085,0))+1)*3)),"")</f>
        <v/>
      </c>
      <c r="C98" s="1328"/>
      <c r="D98" s="1328"/>
      <c r="E98" s="1328"/>
      <c r="F98" s="1328"/>
      <c r="G98" s="1344" t="str">
        <f ca="1">IF((ROW()-77)&lt;=MAX(⑥入力シート3!$AV$6:$AV$1085),IF(INDIRECT("⑥入力シート3!E"&amp;(INDEX(⑥入力シート3!AO$6:AO$1085,MATCH(ROW()-77,⑥入力シート3!$AV$6:$AV$1085,0))+1)*3)="","",INDIRECT("⑥入力シート3!E"&amp;(INDEX(⑥入力シート3!AO$6:AO$1085,MATCH(ROW()-77,⑥入力シート3!$AV$6:$AV$1085,0))+1)*3)),"")</f>
        <v/>
      </c>
      <c r="H98" s="1345"/>
      <c r="I98" s="1345"/>
      <c r="J98" s="371" t="str">
        <f ca="1">IF((ROW()-77)&lt;=MAX(⑥入力シート3!$AV$6:$AV$1085),IF(INDIRECT("⑥入力シート3!F"&amp;(INDEX(⑥入力シート3!AO$6:AO$1085,MATCH(ROW()-77,⑥入力シート3!$AV$6:$AV$1085,0))+1)*3)="","",INDIRECT("⑥入力シート3!F"&amp;(INDEX(⑥入力シート3!AO$6:AO$1085,MATCH(ROW()-77,⑥入力シート3!$AV$6:$AV$1085,0))+1)*3)),"")</f>
        <v/>
      </c>
      <c r="K98" s="1330" t="str">
        <f ca="1">IF((ROW()-77)&lt;=MAX(⑥入力シート3!$AV$6:$AV$1085),IF(INDEX(⑥入力シート3!AP$6:AP$1085,MATCH(ROW()-77,⑥入力シート3!$AV$6:$AV$1085,0))=1,"基本給",IF(INDEX(⑥入力シート3!AP$6:AP$1085,MATCH(ROW()-77,⑥入力シート3!$AV$6:$AV$1085,0))=2,"手当","残")),"")</f>
        <v/>
      </c>
      <c r="L98" s="1331"/>
      <c r="M98" s="1331"/>
      <c r="N98" s="1331"/>
      <c r="O98" s="1334" t="str">
        <f ca="1">IF((ROW()-77)&lt;=MAX(⑥入力シート3!$AV$6:$AV$1085),INDEX(⑥入力シート3!AR$6:AR$1085,MATCH(ROW()-77,⑥入力シート3!$AV$6:$AV$1085,0)),"")</f>
        <v/>
      </c>
      <c r="P98" s="1335"/>
      <c r="Q98" s="1335"/>
      <c r="R98" s="338" t="s">
        <v>12</v>
      </c>
      <c r="S98" s="338" t="s">
        <v>200</v>
      </c>
      <c r="T98" s="495" t="str">
        <f ca="1">IF((ROW()-77)&lt;=MAX(⑥入力シート3!$AV$6:$AV$1085),INDEX(⑥入力シート3!AS$6:AS$1085,MATCH(ROW()-77,⑥入力シート3!$AV$6:$AV$1085,0)),"")</f>
        <v/>
      </c>
      <c r="U98" s="338" t="s">
        <v>201</v>
      </c>
      <c r="V98" s="338" t="s">
        <v>200</v>
      </c>
      <c r="W98" s="339">
        <v>1</v>
      </c>
      <c r="X98" s="338" t="s">
        <v>168</v>
      </c>
      <c r="Y98" s="338" t="s">
        <v>203</v>
      </c>
      <c r="Z98" s="1336" t="str">
        <f t="shared" ca="1" si="17"/>
        <v/>
      </c>
      <c r="AA98" s="1336"/>
      <c r="AB98" s="1336"/>
      <c r="AC98" s="1336"/>
      <c r="AD98" s="340" t="s">
        <v>12</v>
      </c>
      <c r="AE98" s="1337"/>
      <c r="AF98" s="1338"/>
      <c r="AG98" s="1338"/>
      <c r="AH98" s="338" t="s">
        <v>12</v>
      </c>
      <c r="AI98" s="338" t="s">
        <v>200</v>
      </c>
      <c r="AJ98" s="534"/>
      <c r="AK98" s="338" t="s">
        <v>201</v>
      </c>
      <c r="AL98" s="338" t="s">
        <v>200</v>
      </c>
      <c r="AM98" s="339">
        <v>1</v>
      </c>
      <c r="AN98" s="338" t="s">
        <v>168</v>
      </c>
      <c r="AO98" s="338" t="s">
        <v>203</v>
      </c>
      <c r="AP98" s="1324">
        <f t="shared" si="18"/>
        <v>0</v>
      </c>
      <c r="AQ98" s="1324"/>
      <c r="AR98" s="1324"/>
      <c r="AS98" s="1324"/>
      <c r="AT98" s="348" t="s">
        <v>12</v>
      </c>
      <c r="AU98" s="373"/>
      <c r="AV98" s="373"/>
      <c r="AW98" s="373"/>
      <c r="AX98" s="368"/>
      <c r="AY98" s="368"/>
      <c r="AZ98" s="369"/>
      <c r="BA98" s="368"/>
      <c r="BB98" s="368"/>
      <c r="BC98" s="369"/>
      <c r="BD98" s="368"/>
      <c r="BE98" s="368"/>
      <c r="BF98" s="372"/>
      <c r="BG98" s="372"/>
      <c r="BH98" s="372"/>
      <c r="BI98" s="372"/>
      <c r="BJ98" s="370"/>
      <c r="BK98" s="374"/>
      <c r="BL98" s="374"/>
      <c r="BM98" s="374"/>
      <c r="BN98" s="368"/>
      <c r="BO98" s="368"/>
      <c r="BP98" s="369"/>
      <c r="BQ98" s="368"/>
      <c r="BR98" s="368"/>
      <c r="BS98" s="369"/>
      <c r="BT98" s="368"/>
      <c r="BU98" s="368"/>
      <c r="BV98" s="372"/>
      <c r="BW98" s="372"/>
      <c r="BX98" s="372"/>
      <c r="BY98" s="372"/>
      <c r="BZ98" s="370"/>
      <c r="CA98" s="359"/>
      <c r="CB98" s="359"/>
      <c r="CC98" s="528"/>
      <c r="CD98" s="528"/>
    </row>
    <row r="99" spans="1:82" s="529" customFormat="1" ht="26.1" customHeight="1">
      <c r="A99" s="365">
        <v>22</v>
      </c>
      <c r="B99" s="1327" t="str">
        <f ca="1">IF((ROW()-77)&lt;=MAX(⑥入力シート3!$AV$6:$AV$1085),IF(INDIRECT("⑥入力シート3!C"&amp;(INDEX(⑥入力シート3!AO$6:AO$1085,MATCH(ROW()-77,⑥入力シート3!$AV$6:$AV$1085,0))+1)*3)="","",INDIRECT("⑥入力シート3!C"&amp;(INDEX(⑥入力シート3!AO$6:AO$1085,MATCH(ROW()-77,⑥入力シート3!$AV$6:$AV$1085,0))+1)*3)),"")</f>
        <v/>
      </c>
      <c r="C99" s="1328"/>
      <c r="D99" s="1328"/>
      <c r="E99" s="1328"/>
      <c r="F99" s="1329"/>
      <c r="G99" s="1330" t="str">
        <f ca="1">IF((ROW()-77)&lt;=MAX(⑥入力シート3!$AV$6:$AV$1085),IF(INDIRECT("⑥入力シート3!E"&amp;(INDEX(⑥入力シート3!AO$6:AO$1085,MATCH(ROW()-77,⑥入力シート3!$AV$6:$AV$1085,0))+1)*3)="","",INDIRECT("⑥入力シート3!E"&amp;(INDEX(⑥入力シート3!AO$6:AO$1085,MATCH(ROW()-77,⑥入力シート3!$AV$6:$AV$1085,0))+1)*3)),"")</f>
        <v/>
      </c>
      <c r="H99" s="1331"/>
      <c r="I99" s="1332"/>
      <c r="J99" s="371" t="str">
        <f ca="1">IF((ROW()-77)&lt;=MAX(⑥入力シート3!$AV$6:$AV$1085),IF(INDIRECT("⑥入力シート3!F"&amp;(INDEX(⑥入力シート3!AO$6:AO$1085,MATCH(ROW()-77,⑥入力シート3!$AV$6:$AV$1085,0))+1)*3)="","",INDIRECT("⑥入力シート3!F"&amp;(INDEX(⑥入力シート3!AO$6:AO$1085,MATCH(ROW()-77,⑥入力シート3!$AV$6:$AV$1085,0))+1)*3)),"")</f>
        <v/>
      </c>
      <c r="K99" s="1330" t="str">
        <f ca="1">IF((ROW()-77)&lt;=MAX(⑥入力シート3!$AV$6:$AV$1085),IF(INDEX(⑥入力シート3!AP$6:AP$1085,MATCH(ROW()-77,⑥入力シート3!$AV$6:$AV$1085,0))=1,"基本給",IF(INDEX(⑥入力シート3!AP$6:AP$1085,MATCH(ROW()-77,⑥入力シート3!$AV$6:$AV$1085,0))=2,"手当","残")),"")</f>
        <v/>
      </c>
      <c r="L99" s="1331"/>
      <c r="M99" s="1331"/>
      <c r="N99" s="1333"/>
      <c r="O99" s="1334" t="str">
        <f ca="1">IF((ROW()-77)&lt;=MAX(⑥入力シート3!$AV$6:$AV$1085),INDEX(⑥入力シート3!AR$6:AR$1085,MATCH(ROW()-77,⑥入力シート3!$AV$6:$AV$1085,0)),"")</f>
        <v/>
      </c>
      <c r="P99" s="1335"/>
      <c r="Q99" s="1335"/>
      <c r="R99" s="338" t="s">
        <v>12</v>
      </c>
      <c r="S99" s="338" t="s">
        <v>204</v>
      </c>
      <c r="T99" s="495" t="str">
        <f ca="1">IF((ROW()-77)&lt;=MAX(⑥入力シート3!$AV$6:$AV$1085),INDEX(⑥入力シート3!AS$6:AS$1085,MATCH(ROW()-77,⑥入力シート3!$AV$6:$AV$1085,0)),"")</f>
        <v/>
      </c>
      <c r="U99" s="338" t="s">
        <v>201</v>
      </c>
      <c r="V99" s="338" t="s">
        <v>204</v>
      </c>
      <c r="W99" s="339">
        <v>1</v>
      </c>
      <c r="X99" s="338" t="s">
        <v>168</v>
      </c>
      <c r="Y99" s="338" t="s">
        <v>206</v>
      </c>
      <c r="Z99" s="1336" t="str">
        <f t="shared" ca="1" si="17"/>
        <v/>
      </c>
      <c r="AA99" s="1336"/>
      <c r="AB99" s="1336"/>
      <c r="AC99" s="1336"/>
      <c r="AD99" s="340" t="s">
        <v>12</v>
      </c>
      <c r="AE99" s="1337"/>
      <c r="AF99" s="1338"/>
      <c r="AG99" s="1338"/>
      <c r="AH99" s="338" t="s">
        <v>12</v>
      </c>
      <c r="AI99" s="338" t="s">
        <v>204</v>
      </c>
      <c r="AJ99" s="534"/>
      <c r="AK99" s="338" t="s">
        <v>201</v>
      </c>
      <c r="AL99" s="338" t="s">
        <v>204</v>
      </c>
      <c r="AM99" s="339">
        <v>1</v>
      </c>
      <c r="AN99" s="338" t="s">
        <v>168</v>
      </c>
      <c r="AO99" s="338" t="s">
        <v>206</v>
      </c>
      <c r="AP99" s="1324">
        <f t="shared" si="18"/>
        <v>0</v>
      </c>
      <c r="AQ99" s="1324"/>
      <c r="AR99" s="1324"/>
      <c r="AS99" s="1324"/>
      <c r="AT99" s="348" t="s">
        <v>12</v>
      </c>
      <c r="AU99" s="1322"/>
      <c r="AV99" s="1323"/>
      <c r="AW99" s="1323"/>
      <c r="AX99" s="368"/>
      <c r="AY99" s="368"/>
      <c r="AZ99" s="369"/>
      <c r="BA99" s="368"/>
      <c r="BB99" s="368"/>
      <c r="BC99" s="369"/>
      <c r="BD99" s="368"/>
      <c r="BE99" s="368"/>
      <c r="BF99" s="1326"/>
      <c r="BG99" s="1326"/>
      <c r="BH99" s="1326"/>
      <c r="BI99" s="1326"/>
      <c r="BJ99" s="370"/>
      <c r="BK99" s="1325"/>
      <c r="BL99" s="1325"/>
      <c r="BM99" s="1325"/>
      <c r="BN99" s="368"/>
      <c r="BO99" s="368"/>
      <c r="BP99" s="369"/>
      <c r="BQ99" s="368"/>
      <c r="BR99" s="368"/>
      <c r="BS99" s="369"/>
      <c r="BT99" s="368"/>
      <c r="BU99" s="368"/>
      <c r="BV99" s="1326"/>
      <c r="BW99" s="1326"/>
      <c r="BX99" s="1326"/>
      <c r="BY99" s="1326"/>
      <c r="BZ99" s="370"/>
      <c r="CA99" s="359"/>
      <c r="CB99" s="359"/>
      <c r="CC99" s="528"/>
      <c r="CD99" s="528"/>
    </row>
    <row r="100" spans="1:82" s="529" customFormat="1" ht="26.1" customHeight="1">
      <c r="A100" s="365">
        <v>23</v>
      </c>
      <c r="B100" s="1327" t="str">
        <f ca="1">IF((ROW()-77)&lt;=MAX(⑥入力シート3!$AV$6:$AV$1085),IF(INDIRECT("⑥入力シート3!C"&amp;(INDEX(⑥入力シート3!AO$6:AO$1085,MATCH(ROW()-77,⑥入力シート3!$AV$6:$AV$1085,0))+1)*3)="","",INDIRECT("⑥入力シート3!C"&amp;(INDEX(⑥入力シート3!AO$6:AO$1085,MATCH(ROW()-77,⑥入力シート3!$AV$6:$AV$1085,0))+1)*3)),"")</f>
        <v/>
      </c>
      <c r="C100" s="1328"/>
      <c r="D100" s="1328"/>
      <c r="E100" s="1328"/>
      <c r="F100" s="1329"/>
      <c r="G100" s="1330" t="str">
        <f ca="1">IF((ROW()-77)&lt;=MAX(⑥入力シート3!$AV$6:$AV$1085),IF(INDIRECT("⑥入力シート3!E"&amp;(INDEX(⑥入力シート3!AO$6:AO$1085,MATCH(ROW()-77,⑥入力シート3!$AV$6:$AV$1085,0))+1)*3)="","",INDIRECT("⑥入力シート3!E"&amp;(INDEX(⑥入力シート3!AO$6:AO$1085,MATCH(ROW()-77,⑥入力シート3!$AV$6:$AV$1085,0))+1)*3)),"")</f>
        <v/>
      </c>
      <c r="H100" s="1331"/>
      <c r="I100" s="1332"/>
      <c r="J100" s="371" t="str">
        <f ca="1">IF((ROW()-77)&lt;=MAX(⑥入力シート3!$AV$6:$AV$1085),IF(INDIRECT("⑥入力シート3!F"&amp;(INDEX(⑥入力シート3!AO$6:AO$1085,MATCH(ROW()-77,⑥入力シート3!$AV$6:$AV$1085,0))+1)*3)="","",INDIRECT("⑥入力シート3!F"&amp;(INDEX(⑥入力シート3!AO$6:AO$1085,MATCH(ROW()-77,⑥入力シート3!$AV$6:$AV$1085,0))+1)*3)),"")</f>
        <v/>
      </c>
      <c r="K100" s="1330" t="str">
        <f ca="1">IF((ROW()-77)&lt;=MAX(⑥入力シート3!$AV$6:$AV$1085),IF(INDEX(⑥入力シート3!AP$6:AP$1085,MATCH(ROW()-77,⑥入力シート3!$AV$6:$AV$1085,0))=1,"基本給",IF(INDEX(⑥入力シート3!AP$6:AP$1085,MATCH(ROW()-77,⑥入力シート3!$AV$6:$AV$1085,0))=2,"手当","残")),"")</f>
        <v/>
      </c>
      <c r="L100" s="1331"/>
      <c r="M100" s="1331"/>
      <c r="N100" s="1333"/>
      <c r="O100" s="1334" t="str">
        <f ca="1">IF((ROW()-77)&lt;=MAX(⑥入力シート3!$AV$6:$AV$1085),INDEX(⑥入力シート3!AR$6:AR$1085,MATCH(ROW()-77,⑥入力シート3!$AV$6:$AV$1085,0)),"")</f>
        <v/>
      </c>
      <c r="P100" s="1335"/>
      <c r="Q100" s="1335"/>
      <c r="R100" s="338" t="s">
        <v>12</v>
      </c>
      <c r="S100" s="338" t="s">
        <v>211</v>
      </c>
      <c r="T100" s="495" t="str">
        <f ca="1">IF((ROW()-77)&lt;=MAX(⑥入力シート3!$AV$6:$AV$1085),INDEX(⑥入力シート3!AS$6:AS$1085,MATCH(ROW()-77,⑥入力シート3!$AV$6:$AV$1085,0)),"")</f>
        <v/>
      </c>
      <c r="U100" s="338" t="s">
        <v>201</v>
      </c>
      <c r="V100" s="338" t="s">
        <v>205</v>
      </c>
      <c r="W100" s="339">
        <v>1</v>
      </c>
      <c r="X100" s="338" t="s">
        <v>168</v>
      </c>
      <c r="Y100" s="338" t="s">
        <v>206</v>
      </c>
      <c r="Z100" s="1336" t="str">
        <f t="shared" ca="1" si="17"/>
        <v/>
      </c>
      <c r="AA100" s="1336"/>
      <c r="AB100" s="1336"/>
      <c r="AC100" s="1336"/>
      <c r="AD100" s="340" t="s">
        <v>12</v>
      </c>
      <c r="AE100" s="1337"/>
      <c r="AF100" s="1338"/>
      <c r="AG100" s="1338"/>
      <c r="AH100" s="338" t="s">
        <v>12</v>
      </c>
      <c r="AI100" s="338" t="s">
        <v>204</v>
      </c>
      <c r="AJ100" s="534"/>
      <c r="AK100" s="338" t="s">
        <v>201</v>
      </c>
      <c r="AL100" s="338" t="s">
        <v>211</v>
      </c>
      <c r="AM100" s="339">
        <v>1</v>
      </c>
      <c r="AN100" s="338" t="s">
        <v>168</v>
      </c>
      <c r="AO100" s="338" t="s">
        <v>203</v>
      </c>
      <c r="AP100" s="1324">
        <f t="shared" si="18"/>
        <v>0</v>
      </c>
      <c r="AQ100" s="1324"/>
      <c r="AR100" s="1324"/>
      <c r="AS100" s="1324"/>
      <c r="AT100" s="348" t="s">
        <v>12</v>
      </c>
      <c r="AU100" s="1322"/>
      <c r="AV100" s="1323"/>
      <c r="AW100" s="1323"/>
      <c r="AX100" s="368"/>
      <c r="AY100" s="368"/>
      <c r="AZ100" s="369"/>
      <c r="BA100" s="368"/>
      <c r="BB100" s="368"/>
      <c r="BC100" s="369"/>
      <c r="BD100" s="368"/>
      <c r="BE100" s="368"/>
      <c r="BF100" s="1326"/>
      <c r="BG100" s="1326"/>
      <c r="BH100" s="1326"/>
      <c r="BI100" s="1326"/>
      <c r="BJ100" s="370"/>
      <c r="BK100" s="1325"/>
      <c r="BL100" s="1325"/>
      <c r="BM100" s="1325"/>
      <c r="BN100" s="368"/>
      <c r="BO100" s="368"/>
      <c r="BP100" s="369"/>
      <c r="BQ100" s="368"/>
      <c r="BR100" s="368"/>
      <c r="BS100" s="369"/>
      <c r="BT100" s="368"/>
      <c r="BU100" s="368"/>
      <c r="BV100" s="1326"/>
      <c r="BW100" s="1326"/>
      <c r="BX100" s="1326"/>
      <c r="BY100" s="1326"/>
      <c r="BZ100" s="370"/>
      <c r="CA100" s="359"/>
      <c r="CB100" s="359"/>
      <c r="CC100" s="528"/>
      <c r="CD100" s="528"/>
    </row>
    <row r="101" spans="1:82" s="529" customFormat="1" ht="26.1" customHeight="1">
      <c r="A101" s="365">
        <v>24</v>
      </c>
      <c r="B101" s="1327" t="str">
        <f ca="1">IF((ROW()-77)&lt;=MAX(⑥入力シート3!$AV$6:$AV$1085),IF(INDIRECT("⑥入力シート3!C"&amp;(INDEX(⑥入力シート3!AO$6:AO$1085,MATCH(ROW()-77,⑥入力シート3!$AV$6:$AV$1085,0))+1)*3)="","",INDIRECT("⑥入力シート3!C"&amp;(INDEX(⑥入力シート3!AO$6:AO$1085,MATCH(ROW()-77,⑥入力シート3!$AV$6:$AV$1085,0))+1)*3)),"")</f>
        <v/>
      </c>
      <c r="C101" s="1328"/>
      <c r="D101" s="1328"/>
      <c r="E101" s="1328"/>
      <c r="F101" s="1329"/>
      <c r="G101" s="1330" t="str">
        <f ca="1">IF((ROW()-77)&lt;=MAX(⑥入力シート3!$AV$6:$AV$1085),IF(INDIRECT("⑥入力シート3!E"&amp;(INDEX(⑥入力シート3!AO$6:AO$1085,MATCH(ROW()-77,⑥入力シート3!$AV$6:$AV$1085,0))+1)*3)="","",INDIRECT("⑥入力シート3!E"&amp;(INDEX(⑥入力シート3!AO$6:AO$1085,MATCH(ROW()-77,⑥入力シート3!$AV$6:$AV$1085,0))+1)*3)),"")</f>
        <v/>
      </c>
      <c r="H101" s="1331"/>
      <c r="I101" s="1332"/>
      <c r="J101" s="371" t="str">
        <f ca="1">IF((ROW()-77)&lt;=MAX(⑥入力シート3!$AV$6:$AV$1085),IF(INDIRECT("⑥入力シート3!F"&amp;(INDEX(⑥入力シート3!AO$6:AO$1085,MATCH(ROW()-77,⑥入力シート3!$AV$6:$AV$1085,0))+1)*3)="","",INDIRECT("⑥入力シート3!F"&amp;(INDEX(⑥入力シート3!AO$6:AO$1085,MATCH(ROW()-77,⑥入力シート3!$AV$6:$AV$1085,0))+1)*3)),"")</f>
        <v/>
      </c>
      <c r="K101" s="1330" t="str">
        <f ca="1">IF((ROW()-77)&lt;=MAX(⑥入力シート3!$AV$6:$AV$1085),IF(INDEX(⑥入力シート3!AP$6:AP$1085,MATCH(ROW()-77,⑥入力シート3!$AV$6:$AV$1085,0))=1,"基本給",IF(INDEX(⑥入力シート3!AP$6:AP$1085,MATCH(ROW()-77,⑥入力シート3!$AV$6:$AV$1085,0))=2,"手当","残")),"")</f>
        <v/>
      </c>
      <c r="L101" s="1331"/>
      <c r="M101" s="1331"/>
      <c r="N101" s="1333"/>
      <c r="O101" s="1334" t="str">
        <f ca="1">IF((ROW()-77)&lt;=MAX(⑥入力シート3!$AV$6:$AV$1085),INDEX(⑥入力シート3!AR$6:AR$1085,MATCH(ROW()-77,⑥入力シート3!$AV$6:$AV$1085,0)),"")</f>
        <v/>
      </c>
      <c r="P101" s="1335"/>
      <c r="Q101" s="1335"/>
      <c r="R101" s="338" t="s">
        <v>12</v>
      </c>
      <c r="S101" s="338" t="s">
        <v>204</v>
      </c>
      <c r="T101" s="495" t="str">
        <f ca="1">IF((ROW()-77)&lt;=MAX(⑥入力シート3!$AV$6:$AV$1085),INDEX(⑥入力シート3!AS$6:AS$1085,MATCH(ROW()-77,⑥入力シート3!$AV$6:$AV$1085,0)),"")</f>
        <v/>
      </c>
      <c r="U101" s="338" t="s">
        <v>201</v>
      </c>
      <c r="V101" s="338" t="s">
        <v>204</v>
      </c>
      <c r="W101" s="339">
        <v>1</v>
      </c>
      <c r="X101" s="338" t="s">
        <v>168</v>
      </c>
      <c r="Y101" s="338" t="s">
        <v>206</v>
      </c>
      <c r="Z101" s="1336" t="str">
        <f t="shared" ca="1" si="17"/>
        <v/>
      </c>
      <c r="AA101" s="1336"/>
      <c r="AB101" s="1336"/>
      <c r="AC101" s="1336"/>
      <c r="AD101" s="340" t="s">
        <v>12</v>
      </c>
      <c r="AE101" s="1337"/>
      <c r="AF101" s="1338"/>
      <c r="AG101" s="1338"/>
      <c r="AH101" s="338" t="s">
        <v>12</v>
      </c>
      <c r="AI101" s="338" t="s">
        <v>211</v>
      </c>
      <c r="AJ101" s="534"/>
      <c r="AK101" s="338" t="s">
        <v>201</v>
      </c>
      <c r="AL101" s="338" t="s">
        <v>204</v>
      </c>
      <c r="AM101" s="339">
        <v>1</v>
      </c>
      <c r="AN101" s="338" t="s">
        <v>168</v>
      </c>
      <c r="AO101" s="338" t="s">
        <v>206</v>
      </c>
      <c r="AP101" s="1324">
        <f t="shared" si="18"/>
        <v>0</v>
      </c>
      <c r="AQ101" s="1324"/>
      <c r="AR101" s="1324"/>
      <c r="AS101" s="1324"/>
      <c r="AT101" s="348" t="s">
        <v>12</v>
      </c>
      <c r="AU101" s="1322"/>
      <c r="AV101" s="1323"/>
      <c r="AW101" s="1323"/>
      <c r="AX101" s="368"/>
      <c r="AY101" s="368"/>
      <c r="AZ101" s="369"/>
      <c r="BA101" s="368"/>
      <c r="BB101" s="368"/>
      <c r="BC101" s="369"/>
      <c r="BD101" s="368"/>
      <c r="BE101" s="368"/>
      <c r="BF101" s="1326"/>
      <c r="BG101" s="1326"/>
      <c r="BH101" s="1326"/>
      <c r="BI101" s="1326"/>
      <c r="BJ101" s="370"/>
      <c r="BK101" s="1325"/>
      <c r="BL101" s="1325"/>
      <c r="BM101" s="1325"/>
      <c r="BN101" s="368"/>
      <c r="BO101" s="368"/>
      <c r="BP101" s="369"/>
      <c r="BQ101" s="368"/>
      <c r="BR101" s="368"/>
      <c r="BS101" s="369"/>
      <c r="BT101" s="368"/>
      <c r="BU101" s="368"/>
      <c r="BV101" s="1326"/>
      <c r="BW101" s="1326"/>
      <c r="BX101" s="1326"/>
      <c r="BY101" s="1326"/>
      <c r="BZ101" s="370"/>
      <c r="CA101" s="359"/>
      <c r="CB101" s="359"/>
      <c r="CC101" s="528"/>
      <c r="CD101" s="528"/>
    </row>
    <row r="102" spans="1:82" s="529" customFormat="1" ht="26.1" customHeight="1">
      <c r="A102" s="365">
        <v>25</v>
      </c>
      <c r="B102" s="1327" t="str">
        <f ca="1">IF((ROW()-77)&lt;=MAX(⑥入力シート3!$AV$6:$AV$1085),IF(INDIRECT("⑥入力シート3!C"&amp;(INDEX(⑥入力シート3!AO$6:AO$1085,MATCH(ROW()-77,⑥入力シート3!$AV$6:$AV$1085,0))+1)*3)="","",INDIRECT("⑥入力シート3!C"&amp;(INDEX(⑥入力シート3!AO$6:AO$1085,MATCH(ROW()-77,⑥入力シート3!$AV$6:$AV$1085,0))+1)*3)),"")</f>
        <v/>
      </c>
      <c r="C102" s="1328"/>
      <c r="D102" s="1328"/>
      <c r="E102" s="1328"/>
      <c r="F102" s="1329"/>
      <c r="G102" s="1330" t="str">
        <f ca="1">IF((ROW()-77)&lt;=MAX(⑥入力シート3!$AV$6:$AV$1085),IF(INDIRECT("⑥入力シート3!E"&amp;(INDEX(⑥入力シート3!AO$6:AO$1085,MATCH(ROW()-77,⑥入力シート3!$AV$6:$AV$1085,0))+1)*3)="","",INDIRECT("⑥入力シート3!E"&amp;(INDEX(⑥入力シート3!AO$6:AO$1085,MATCH(ROW()-77,⑥入力シート3!$AV$6:$AV$1085,0))+1)*3)),"")</f>
        <v/>
      </c>
      <c r="H102" s="1331"/>
      <c r="I102" s="1332"/>
      <c r="J102" s="371" t="str">
        <f ca="1">IF((ROW()-77)&lt;=MAX(⑥入力シート3!$AV$6:$AV$1085),IF(INDIRECT("⑥入力シート3!F"&amp;(INDEX(⑥入力シート3!AO$6:AO$1085,MATCH(ROW()-77,⑥入力シート3!$AV$6:$AV$1085,0))+1)*3)="","",INDIRECT("⑥入力シート3!F"&amp;(INDEX(⑥入力シート3!AO$6:AO$1085,MATCH(ROW()-77,⑥入力シート3!$AV$6:$AV$1085,0))+1)*3)),"")</f>
        <v/>
      </c>
      <c r="K102" s="1330" t="str">
        <f ca="1">IF((ROW()-77)&lt;=MAX(⑥入力シート3!$AV$6:$AV$1085),IF(INDEX(⑥入力シート3!AP$6:AP$1085,MATCH(ROW()-77,⑥入力シート3!$AV$6:$AV$1085,0))=1,"基本給",IF(INDEX(⑥入力シート3!AP$6:AP$1085,MATCH(ROW()-77,⑥入力シート3!$AV$6:$AV$1085,0))=2,"手当","残")),"")</f>
        <v/>
      </c>
      <c r="L102" s="1331"/>
      <c r="M102" s="1331"/>
      <c r="N102" s="1333"/>
      <c r="O102" s="1334" t="str">
        <f ca="1">IF((ROW()-77)&lt;=MAX(⑥入力シート3!$AV$6:$AV$1085),INDEX(⑥入力シート3!AR$6:AR$1085,MATCH(ROW()-77,⑥入力シート3!$AV$6:$AV$1085,0)),"")</f>
        <v/>
      </c>
      <c r="P102" s="1335"/>
      <c r="Q102" s="1335"/>
      <c r="R102" s="338" t="s">
        <v>12</v>
      </c>
      <c r="S102" s="338" t="s">
        <v>204</v>
      </c>
      <c r="T102" s="495" t="str">
        <f ca="1">IF((ROW()-77)&lt;=MAX(⑥入力シート3!$AV$6:$AV$1085),INDEX(⑥入力シート3!AS$6:AS$1085,MATCH(ROW()-77,⑥入力シート3!$AV$6:$AV$1085,0)),"")</f>
        <v/>
      </c>
      <c r="U102" s="338" t="s">
        <v>201</v>
      </c>
      <c r="V102" s="338" t="s">
        <v>204</v>
      </c>
      <c r="W102" s="339">
        <v>1</v>
      </c>
      <c r="X102" s="338" t="s">
        <v>168</v>
      </c>
      <c r="Y102" s="338" t="s">
        <v>206</v>
      </c>
      <c r="Z102" s="1336" t="str">
        <f t="shared" ca="1" si="17"/>
        <v/>
      </c>
      <c r="AA102" s="1336"/>
      <c r="AB102" s="1336"/>
      <c r="AC102" s="1336"/>
      <c r="AD102" s="340" t="s">
        <v>12</v>
      </c>
      <c r="AE102" s="1337"/>
      <c r="AF102" s="1338"/>
      <c r="AG102" s="1338"/>
      <c r="AH102" s="338" t="s">
        <v>12</v>
      </c>
      <c r="AI102" s="338" t="s">
        <v>205</v>
      </c>
      <c r="AJ102" s="534"/>
      <c r="AK102" s="338" t="s">
        <v>201</v>
      </c>
      <c r="AL102" s="338" t="s">
        <v>205</v>
      </c>
      <c r="AM102" s="339">
        <v>1</v>
      </c>
      <c r="AN102" s="338" t="s">
        <v>168</v>
      </c>
      <c r="AO102" s="338" t="s">
        <v>212</v>
      </c>
      <c r="AP102" s="1324">
        <f t="shared" si="18"/>
        <v>0</v>
      </c>
      <c r="AQ102" s="1324"/>
      <c r="AR102" s="1324"/>
      <c r="AS102" s="1324"/>
      <c r="AT102" s="348" t="s">
        <v>12</v>
      </c>
      <c r="AU102" s="1322"/>
      <c r="AV102" s="1323"/>
      <c r="AW102" s="1323"/>
      <c r="AX102" s="368"/>
      <c r="AY102" s="368"/>
      <c r="AZ102" s="369"/>
      <c r="BA102" s="368"/>
      <c r="BB102" s="368"/>
      <c r="BC102" s="369"/>
      <c r="BD102" s="368"/>
      <c r="BE102" s="368"/>
      <c r="BF102" s="1326"/>
      <c r="BG102" s="1326"/>
      <c r="BH102" s="1326"/>
      <c r="BI102" s="1326"/>
      <c r="BJ102" s="370"/>
      <c r="BK102" s="1325"/>
      <c r="BL102" s="1325"/>
      <c r="BM102" s="1325"/>
      <c r="BN102" s="368"/>
      <c r="BO102" s="368"/>
      <c r="BP102" s="369"/>
      <c r="BQ102" s="368"/>
      <c r="BR102" s="368"/>
      <c r="BS102" s="369"/>
      <c r="BT102" s="368"/>
      <c r="BU102" s="368"/>
      <c r="BV102" s="1326"/>
      <c r="BW102" s="1326"/>
      <c r="BX102" s="1326"/>
      <c r="BY102" s="1326"/>
      <c r="BZ102" s="370"/>
      <c r="CA102" s="359"/>
      <c r="CB102" s="359"/>
      <c r="CC102" s="528"/>
      <c r="CD102" s="528"/>
    </row>
    <row r="103" spans="1:82" s="529" customFormat="1" ht="26.1" customHeight="1">
      <c r="A103" s="365">
        <v>26</v>
      </c>
      <c r="B103" s="1327" t="str">
        <f ca="1">IF((ROW()-77)&lt;=MAX(⑥入力シート3!$AV$6:$AV$1085),IF(INDIRECT("⑥入力シート3!C"&amp;(INDEX(⑥入力シート3!AO$6:AO$1085,MATCH(ROW()-77,⑥入力シート3!$AV$6:$AV$1085,0))+1)*3)="","",INDIRECT("⑥入力シート3!C"&amp;(INDEX(⑥入力シート3!AO$6:AO$1085,MATCH(ROW()-77,⑥入力シート3!$AV$6:$AV$1085,0))+1)*3)),"")</f>
        <v/>
      </c>
      <c r="C103" s="1328"/>
      <c r="D103" s="1328"/>
      <c r="E103" s="1328"/>
      <c r="F103" s="1329"/>
      <c r="G103" s="1330" t="str">
        <f ca="1">IF((ROW()-77)&lt;=MAX(⑥入力シート3!$AV$6:$AV$1085),IF(INDIRECT("⑥入力シート3!E"&amp;(INDEX(⑥入力シート3!AO$6:AO$1085,MATCH(ROW()-77,⑥入力シート3!$AV$6:$AV$1085,0))+1)*3)="","",INDIRECT("⑥入力シート3!E"&amp;(INDEX(⑥入力シート3!AO$6:AO$1085,MATCH(ROW()-77,⑥入力シート3!$AV$6:$AV$1085,0))+1)*3)),"")</f>
        <v/>
      </c>
      <c r="H103" s="1331"/>
      <c r="I103" s="1332"/>
      <c r="J103" s="371" t="str">
        <f ca="1">IF((ROW()-77)&lt;=MAX(⑥入力シート3!$AV$6:$AV$1085),IF(INDIRECT("⑥入力シート3!F"&amp;(INDEX(⑥入力シート3!AO$6:AO$1085,MATCH(ROW()-77,⑥入力シート3!$AV$6:$AV$1085,0))+1)*3)="","",INDIRECT("⑥入力シート3!F"&amp;(INDEX(⑥入力シート3!AO$6:AO$1085,MATCH(ROW()-77,⑥入力シート3!$AV$6:$AV$1085,0))+1)*3)),"")</f>
        <v/>
      </c>
      <c r="K103" s="1330" t="str">
        <f ca="1">IF((ROW()-77)&lt;=MAX(⑥入力シート3!$AV$6:$AV$1085),IF(INDEX(⑥入力シート3!AP$6:AP$1085,MATCH(ROW()-77,⑥入力シート3!$AV$6:$AV$1085,0))=1,"基本給",IF(INDEX(⑥入力シート3!AP$6:AP$1085,MATCH(ROW()-77,⑥入力シート3!$AV$6:$AV$1085,0))=2,"手当","残")),"")</f>
        <v/>
      </c>
      <c r="L103" s="1331"/>
      <c r="M103" s="1331"/>
      <c r="N103" s="1333"/>
      <c r="O103" s="1334" t="str">
        <f ca="1">IF((ROW()-77)&lt;=MAX(⑥入力シート3!$AV$6:$AV$1085),INDEX(⑥入力シート3!AR$6:AR$1085,MATCH(ROW()-77,⑥入力シート3!$AV$6:$AV$1085,0)),"")</f>
        <v/>
      </c>
      <c r="P103" s="1335"/>
      <c r="Q103" s="1335"/>
      <c r="R103" s="338" t="s">
        <v>12</v>
      </c>
      <c r="S103" s="338" t="s">
        <v>204</v>
      </c>
      <c r="T103" s="495" t="str">
        <f ca="1">IF((ROW()-77)&lt;=MAX(⑥入力シート3!$AV$6:$AV$1085),INDEX(⑥入力シート3!AS$6:AS$1085,MATCH(ROW()-77,⑥入力シート3!$AV$6:$AV$1085,0)),"")</f>
        <v/>
      </c>
      <c r="U103" s="338" t="s">
        <v>201</v>
      </c>
      <c r="V103" s="338" t="s">
        <v>204</v>
      </c>
      <c r="W103" s="339">
        <v>1</v>
      </c>
      <c r="X103" s="338" t="s">
        <v>168</v>
      </c>
      <c r="Y103" s="338" t="s">
        <v>206</v>
      </c>
      <c r="Z103" s="1336" t="str">
        <f t="shared" ca="1" si="17"/>
        <v/>
      </c>
      <c r="AA103" s="1336"/>
      <c r="AB103" s="1336"/>
      <c r="AC103" s="1336"/>
      <c r="AD103" s="340" t="s">
        <v>12</v>
      </c>
      <c r="AE103" s="1337"/>
      <c r="AF103" s="1338"/>
      <c r="AG103" s="1338"/>
      <c r="AH103" s="338" t="s">
        <v>12</v>
      </c>
      <c r="AI103" s="338" t="s">
        <v>204</v>
      </c>
      <c r="AJ103" s="534"/>
      <c r="AK103" s="338" t="s">
        <v>201</v>
      </c>
      <c r="AL103" s="338" t="s">
        <v>204</v>
      </c>
      <c r="AM103" s="339">
        <v>1</v>
      </c>
      <c r="AN103" s="338" t="s">
        <v>168</v>
      </c>
      <c r="AO103" s="338" t="s">
        <v>206</v>
      </c>
      <c r="AP103" s="1324">
        <f t="shared" si="18"/>
        <v>0</v>
      </c>
      <c r="AQ103" s="1324"/>
      <c r="AR103" s="1324"/>
      <c r="AS103" s="1324"/>
      <c r="AT103" s="348" t="s">
        <v>12</v>
      </c>
      <c r="AU103" s="1322"/>
      <c r="AV103" s="1323"/>
      <c r="AW103" s="1323"/>
      <c r="AX103" s="368"/>
      <c r="AY103" s="368"/>
      <c r="AZ103" s="369"/>
      <c r="BA103" s="368"/>
      <c r="BB103" s="368"/>
      <c r="BC103" s="369"/>
      <c r="BD103" s="368"/>
      <c r="BE103" s="368"/>
      <c r="BF103" s="1326"/>
      <c r="BG103" s="1326"/>
      <c r="BH103" s="1326"/>
      <c r="BI103" s="1326"/>
      <c r="BJ103" s="370"/>
      <c r="BK103" s="1325"/>
      <c r="BL103" s="1325"/>
      <c r="BM103" s="1325"/>
      <c r="BN103" s="368"/>
      <c r="BO103" s="368"/>
      <c r="BP103" s="369"/>
      <c r="BQ103" s="368"/>
      <c r="BR103" s="368"/>
      <c r="BS103" s="369"/>
      <c r="BT103" s="368"/>
      <c r="BU103" s="368"/>
      <c r="BV103" s="1326"/>
      <c r="BW103" s="1326"/>
      <c r="BX103" s="1326"/>
      <c r="BY103" s="1326"/>
      <c r="BZ103" s="370"/>
      <c r="CA103" s="359"/>
      <c r="CB103" s="359"/>
      <c r="CC103" s="528"/>
      <c r="CD103" s="528"/>
    </row>
    <row r="104" spans="1:82" s="529" customFormat="1" ht="26.1" customHeight="1">
      <c r="A104" s="365">
        <v>27</v>
      </c>
      <c r="B104" s="1327" t="str">
        <f ca="1">IF((ROW()-77)&lt;=MAX(⑥入力シート3!$AV$6:$AV$1085),IF(INDIRECT("⑥入力シート3!C"&amp;(INDEX(⑥入力シート3!AO$6:AO$1085,MATCH(ROW()-77,⑥入力シート3!$AV$6:$AV$1085,0))+1)*3)="","",INDIRECT("⑥入力シート3!C"&amp;(INDEX(⑥入力シート3!AO$6:AO$1085,MATCH(ROW()-77,⑥入力シート3!$AV$6:$AV$1085,0))+1)*3)),"")</f>
        <v/>
      </c>
      <c r="C104" s="1328"/>
      <c r="D104" s="1328"/>
      <c r="E104" s="1328"/>
      <c r="F104" s="1329"/>
      <c r="G104" s="1330" t="str">
        <f ca="1">IF((ROW()-77)&lt;=MAX(⑥入力シート3!$AV$6:$AV$1085),IF(INDIRECT("⑥入力シート3!E"&amp;(INDEX(⑥入力シート3!AO$6:AO$1085,MATCH(ROW()-77,⑥入力シート3!$AV$6:$AV$1085,0))+1)*3)="","",INDIRECT("⑥入力シート3!E"&amp;(INDEX(⑥入力シート3!AO$6:AO$1085,MATCH(ROW()-77,⑥入力シート3!$AV$6:$AV$1085,0))+1)*3)),"")</f>
        <v/>
      </c>
      <c r="H104" s="1331"/>
      <c r="I104" s="1332"/>
      <c r="J104" s="371" t="str">
        <f ca="1">IF((ROW()-77)&lt;=MAX(⑥入力シート3!$AV$6:$AV$1085),IF(INDIRECT("⑥入力シート3!F"&amp;(INDEX(⑥入力シート3!AO$6:AO$1085,MATCH(ROW()-77,⑥入力シート3!$AV$6:$AV$1085,0))+1)*3)="","",INDIRECT("⑥入力シート3!F"&amp;(INDEX(⑥入力シート3!AO$6:AO$1085,MATCH(ROW()-77,⑥入力シート3!$AV$6:$AV$1085,0))+1)*3)),"")</f>
        <v/>
      </c>
      <c r="K104" s="1330" t="str">
        <f ca="1">IF((ROW()-77)&lt;=MAX(⑥入力シート3!$AV$6:$AV$1085),IF(INDEX(⑥入力シート3!AP$6:AP$1085,MATCH(ROW()-77,⑥入力シート3!$AV$6:$AV$1085,0))=1,"基本給",IF(INDEX(⑥入力シート3!AP$6:AP$1085,MATCH(ROW()-77,⑥入力シート3!$AV$6:$AV$1085,0))=2,"手当","残")),"")</f>
        <v/>
      </c>
      <c r="L104" s="1331"/>
      <c r="M104" s="1331"/>
      <c r="N104" s="1333"/>
      <c r="O104" s="1334" t="str">
        <f ca="1">IF((ROW()-77)&lt;=MAX(⑥入力シート3!$AV$6:$AV$1085),INDEX(⑥入力シート3!AR$6:AR$1085,MATCH(ROW()-77,⑥入力シート3!$AV$6:$AV$1085,0)),"")</f>
        <v/>
      </c>
      <c r="P104" s="1335"/>
      <c r="Q104" s="1335"/>
      <c r="R104" s="338" t="s">
        <v>12</v>
      </c>
      <c r="S104" s="338" t="s">
        <v>204</v>
      </c>
      <c r="T104" s="495" t="str">
        <f ca="1">IF((ROW()-77)&lt;=MAX(⑥入力シート3!$AV$6:$AV$1085),INDEX(⑥入力シート3!AS$6:AS$1085,MATCH(ROW()-77,⑥入力シート3!$AV$6:$AV$1085,0)),"")</f>
        <v/>
      </c>
      <c r="U104" s="338" t="s">
        <v>201</v>
      </c>
      <c r="V104" s="338" t="s">
        <v>205</v>
      </c>
      <c r="W104" s="339">
        <v>1</v>
      </c>
      <c r="X104" s="338" t="s">
        <v>168</v>
      </c>
      <c r="Y104" s="338" t="s">
        <v>206</v>
      </c>
      <c r="Z104" s="1336" t="str">
        <f t="shared" ca="1" si="17"/>
        <v/>
      </c>
      <c r="AA104" s="1336"/>
      <c r="AB104" s="1336"/>
      <c r="AC104" s="1336"/>
      <c r="AD104" s="340" t="s">
        <v>12</v>
      </c>
      <c r="AE104" s="1337"/>
      <c r="AF104" s="1338"/>
      <c r="AG104" s="1338"/>
      <c r="AH104" s="338" t="s">
        <v>12</v>
      </c>
      <c r="AI104" s="338" t="s">
        <v>204</v>
      </c>
      <c r="AJ104" s="534"/>
      <c r="AK104" s="338" t="s">
        <v>201</v>
      </c>
      <c r="AL104" s="338" t="s">
        <v>205</v>
      </c>
      <c r="AM104" s="339">
        <v>1</v>
      </c>
      <c r="AN104" s="338" t="s">
        <v>168</v>
      </c>
      <c r="AO104" s="338" t="s">
        <v>206</v>
      </c>
      <c r="AP104" s="1324">
        <f t="shared" si="18"/>
        <v>0</v>
      </c>
      <c r="AQ104" s="1324"/>
      <c r="AR104" s="1324"/>
      <c r="AS104" s="1324"/>
      <c r="AT104" s="348" t="s">
        <v>12</v>
      </c>
      <c r="AU104" s="1322"/>
      <c r="AV104" s="1323"/>
      <c r="AW104" s="1323"/>
      <c r="AX104" s="368"/>
      <c r="AY104" s="368"/>
      <c r="AZ104" s="369"/>
      <c r="BA104" s="368"/>
      <c r="BB104" s="368"/>
      <c r="BC104" s="369"/>
      <c r="BD104" s="368"/>
      <c r="BE104" s="368"/>
      <c r="BF104" s="1326"/>
      <c r="BG104" s="1326"/>
      <c r="BH104" s="1326"/>
      <c r="BI104" s="1326"/>
      <c r="BJ104" s="370"/>
      <c r="BK104" s="1325"/>
      <c r="BL104" s="1325"/>
      <c r="BM104" s="1325"/>
      <c r="BN104" s="368"/>
      <c r="BO104" s="368"/>
      <c r="BP104" s="369"/>
      <c r="BQ104" s="368"/>
      <c r="BR104" s="368"/>
      <c r="BS104" s="369"/>
      <c r="BT104" s="368"/>
      <c r="BU104" s="368"/>
      <c r="BV104" s="1326"/>
      <c r="BW104" s="1326"/>
      <c r="BX104" s="1326"/>
      <c r="BY104" s="1326"/>
      <c r="BZ104" s="370"/>
      <c r="CA104" s="359"/>
      <c r="CB104" s="359"/>
      <c r="CC104" s="528"/>
      <c r="CD104" s="528"/>
    </row>
    <row r="105" spans="1:82" s="529" customFormat="1" ht="26.1" customHeight="1">
      <c r="A105" s="365">
        <v>28</v>
      </c>
      <c r="B105" s="1327" t="str">
        <f ca="1">IF((ROW()-77)&lt;=MAX(⑥入力シート3!$AV$6:$AV$1085),IF(INDIRECT("⑥入力シート3!C"&amp;(INDEX(⑥入力シート3!AO$6:AO$1085,MATCH(ROW()-77,⑥入力シート3!$AV$6:$AV$1085,0))+1)*3)="","",INDIRECT("⑥入力シート3!C"&amp;(INDEX(⑥入力シート3!AO$6:AO$1085,MATCH(ROW()-77,⑥入力シート3!$AV$6:$AV$1085,0))+1)*3)),"")</f>
        <v/>
      </c>
      <c r="C105" s="1328"/>
      <c r="D105" s="1328"/>
      <c r="E105" s="1328"/>
      <c r="F105" s="1329"/>
      <c r="G105" s="1330" t="str">
        <f ca="1">IF((ROW()-77)&lt;=MAX(⑥入力シート3!$AV$6:$AV$1085),IF(INDIRECT("⑥入力シート3!E"&amp;(INDEX(⑥入力シート3!AO$6:AO$1085,MATCH(ROW()-77,⑥入力シート3!$AV$6:$AV$1085,0))+1)*3)="","",INDIRECT("⑥入力シート3!E"&amp;(INDEX(⑥入力シート3!AO$6:AO$1085,MATCH(ROW()-77,⑥入力シート3!$AV$6:$AV$1085,0))+1)*3)),"")</f>
        <v/>
      </c>
      <c r="H105" s="1331"/>
      <c r="I105" s="1332"/>
      <c r="J105" s="371" t="str">
        <f ca="1">IF((ROW()-77)&lt;=MAX(⑥入力シート3!$AV$6:$AV$1085),IF(INDIRECT("⑥入力シート3!F"&amp;(INDEX(⑥入力シート3!AO$6:AO$1085,MATCH(ROW()-77,⑥入力シート3!$AV$6:$AV$1085,0))+1)*3)="","",INDIRECT("⑥入力シート3!F"&amp;(INDEX(⑥入力シート3!AO$6:AO$1085,MATCH(ROW()-77,⑥入力シート3!$AV$6:$AV$1085,0))+1)*3)),"")</f>
        <v/>
      </c>
      <c r="K105" s="1330" t="str">
        <f ca="1">IF((ROW()-77)&lt;=MAX(⑥入力シート3!$AV$6:$AV$1085),IF(INDEX(⑥入力シート3!AP$6:AP$1085,MATCH(ROW()-77,⑥入力シート3!$AV$6:$AV$1085,0))=1,"基本給",IF(INDEX(⑥入力シート3!AP$6:AP$1085,MATCH(ROW()-77,⑥入力シート3!$AV$6:$AV$1085,0))=2,"手当","残")),"")</f>
        <v/>
      </c>
      <c r="L105" s="1331"/>
      <c r="M105" s="1331"/>
      <c r="N105" s="1333"/>
      <c r="O105" s="1334" t="str">
        <f ca="1">IF((ROW()-77)&lt;=MAX(⑥入力シート3!$AV$6:$AV$1085),INDEX(⑥入力シート3!AR$6:AR$1085,MATCH(ROW()-77,⑥入力シート3!$AV$6:$AV$1085,0)),"")</f>
        <v/>
      </c>
      <c r="P105" s="1335"/>
      <c r="Q105" s="1335"/>
      <c r="R105" s="338" t="s">
        <v>12</v>
      </c>
      <c r="S105" s="338" t="s">
        <v>205</v>
      </c>
      <c r="T105" s="495" t="str">
        <f ca="1">IF((ROW()-77)&lt;=MAX(⑥入力シート3!$AV$6:$AV$1085),INDEX(⑥入力シート3!AS$6:AS$1085,MATCH(ROW()-77,⑥入力シート3!$AV$6:$AV$1085,0)),"")</f>
        <v/>
      </c>
      <c r="U105" s="338" t="s">
        <v>201</v>
      </c>
      <c r="V105" s="338" t="s">
        <v>205</v>
      </c>
      <c r="W105" s="339">
        <v>1</v>
      </c>
      <c r="X105" s="338" t="s">
        <v>168</v>
      </c>
      <c r="Y105" s="338" t="s">
        <v>206</v>
      </c>
      <c r="Z105" s="1336" t="str">
        <f t="shared" ca="1" si="17"/>
        <v/>
      </c>
      <c r="AA105" s="1336"/>
      <c r="AB105" s="1336"/>
      <c r="AC105" s="1336"/>
      <c r="AD105" s="340" t="s">
        <v>12</v>
      </c>
      <c r="AE105" s="1337"/>
      <c r="AF105" s="1338"/>
      <c r="AG105" s="1338"/>
      <c r="AH105" s="338" t="s">
        <v>12</v>
      </c>
      <c r="AI105" s="338" t="s">
        <v>204</v>
      </c>
      <c r="AJ105" s="534"/>
      <c r="AK105" s="338" t="s">
        <v>201</v>
      </c>
      <c r="AL105" s="338" t="s">
        <v>205</v>
      </c>
      <c r="AM105" s="339">
        <v>1</v>
      </c>
      <c r="AN105" s="338" t="s">
        <v>168</v>
      </c>
      <c r="AO105" s="338" t="s">
        <v>203</v>
      </c>
      <c r="AP105" s="1324">
        <f t="shared" si="18"/>
        <v>0</v>
      </c>
      <c r="AQ105" s="1324"/>
      <c r="AR105" s="1324"/>
      <c r="AS105" s="1324"/>
      <c r="AT105" s="348" t="s">
        <v>12</v>
      </c>
      <c r="AU105" s="1322"/>
      <c r="AV105" s="1323"/>
      <c r="AW105" s="1323"/>
      <c r="AX105" s="368"/>
      <c r="AY105" s="368"/>
      <c r="AZ105" s="369"/>
      <c r="BA105" s="368"/>
      <c r="BB105" s="368"/>
      <c r="BC105" s="369"/>
      <c r="BD105" s="368"/>
      <c r="BE105" s="368"/>
      <c r="BF105" s="1326"/>
      <c r="BG105" s="1326"/>
      <c r="BH105" s="1326"/>
      <c r="BI105" s="1326"/>
      <c r="BJ105" s="370"/>
      <c r="BK105" s="1325"/>
      <c r="BL105" s="1325"/>
      <c r="BM105" s="1325"/>
      <c r="BN105" s="368"/>
      <c r="BO105" s="368"/>
      <c r="BP105" s="369"/>
      <c r="BQ105" s="368"/>
      <c r="BR105" s="368"/>
      <c r="BS105" s="369"/>
      <c r="BT105" s="368"/>
      <c r="BU105" s="368"/>
      <c r="BV105" s="1326"/>
      <c r="BW105" s="1326"/>
      <c r="BX105" s="1326"/>
      <c r="BY105" s="1326"/>
      <c r="BZ105" s="370"/>
      <c r="CA105" s="359"/>
      <c r="CB105" s="359"/>
      <c r="CC105" s="528"/>
      <c r="CD105" s="528"/>
    </row>
    <row r="106" spans="1:82" s="529" customFormat="1" ht="26.1" customHeight="1">
      <c r="A106" s="365">
        <v>29</v>
      </c>
      <c r="B106" s="1327" t="str">
        <f ca="1">IF((ROW()-77)&lt;=MAX(⑥入力シート3!$AV$6:$AV$1085),IF(INDIRECT("⑥入力シート3!C"&amp;(INDEX(⑥入力シート3!AO$6:AO$1085,MATCH(ROW()-77,⑥入力シート3!$AV$6:$AV$1085,0))+1)*3)="","",INDIRECT("⑥入力シート3!C"&amp;(INDEX(⑥入力シート3!AO$6:AO$1085,MATCH(ROW()-77,⑥入力シート3!$AV$6:$AV$1085,0))+1)*3)),"")</f>
        <v/>
      </c>
      <c r="C106" s="1328"/>
      <c r="D106" s="1328"/>
      <c r="E106" s="1328"/>
      <c r="F106" s="1329"/>
      <c r="G106" s="1330" t="str">
        <f ca="1">IF((ROW()-77)&lt;=MAX(⑥入力シート3!$AV$6:$AV$1085),IF(INDIRECT("⑥入力シート3!E"&amp;(INDEX(⑥入力シート3!AO$6:AO$1085,MATCH(ROW()-77,⑥入力シート3!$AV$6:$AV$1085,0))+1)*3)="","",INDIRECT("⑥入力シート3!E"&amp;(INDEX(⑥入力シート3!AO$6:AO$1085,MATCH(ROW()-77,⑥入力シート3!$AV$6:$AV$1085,0))+1)*3)),"")</f>
        <v/>
      </c>
      <c r="H106" s="1331"/>
      <c r="I106" s="1332"/>
      <c r="J106" s="371" t="str">
        <f ca="1">IF((ROW()-77)&lt;=MAX(⑥入力シート3!$AV$6:$AV$1085),IF(INDIRECT("⑥入力シート3!F"&amp;(INDEX(⑥入力シート3!AO$6:AO$1085,MATCH(ROW()-77,⑥入力シート3!$AV$6:$AV$1085,0))+1)*3)="","",INDIRECT("⑥入力シート3!F"&amp;(INDEX(⑥入力シート3!AO$6:AO$1085,MATCH(ROW()-77,⑥入力シート3!$AV$6:$AV$1085,0))+1)*3)),"")</f>
        <v/>
      </c>
      <c r="K106" s="1330" t="str">
        <f ca="1">IF((ROW()-77)&lt;=MAX(⑥入力シート3!$AV$6:$AV$1085),IF(INDEX(⑥入力シート3!AP$6:AP$1085,MATCH(ROW()-77,⑥入力シート3!$AV$6:$AV$1085,0))=1,"基本給",IF(INDEX(⑥入力シート3!AP$6:AP$1085,MATCH(ROW()-77,⑥入力シート3!$AV$6:$AV$1085,0))=2,"手当","残")),"")</f>
        <v/>
      </c>
      <c r="L106" s="1331"/>
      <c r="M106" s="1331"/>
      <c r="N106" s="1333"/>
      <c r="O106" s="1334" t="str">
        <f ca="1">IF((ROW()-77)&lt;=MAX(⑥入力シート3!$AV$6:$AV$1085),INDEX(⑥入力シート3!AR$6:AR$1085,MATCH(ROW()-77,⑥入力シート3!$AV$6:$AV$1085,0)),"")</f>
        <v/>
      </c>
      <c r="P106" s="1335"/>
      <c r="Q106" s="1335"/>
      <c r="R106" s="338" t="s">
        <v>12</v>
      </c>
      <c r="S106" s="338" t="s">
        <v>211</v>
      </c>
      <c r="T106" s="495" t="str">
        <f ca="1">IF((ROW()-77)&lt;=MAX(⑥入力シート3!$AV$6:$AV$1085),INDEX(⑥入力シート3!AS$6:AS$1085,MATCH(ROW()-77,⑥入力シート3!$AV$6:$AV$1085,0)),"")</f>
        <v/>
      </c>
      <c r="U106" s="338" t="s">
        <v>201</v>
      </c>
      <c r="V106" s="338" t="s">
        <v>205</v>
      </c>
      <c r="W106" s="339">
        <v>1</v>
      </c>
      <c r="X106" s="338" t="s">
        <v>168</v>
      </c>
      <c r="Y106" s="338" t="s">
        <v>203</v>
      </c>
      <c r="Z106" s="1336" t="str">
        <f t="shared" ca="1" si="17"/>
        <v/>
      </c>
      <c r="AA106" s="1336"/>
      <c r="AB106" s="1336"/>
      <c r="AC106" s="1336"/>
      <c r="AD106" s="340" t="s">
        <v>12</v>
      </c>
      <c r="AE106" s="1337"/>
      <c r="AF106" s="1338"/>
      <c r="AG106" s="1338"/>
      <c r="AH106" s="338" t="s">
        <v>12</v>
      </c>
      <c r="AI106" s="338" t="s">
        <v>204</v>
      </c>
      <c r="AJ106" s="534"/>
      <c r="AK106" s="338" t="s">
        <v>201</v>
      </c>
      <c r="AL106" s="338" t="s">
        <v>204</v>
      </c>
      <c r="AM106" s="339">
        <v>1</v>
      </c>
      <c r="AN106" s="338" t="s">
        <v>168</v>
      </c>
      <c r="AO106" s="338" t="s">
        <v>206</v>
      </c>
      <c r="AP106" s="1324">
        <f t="shared" si="18"/>
        <v>0</v>
      </c>
      <c r="AQ106" s="1324"/>
      <c r="AR106" s="1324"/>
      <c r="AS106" s="1324"/>
      <c r="AT106" s="348" t="s">
        <v>12</v>
      </c>
      <c r="AU106" s="1322"/>
      <c r="AV106" s="1323"/>
      <c r="AW106" s="1323"/>
      <c r="AX106" s="368"/>
      <c r="AY106" s="368"/>
      <c r="AZ106" s="369"/>
      <c r="BA106" s="368"/>
      <c r="BB106" s="368"/>
      <c r="BC106" s="369"/>
      <c r="BD106" s="368"/>
      <c r="BE106" s="368"/>
      <c r="BF106" s="1326"/>
      <c r="BG106" s="1326"/>
      <c r="BH106" s="1326"/>
      <c r="BI106" s="1326"/>
      <c r="BJ106" s="370"/>
      <c r="BK106" s="1325"/>
      <c r="BL106" s="1325"/>
      <c r="BM106" s="1325"/>
      <c r="BN106" s="368"/>
      <c r="BO106" s="368"/>
      <c r="BP106" s="369"/>
      <c r="BQ106" s="368"/>
      <c r="BR106" s="368"/>
      <c r="BS106" s="369"/>
      <c r="BT106" s="368"/>
      <c r="BU106" s="368"/>
      <c r="BV106" s="1326"/>
      <c r="BW106" s="1326"/>
      <c r="BX106" s="1326"/>
      <c r="BY106" s="1326"/>
      <c r="BZ106" s="370"/>
      <c r="CA106" s="359"/>
      <c r="CB106" s="359"/>
      <c r="CC106" s="528"/>
      <c r="CD106" s="528"/>
    </row>
    <row r="107" spans="1:82" s="529" customFormat="1" ht="26.1" customHeight="1" thickBot="1">
      <c r="A107" s="365">
        <v>30</v>
      </c>
      <c r="B107" s="1380" t="str">
        <f ca="1">IF((ROW()-77)&lt;=MAX(⑥入力シート3!$AV$6:$AV$1085),IF(INDIRECT("⑥入力シート3!C"&amp;(INDEX(⑥入力シート3!AO$6:AO$1085,MATCH(ROW()-77,⑥入力シート3!$AV$6:$AV$1085,0))+1)*3)="","",INDIRECT("⑥入力シート3!C"&amp;(INDEX(⑥入力シート3!AO$6:AO$1085,MATCH(ROW()-77,⑥入力シート3!$AV$6:$AV$1085,0))+1)*3)),"")</f>
        <v/>
      </c>
      <c r="C107" s="1381"/>
      <c r="D107" s="1381"/>
      <c r="E107" s="1381"/>
      <c r="F107" s="1382"/>
      <c r="G107" s="1383" t="str">
        <f ca="1">IF((ROW()-77)&lt;=MAX(⑥入力シート3!$AV$6:$AV$1085),IF(INDIRECT("⑥入力シート3!E"&amp;(INDEX(⑥入力シート3!AO$6:AO$1085,MATCH(ROW()-77,⑥入力シート3!$AV$6:$AV$1085,0))+1)*3)="","",INDIRECT("⑥入力シート3!E"&amp;(INDEX(⑥入力シート3!AO$6:AO$1085,MATCH(ROW()-77,⑥入力シート3!$AV$6:$AV$1085,0))+1)*3)),"")</f>
        <v/>
      </c>
      <c r="H107" s="1384"/>
      <c r="I107" s="1385"/>
      <c r="J107" s="375" t="str">
        <f ca="1">IF((ROW()-77)&lt;=MAX(⑥入力シート3!$AV$6:$AV$1085),IF(INDIRECT("⑥入力シート3!F"&amp;(INDEX(⑥入力シート3!AO$6:AO$1085,MATCH(ROW()-77,⑥入力シート3!$AV$6:$AV$1085,0))+1)*3)="","",INDIRECT("⑥入力シート3!F"&amp;(INDEX(⑥入力シート3!AO$6:AO$1085,MATCH(ROW()-77,⑥入力シート3!$AV$6:$AV$1085,0))+1)*3)),"")</f>
        <v/>
      </c>
      <c r="K107" s="1383" t="str">
        <f ca="1">IF((ROW()-77)&lt;=MAX(⑥入力シート3!$AV$6:$AV$1085),IF(INDEX(⑥入力シート3!AP$6:AP$1085,MATCH(ROW()-77,⑥入力シート3!$AV$6:$AV$1085,0))=1,"基本給",IF(INDEX(⑥入力シート3!AP$6:AP$1085,MATCH(ROW()-77,⑥入力シート3!$AV$6:$AV$1085,0))=2,"手当","残")),"")</f>
        <v/>
      </c>
      <c r="L107" s="1384"/>
      <c r="M107" s="1384"/>
      <c r="N107" s="1386"/>
      <c r="O107" s="1387" t="str">
        <f ca="1">IF((ROW()-77)&lt;=MAX(⑥入力シート3!$AV$6:$AV$1085),INDEX(⑥入力シート3!AR$6:AR$1085,MATCH(ROW()-77,⑥入力シート3!$AV$6:$AV$1085,0)),"")</f>
        <v/>
      </c>
      <c r="P107" s="1388"/>
      <c r="Q107" s="1388"/>
      <c r="R107" s="496" t="s">
        <v>12</v>
      </c>
      <c r="S107" s="496" t="s">
        <v>204</v>
      </c>
      <c r="T107" s="497" t="str">
        <f ca="1">IF((ROW()-77)&lt;=MAX(⑥入力シート3!$AV$6:$AV$1085),INDEX(⑥入力シート3!AS$6:AS$1085,MATCH(ROW()-77,⑥入力シート3!$AV$6:$AV$1085,0)),"")</f>
        <v/>
      </c>
      <c r="U107" s="496" t="s">
        <v>201</v>
      </c>
      <c r="V107" s="496" t="s">
        <v>211</v>
      </c>
      <c r="W107" s="339">
        <v>1</v>
      </c>
      <c r="X107" s="496" t="s">
        <v>168</v>
      </c>
      <c r="Y107" s="496" t="s">
        <v>206</v>
      </c>
      <c r="Z107" s="1389" t="str">
        <f t="shared" ca="1" si="17"/>
        <v/>
      </c>
      <c r="AA107" s="1389"/>
      <c r="AB107" s="1389"/>
      <c r="AC107" s="1389"/>
      <c r="AD107" s="498" t="s">
        <v>12</v>
      </c>
      <c r="AE107" s="1390"/>
      <c r="AF107" s="1391"/>
      <c r="AG107" s="1391"/>
      <c r="AH107" s="496" t="s">
        <v>12</v>
      </c>
      <c r="AI107" s="496" t="s">
        <v>211</v>
      </c>
      <c r="AJ107" s="535"/>
      <c r="AK107" s="496" t="s">
        <v>201</v>
      </c>
      <c r="AL107" s="496" t="s">
        <v>205</v>
      </c>
      <c r="AM107" s="339">
        <v>1</v>
      </c>
      <c r="AN107" s="496" t="s">
        <v>168</v>
      </c>
      <c r="AO107" s="496" t="s">
        <v>206</v>
      </c>
      <c r="AP107" s="1392">
        <f t="shared" si="18"/>
        <v>0</v>
      </c>
      <c r="AQ107" s="1392"/>
      <c r="AR107" s="1392"/>
      <c r="AS107" s="1392"/>
      <c r="AT107" s="504" t="s">
        <v>12</v>
      </c>
      <c r="AU107" s="1322"/>
      <c r="AV107" s="1323"/>
      <c r="AW107" s="1323"/>
      <c r="AX107" s="368"/>
      <c r="AY107" s="368"/>
      <c r="AZ107" s="369"/>
      <c r="BA107" s="368"/>
      <c r="BB107" s="368"/>
      <c r="BC107" s="369"/>
      <c r="BD107" s="368"/>
      <c r="BE107" s="368"/>
      <c r="BF107" s="1326"/>
      <c r="BG107" s="1326"/>
      <c r="BH107" s="1326"/>
      <c r="BI107" s="1326"/>
      <c r="BJ107" s="370"/>
      <c r="BK107" s="1325"/>
      <c r="BL107" s="1325"/>
      <c r="BM107" s="1325"/>
      <c r="BN107" s="368"/>
      <c r="BO107" s="368"/>
      <c r="BP107" s="369"/>
      <c r="BQ107" s="368"/>
      <c r="BR107" s="368"/>
      <c r="BS107" s="369"/>
      <c r="BT107" s="368"/>
      <c r="BU107" s="368"/>
      <c r="BV107" s="1326"/>
      <c r="BW107" s="1326"/>
      <c r="BX107" s="1326"/>
      <c r="BY107" s="1326"/>
      <c r="BZ107" s="370"/>
      <c r="CA107" s="359"/>
      <c r="CB107" s="359"/>
      <c r="CC107" s="528"/>
      <c r="CD107" s="528"/>
    </row>
    <row r="108" spans="1:82" s="531" customFormat="1" ht="26.1" customHeight="1">
      <c r="A108" s="1376" t="s">
        <v>224</v>
      </c>
      <c r="B108" s="1377"/>
      <c r="C108" s="1377"/>
      <c r="D108" s="1377"/>
      <c r="E108" s="1377"/>
      <c r="F108" s="1377"/>
      <c r="G108" s="1377"/>
      <c r="H108" s="1377"/>
      <c r="I108" s="1377"/>
      <c r="J108" s="1377"/>
      <c r="K108" s="1377"/>
      <c r="L108" s="1377"/>
      <c r="M108" s="1377"/>
      <c r="N108" s="1377"/>
      <c r="O108" s="1378">
        <f ca="1">SUM(Z78:AC107)</f>
        <v>0</v>
      </c>
      <c r="P108" s="1379"/>
      <c r="Q108" s="1379"/>
      <c r="R108" s="1379"/>
      <c r="S108" s="1379"/>
      <c r="T108" s="1379"/>
      <c r="U108" s="1379"/>
      <c r="V108" s="1379"/>
      <c r="W108" s="1379"/>
      <c r="X108" s="1379"/>
      <c r="Y108" s="1379"/>
      <c r="Z108" s="1379"/>
      <c r="AA108" s="1379"/>
      <c r="AB108" s="1379"/>
      <c r="AC108" s="1379"/>
      <c r="AD108" s="499" t="s">
        <v>12</v>
      </c>
      <c r="AE108" s="1378">
        <f>SUM(AP78:AS107)</f>
        <v>0</v>
      </c>
      <c r="AF108" s="1379"/>
      <c r="AG108" s="1379"/>
      <c r="AH108" s="1379"/>
      <c r="AI108" s="1379"/>
      <c r="AJ108" s="1379"/>
      <c r="AK108" s="1379"/>
      <c r="AL108" s="1379"/>
      <c r="AM108" s="1379"/>
      <c r="AN108" s="1379"/>
      <c r="AO108" s="1379"/>
      <c r="AP108" s="1379"/>
      <c r="AQ108" s="1379"/>
      <c r="AR108" s="1379"/>
      <c r="AS108" s="1379"/>
      <c r="AT108" s="505" t="s">
        <v>12</v>
      </c>
      <c r="AU108" s="1326"/>
      <c r="AV108" s="1326"/>
      <c r="AW108" s="1326"/>
      <c r="AX108" s="1326"/>
      <c r="AY108" s="1326"/>
      <c r="AZ108" s="1326"/>
      <c r="BA108" s="1326"/>
      <c r="BB108" s="1326"/>
      <c r="BC108" s="1326"/>
      <c r="BD108" s="1326"/>
      <c r="BE108" s="1326"/>
      <c r="BF108" s="1326"/>
      <c r="BG108" s="1326"/>
      <c r="BH108" s="1326"/>
      <c r="BI108" s="1326"/>
      <c r="BJ108" s="376"/>
      <c r="BK108" s="1326"/>
      <c r="BL108" s="1326"/>
      <c r="BM108" s="1326"/>
      <c r="BN108" s="1326"/>
      <c r="BO108" s="1326"/>
      <c r="BP108" s="1326"/>
      <c r="BQ108" s="1326"/>
      <c r="BR108" s="1326"/>
      <c r="BS108" s="1326"/>
      <c r="BT108" s="1326"/>
      <c r="BU108" s="1326"/>
      <c r="BV108" s="1326"/>
      <c r="BW108" s="1326"/>
      <c r="BX108" s="1326"/>
      <c r="BY108" s="1326"/>
      <c r="BZ108" s="376"/>
      <c r="CA108" s="359"/>
      <c r="CB108" s="359"/>
      <c r="CC108" s="530"/>
      <c r="CD108" s="530"/>
    </row>
    <row r="109" spans="1:82" s="527" customFormat="1" ht="26.1" customHeight="1">
      <c r="A109" s="1366" t="s">
        <v>225</v>
      </c>
      <c r="B109" s="1367"/>
      <c r="C109" s="1367"/>
      <c r="D109" s="1367"/>
      <c r="E109" s="1367"/>
      <c r="F109" s="1367"/>
      <c r="G109" s="1367"/>
      <c r="H109" s="1367"/>
      <c r="I109" s="1367"/>
      <c r="J109" s="1367"/>
      <c r="K109" s="1367"/>
      <c r="L109" s="1367"/>
      <c r="M109" s="1367"/>
      <c r="N109" s="1368"/>
      <c r="O109" s="1369" t="str">
        <f ca="1">IFERROR(O108*①入力シート!L21,"")</f>
        <v/>
      </c>
      <c r="P109" s="1370"/>
      <c r="Q109" s="1370"/>
      <c r="R109" s="1370"/>
      <c r="S109" s="1370"/>
      <c r="T109" s="1370"/>
      <c r="U109" s="1370"/>
      <c r="V109" s="1370"/>
      <c r="W109" s="1370"/>
      <c r="X109" s="1370"/>
      <c r="Y109" s="1370"/>
      <c r="Z109" s="1370"/>
      <c r="AA109" s="1370"/>
      <c r="AB109" s="1370"/>
      <c r="AC109" s="1370"/>
      <c r="AD109" s="500" t="s">
        <v>12</v>
      </c>
      <c r="AE109" s="377"/>
      <c r="AF109" s="378"/>
      <c r="AG109" s="378"/>
      <c r="AH109" s="378"/>
      <c r="AI109" s="378"/>
      <c r="AJ109" s="378"/>
      <c r="AK109" s="378"/>
      <c r="AL109" s="378"/>
      <c r="AM109" s="378"/>
      <c r="AN109" s="378"/>
      <c r="AO109" s="378"/>
      <c r="AP109" s="378"/>
      <c r="AQ109" s="378"/>
      <c r="AR109" s="378"/>
      <c r="AS109" s="378"/>
      <c r="AT109" s="379"/>
      <c r="AU109" s="1326"/>
      <c r="AV109" s="1326"/>
      <c r="AW109" s="1326"/>
      <c r="AX109" s="1326"/>
      <c r="AY109" s="1326"/>
      <c r="AZ109" s="1326"/>
      <c r="BA109" s="1326"/>
      <c r="BB109" s="1326"/>
      <c r="BC109" s="1326"/>
      <c r="BD109" s="1326"/>
      <c r="BE109" s="1326"/>
      <c r="BF109" s="1326"/>
      <c r="BG109" s="1326"/>
      <c r="BH109" s="1326"/>
      <c r="BI109" s="1326"/>
      <c r="BJ109" s="376"/>
      <c r="BK109" s="372"/>
      <c r="BL109" s="372"/>
      <c r="BM109" s="372"/>
      <c r="BN109" s="372"/>
      <c r="BO109" s="372"/>
      <c r="BP109" s="372"/>
      <c r="BQ109" s="372"/>
      <c r="BR109" s="372"/>
      <c r="BS109" s="372"/>
      <c r="BT109" s="372"/>
      <c r="BU109" s="372"/>
      <c r="BV109" s="372"/>
      <c r="BW109" s="372"/>
      <c r="BX109" s="372"/>
      <c r="BY109" s="372"/>
      <c r="BZ109" s="376"/>
      <c r="CA109" s="327"/>
      <c r="CB109" s="327"/>
      <c r="CC109" s="526"/>
      <c r="CD109" s="526"/>
    </row>
    <row r="110" spans="1:82" s="527" customFormat="1" ht="26.1" customHeight="1" thickBot="1">
      <c r="A110" s="1371" t="s">
        <v>226</v>
      </c>
      <c r="B110" s="1372"/>
      <c r="C110" s="1372"/>
      <c r="D110" s="1372"/>
      <c r="E110" s="1372"/>
      <c r="F110" s="1372"/>
      <c r="G110" s="1372"/>
      <c r="H110" s="1372"/>
      <c r="I110" s="1372"/>
      <c r="J110" s="1372"/>
      <c r="K110" s="1372"/>
      <c r="L110" s="1372"/>
      <c r="M110" s="1372"/>
      <c r="N110" s="1373"/>
      <c r="O110" s="1374" t="str">
        <f ca="1">IFERROR(O108+O109,"")</f>
        <v/>
      </c>
      <c r="P110" s="1375"/>
      <c r="Q110" s="1375"/>
      <c r="R110" s="1375"/>
      <c r="S110" s="1375"/>
      <c r="T110" s="1375"/>
      <c r="U110" s="1375"/>
      <c r="V110" s="1375"/>
      <c r="W110" s="1375"/>
      <c r="X110" s="1375"/>
      <c r="Y110" s="1375"/>
      <c r="Z110" s="1375"/>
      <c r="AA110" s="1375"/>
      <c r="AB110" s="1375"/>
      <c r="AC110" s="1375"/>
      <c r="AD110" s="501" t="s">
        <v>12</v>
      </c>
      <c r="AE110" s="380"/>
      <c r="AF110" s="381"/>
      <c r="AG110" s="381"/>
      <c r="AH110" s="381"/>
      <c r="AI110" s="381"/>
      <c r="AJ110" s="381"/>
      <c r="AK110" s="381"/>
      <c r="AL110" s="381"/>
      <c r="AM110" s="381"/>
      <c r="AN110" s="381"/>
      <c r="AO110" s="381"/>
      <c r="AP110" s="381"/>
      <c r="AQ110" s="381"/>
      <c r="AR110" s="381"/>
      <c r="AS110" s="381"/>
      <c r="AT110" s="382"/>
      <c r="AU110" s="1326"/>
      <c r="AV110" s="1326"/>
      <c r="AW110" s="1326"/>
      <c r="AX110" s="1326"/>
      <c r="AY110" s="1326"/>
      <c r="AZ110" s="1326"/>
      <c r="BA110" s="1326"/>
      <c r="BB110" s="1326"/>
      <c r="BC110" s="1326"/>
      <c r="BD110" s="1326"/>
      <c r="BE110" s="1326"/>
      <c r="BF110" s="1326"/>
      <c r="BG110" s="1326"/>
      <c r="BH110" s="1326"/>
      <c r="BI110" s="1326"/>
      <c r="BJ110" s="376"/>
      <c r="BK110" s="372"/>
      <c r="BL110" s="372"/>
      <c r="BM110" s="372"/>
      <c r="BN110" s="372"/>
      <c r="BO110" s="372"/>
      <c r="BP110" s="372"/>
      <c r="BQ110" s="372"/>
      <c r="BR110" s="372"/>
      <c r="BS110" s="372"/>
      <c r="BT110" s="372"/>
      <c r="BU110" s="372"/>
      <c r="BV110" s="372"/>
      <c r="BW110" s="372"/>
      <c r="BX110" s="372"/>
      <c r="BY110" s="372"/>
      <c r="BZ110" s="376"/>
      <c r="CA110" s="327"/>
      <c r="CB110" s="327"/>
      <c r="CC110" s="526"/>
      <c r="CD110" s="526"/>
    </row>
    <row r="111" spans="1:82" ht="13.5">
      <c r="A111" s="327"/>
      <c r="B111" s="327"/>
      <c r="C111" s="327"/>
      <c r="D111" s="327"/>
      <c r="E111" s="327"/>
      <c r="F111" s="327"/>
      <c r="G111" s="327"/>
      <c r="H111" s="327"/>
      <c r="I111" s="327"/>
      <c r="J111" s="327"/>
      <c r="K111" s="327"/>
      <c r="L111" s="327"/>
      <c r="M111" s="327"/>
      <c r="N111" s="327"/>
      <c r="O111" s="327"/>
      <c r="P111" s="327"/>
      <c r="Q111" s="327"/>
      <c r="R111" s="327"/>
      <c r="S111" s="327"/>
      <c r="T111" s="327"/>
      <c r="U111" s="327"/>
      <c r="V111" s="327"/>
      <c r="W111" s="327"/>
      <c r="X111" s="327"/>
      <c r="Y111" s="327"/>
      <c r="Z111" s="327"/>
      <c r="AA111" s="327"/>
      <c r="AB111" s="327"/>
      <c r="AC111" s="327"/>
      <c r="AD111" s="327"/>
      <c r="AE111" s="327"/>
      <c r="AF111" s="327"/>
      <c r="AG111" s="327"/>
      <c r="AH111" s="327"/>
      <c r="AI111" s="327"/>
      <c r="AJ111" s="327"/>
      <c r="AK111" s="327"/>
      <c r="AL111" s="327"/>
      <c r="AM111" s="327"/>
      <c r="AN111" s="327"/>
      <c r="AO111" s="327"/>
      <c r="AP111" s="327"/>
      <c r="AQ111" s="327"/>
      <c r="AR111" s="327"/>
      <c r="AS111" s="327"/>
      <c r="AT111" s="327"/>
      <c r="AU111" s="327"/>
      <c r="AV111" s="327"/>
      <c r="AW111" s="327"/>
      <c r="AX111" s="327"/>
      <c r="AY111" s="327"/>
      <c r="AZ111" s="327"/>
      <c r="BA111" s="327"/>
      <c r="BB111" s="327"/>
      <c r="BC111" s="327"/>
      <c r="BD111" s="327"/>
      <c r="BE111" s="327"/>
      <c r="BF111" s="327"/>
      <c r="BG111" s="327"/>
      <c r="BH111" s="327"/>
      <c r="BI111" s="327"/>
      <c r="BJ111" s="327"/>
      <c r="BK111" s="327"/>
      <c r="BL111" s="327"/>
      <c r="BM111" s="327"/>
      <c r="BN111" s="327"/>
      <c r="BO111" s="327"/>
      <c r="BP111" s="327"/>
      <c r="BQ111" s="327"/>
      <c r="BR111" s="327"/>
      <c r="BS111" s="327"/>
      <c r="BT111" s="327"/>
      <c r="BU111" s="327"/>
      <c r="BV111" s="327"/>
      <c r="BW111" s="327"/>
      <c r="BX111" s="327"/>
      <c r="BY111" s="327"/>
      <c r="BZ111" s="327"/>
      <c r="CA111" s="327"/>
      <c r="CB111" s="327"/>
      <c r="CC111" s="520"/>
      <c r="CD111" s="520"/>
    </row>
    <row r="112" spans="1:82" ht="13.5">
      <c r="A112" s="327"/>
      <c r="B112" s="327"/>
      <c r="C112" s="327"/>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c r="AF112" s="327"/>
      <c r="AG112" s="327"/>
      <c r="AH112" s="327"/>
      <c r="AI112" s="327"/>
      <c r="AJ112" s="327"/>
      <c r="AK112" s="327"/>
      <c r="AL112" s="327"/>
      <c r="AM112" s="327"/>
      <c r="AN112" s="327"/>
      <c r="AO112" s="327"/>
      <c r="AP112" s="327"/>
      <c r="AQ112" s="327"/>
      <c r="AR112" s="327"/>
      <c r="AS112" s="327"/>
      <c r="AT112" s="327"/>
      <c r="AU112" s="327"/>
      <c r="AV112" s="327"/>
      <c r="AW112" s="327"/>
      <c r="AX112" s="327"/>
      <c r="AY112" s="327"/>
      <c r="AZ112" s="327"/>
      <c r="BA112" s="327"/>
      <c r="BB112" s="327"/>
      <c r="BC112" s="327"/>
      <c r="BD112" s="327"/>
      <c r="BE112" s="327"/>
      <c r="BF112" s="327"/>
      <c r="BG112" s="327"/>
      <c r="BH112" s="327"/>
      <c r="BI112" s="327"/>
      <c r="BJ112" s="327"/>
      <c r="BK112" s="327"/>
      <c r="BL112" s="327"/>
      <c r="BM112" s="327"/>
      <c r="BN112" s="327"/>
      <c r="BO112" s="327"/>
      <c r="BP112" s="327"/>
      <c r="BQ112" s="327"/>
      <c r="BR112" s="327"/>
      <c r="BS112" s="327"/>
      <c r="BT112" s="327"/>
      <c r="BU112" s="327"/>
      <c r="BV112" s="327"/>
      <c r="BW112" s="327"/>
      <c r="BX112" s="327"/>
      <c r="BY112" s="327"/>
      <c r="BZ112" s="327"/>
      <c r="CA112" s="327"/>
      <c r="CB112" s="327"/>
      <c r="CC112" s="520"/>
      <c r="CD112" s="520"/>
    </row>
    <row r="113" spans="1:82" ht="13.5">
      <c r="A113" s="520"/>
      <c r="B113" s="520"/>
      <c r="C113" s="520"/>
      <c r="D113" s="520"/>
      <c r="E113" s="520"/>
      <c r="F113" s="520"/>
      <c r="G113" s="520"/>
      <c r="H113" s="520"/>
      <c r="I113" s="520"/>
      <c r="J113" s="520"/>
      <c r="K113" s="520"/>
      <c r="L113" s="520"/>
      <c r="M113" s="520"/>
      <c r="N113" s="520"/>
      <c r="O113" s="520"/>
      <c r="P113" s="520"/>
      <c r="Q113" s="520"/>
      <c r="R113" s="520"/>
      <c r="S113" s="520"/>
      <c r="T113" s="520"/>
      <c r="U113" s="520"/>
      <c r="V113" s="520"/>
      <c r="W113" s="520"/>
      <c r="X113" s="520"/>
      <c r="Y113" s="520"/>
      <c r="Z113" s="520"/>
      <c r="AA113" s="520"/>
      <c r="AB113" s="520"/>
      <c r="AC113" s="520"/>
      <c r="AD113" s="520"/>
      <c r="AE113" s="520"/>
      <c r="AF113" s="520"/>
      <c r="AG113" s="520"/>
      <c r="AH113" s="520"/>
      <c r="AI113" s="520"/>
      <c r="AJ113" s="520"/>
      <c r="AK113" s="520"/>
      <c r="AL113" s="520"/>
      <c r="AM113" s="520"/>
      <c r="AN113" s="520"/>
      <c r="AO113" s="520"/>
      <c r="AP113" s="520"/>
      <c r="AQ113" s="520"/>
      <c r="AR113" s="520"/>
      <c r="AS113" s="520"/>
      <c r="AT113" s="520"/>
      <c r="AU113" s="520"/>
      <c r="AV113" s="520"/>
      <c r="AW113" s="520"/>
      <c r="AX113" s="520"/>
      <c r="AY113" s="520"/>
      <c r="AZ113" s="520"/>
      <c r="BA113" s="520"/>
      <c r="BB113" s="520"/>
      <c r="BC113" s="520"/>
      <c r="BD113" s="520"/>
      <c r="BE113" s="520"/>
      <c r="BF113" s="520"/>
      <c r="BG113" s="520"/>
      <c r="BH113" s="520"/>
      <c r="BI113" s="520"/>
      <c r="BJ113" s="520"/>
      <c r="BK113" s="520"/>
      <c r="BL113" s="520"/>
      <c r="BM113" s="520"/>
      <c r="BN113" s="520"/>
      <c r="BO113" s="520"/>
      <c r="BP113" s="520"/>
      <c r="BQ113" s="520"/>
      <c r="BR113" s="520"/>
      <c r="BS113" s="520"/>
      <c r="BT113" s="520"/>
      <c r="BU113" s="520"/>
      <c r="BV113" s="520"/>
      <c r="BW113" s="520"/>
      <c r="BX113" s="520"/>
      <c r="BY113" s="520"/>
      <c r="BZ113" s="520"/>
      <c r="CA113" s="520"/>
      <c r="CB113" s="520"/>
      <c r="CC113" s="520"/>
      <c r="CD113" s="520"/>
    </row>
    <row r="114" spans="1:82">
      <c r="A114" s="520"/>
      <c r="B114" s="520"/>
      <c r="C114" s="520"/>
      <c r="D114" s="520"/>
      <c r="E114" s="520"/>
      <c r="F114" s="520"/>
      <c r="G114" s="520"/>
      <c r="H114" s="520"/>
      <c r="I114" s="520"/>
      <c r="J114" s="532"/>
      <c r="K114" s="520"/>
      <c r="L114" s="520"/>
      <c r="M114" s="520"/>
      <c r="N114" s="520"/>
      <c r="O114" s="520"/>
      <c r="P114" s="520"/>
      <c r="Q114" s="520"/>
      <c r="R114" s="520"/>
      <c r="S114" s="520"/>
      <c r="T114" s="520"/>
      <c r="U114" s="520"/>
      <c r="V114" s="520"/>
      <c r="W114" s="520"/>
      <c r="X114" s="520"/>
      <c r="Y114" s="520"/>
      <c r="Z114" s="520"/>
      <c r="AA114" s="520"/>
      <c r="AB114" s="520"/>
      <c r="AC114" s="520"/>
      <c r="AD114" s="520"/>
      <c r="AE114" s="520"/>
      <c r="AF114" s="520"/>
      <c r="AG114" s="520"/>
      <c r="AH114" s="520"/>
      <c r="AI114" s="520"/>
      <c r="AJ114" s="520"/>
      <c r="AK114" s="520"/>
      <c r="AL114" s="520"/>
      <c r="AM114" s="520"/>
      <c r="AN114" s="520"/>
      <c r="AO114" s="520"/>
      <c r="AP114" s="520"/>
      <c r="AQ114" s="520"/>
      <c r="AR114" s="520"/>
      <c r="AS114" s="520"/>
      <c r="AT114" s="520"/>
      <c r="AU114" s="520"/>
      <c r="AV114" s="520"/>
      <c r="AW114" s="520"/>
      <c r="AX114" s="520"/>
      <c r="AY114" s="520"/>
      <c r="AZ114" s="520"/>
      <c r="BA114" s="520"/>
      <c r="BB114" s="520"/>
      <c r="BC114" s="520"/>
      <c r="BD114" s="520"/>
      <c r="BE114" s="520"/>
      <c r="BF114" s="520"/>
      <c r="BG114" s="520"/>
      <c r="BH114" s="520"/>
      <c r="BI114" s="520"/>
      <c r="BJ114" s="520"/>
      <c r="BK114" s="520"/>
      <c r="BL114" s="520"/>
      <c r="BM114" s="520"/>
      <c r="BN114" s="520"/>
      <c r="BO114" s="520"/>
      <c r="BP114" s="520"/>
      <c r="BQ114" s="520"/>
      <c r="BR114" s="520"/>
      <c r="BS114" s="520"/>
      <c r="BT114" s="520"/>
      <c r="BU114" s="520"/>
      <c r="BV114" s="520"/>
      <c r="BW114" s="520"/>
      <c r="BX114" s="520"/>
      <c r="BY114" s="520"/>
      <c r="BZ114" s="520"/>
      <c r="CA114" s="520"/>
      <c r="CB114" s="520"/>
      <c r="CC114" s="520"/>
      <c r="CD114" s="520"/>
    </row>
  </sheetData>
  <sheetProtection algorithmName="SHA-512" hashValue="oi1cAhDJJRUxPCUdp0PStisHJ9y63X1Z6pErCVMWHTsmLF0qmzEJApfdiUgnvV1EpPYwLaSJPeUEiCzUBa0Jig==" saltValue="zVUE5FZTdL1gO1Cl4Tkxtg==" spinCount="100000" sheet="1" objects="1" scenarios="1"/>
  <mergeCells count="1025">
    <mergeCell ref="AU60:AW60"/>
    <mergeCell ref="BF60:BI60"/>
    <mergeCell ref="BK60:BM60"/>
    <mergeCell ref="BV60:BY60"/>
    <mergeCell ref="BK61:BM61"/>
    <mergeCell ref="BV61:BY61"/>
    <mergeCell ref="B61:F61"/>
    <mergeCell ref="G61:I61"/>
    <mergeCell ref="K61:N61"/>
    <mergeCell ref="O61:Q61"/>
    <mergeCell ref="Z61:AC61"/>
    <mergeCell ref="AE61:AG61"/>
    <mergeCell ref="AP61:AS61"/>
    <mergeCell ref="AU61:AW61"/>
    <mergeCell ref="BF61:BI61"/>
    <mergeCell ref="BK50:BM50"/>
    <mergeCell ref="BV50:BY50"/>
    <mergeCell ref="B56:F56"/>
    <mergeCell ref="G56:I56"/>
    <mergeCell ref="K56:N56"/>
    <mergeCell ref="O56:Q56"/>
    <mergeCell ref="Z56:AC56"/>
    <mergeCell ref="AE56:AG56"/>
    <mergeCell ref="AP56:AS56"/>
    <mergeCell ref="AU56:AW56"/>
    <mergeCell ref="BF56:BI56"/>
    <mergeCell ref="BK56:BM56"/>
    <mergeCell ref="BV56:BY56"/>
    <mergeCell ref="B50:F50"/>
    <mergeCell ref="G50:I50"/>
    <mergeCell ref="K50:N50"/>
    <mergeCell ref="O50:Q50"/>
    <mergeCell ref="Z50:AC50"/>
    <mergeCell ref="AE50:AG50"/>
    <mergeCell ref="AP50:AS50"/>
    <mergeCell ref="AU50:AW50"/>
    <mergeCell ref="BF50:BI50"/>
    <mergeCell ref="B52:F52"/>
    <mergeCell ref="G52:I52"/>
    <mergeCell ref="BK48:BM48"/>
    <mergeCell ref="BV48:BY48"/>
    <mergeCell ref="B49:F49"/>
    <mergeCell ref="G49:I49"/>
    <mergeCell ref="K49:N49"/>
    <mergeCell ref="O49:Q49"/>
    <mergeCell ref="Z49:AC49"/>
    <mergeCell ref="AE49:AG49"/>
    <mergeCell ref="AP49:AS49"/>
    <mergeCell ref="AU49:AW49"/>
    <mergeCell ref="BF49:BI49"/>
    <mergeCell ref="BK49:BM49"/>
    <mergeCell ref="BV49:BY49"/>
    <mergeCell ref="B48:F48"/>
    <mergeCell ref="G48:I48"/>
    <mergeCell ref="K48:N48"/>
    <mergeCell ref="O48:Q48"/>
    <mergeCell ref="Z48:AC48"/>
    <mergeCell ref="AE48:AG48"/>
    <mergeCell ref="AP48:AS48"/>
    <mergeCell ref="AU48:AW48"/>
    <mergeCell ref="BF48:BI48"/>
    <mergeCell ref="AP52:AS52"/>
    <mergeCell ref="AU52:AW52"/>
    <mergeCell ref="BF52:BI52"/>
    <mergeCell ref="BK46:BM46"/>
    <mergeCell ref="BV46:BY46"/>
    <mergeCell ref="B47:F47"/>
    <mergeCell ref="G47:I47"/>
    <mergeCell ref="K47:N47"/>
    <mergeCell ref="O47:Q47"/>
    <mergeCell ref="Z47:AC47"/>
    <mergeCell ref="AE47:AG47"/>
    <mergeCell ref="AP47:AS47"/>
    <mergeCell ref="AU47:AW47"/>
    <mergeCell ref="BF47:BI47"/>
    <mergeCell ref="BK47:BM47"/>
    <mergeCell ref="BV47:BY47"/>
    <mergeCell ref="B46:F46"/>
    <mergeCell ref="G46:I46"/>
    <mergeCell ref="K46:N46"/>
    <mergeCell ref="O46:Q46"/>
    <mergeCell ref="Z46:AC46"/>
    <mergeCell ref="AE46:AG46"/>
    <mergeCell ref="AP46:AS46"/>
    <mergeCell ref="AU46:AW46"/>
    <mergeCell ref="BF46:BI46"/>
    <mergeCell ref="BK44:BM44"/>
    <mergeCell ref="BV44:BY44"/>
    <mergeCell ref="B45:F45"/>
    <mergeCell ref="G45:I45"/>
    <mergeCell ref="K45:N45"/>
    <mergeCell ref="O45:Q45"/>
    <mergeCell ref="Z45:AC45"/>
    <mergeCell ref="AE45:AG45"/>
    <mergeCell ref="AP45:AS45"/>
    <mergeCell ref="AU45:AW45"/>
    <mergeCell ref="BF45:BI45"/>
    <mergeCell ref="BK45:BM45"/>
    <mergeCell ref="BV45:BY45"/>
    <mergeCell ref="B44:F44"/>
    <mergeCell ref="G44:I44"/>
    <mergeCell ref="K44:N44"/>
    <mergeCell ref="O44:Q44"/>
    <mergeCell ref="Z44:AC44"/>
    <mergeCell ref="AE44:AG44"/>
    <mergeCell ref="AP44:AS44"/>
    <mergeCell ref="AU44:AW44"/>
    <mergeCell ref="BF44:BI44"/>
    <mergeCell ref="G7:I7"/>
    <mergeCell ref="BK12:BM12"/>
    <mergeCell ref="BV12:BY12"/>
    <mergeCell ref="B43:F43"/>
    <mergeCell ref="G43:I43"/>
    <mergeCell ref="K43:N43"/>
    <mergeCell ref="O43:Q43"/>
    <mergeCell ref="Z43:AC43"/>
    <mergeCell ref="AE43:AG43"/>
    <mergeCell ref="AP43:AS43"/>
    <mergeCell ref="AU43:AW43"/>
    <mergeCell ref="BF43:BI43"/>
    <mergeCell ref="BK43:BM43"/>
    <mergeCell ref="BV43:BY43"/>
    <mergeCell ref="B12:F12"/>
    <mergeCell ref="G12:I12"/>
    <mergeCell ref="K12:N12"/>
    <mergeCell ref="O12:Q12"/>
    <mergeCell ref="Z12:AC12"/>
    <mergeCell ref="AE12:AG12"/>
    <mergeCell ref="AP12:AS12"/>
    <mergeCell ref="AU12:AW12"/>
    <mergeCell ref="BF12:BI12"/>
    <mergeCell ref="B23:F23"/>
    <mergeCell ref="G23:I23"/>
    <mergeCell ref="BK39:BM39"/>
    <mergeCell ref="BV39:BY39"/>
    <mergeCell ref="B40:F40"/>
    <mergeCell ref="G40:I40"/>
    <mergeCell ref="K40:N40"/>
    <mergeCell ref="O40:Q40"/>
    <mergeCell ref="Z40:AC40"/>
    <mergeCell ref="BK10:BM10"/>
    <mergeCell ref="BV10:BY10"/>
    <mergeCell ref="B11:F11"/>
    <mergeCell ref="G11:I11"/>
    <mergeCell ref="K11:N11"/>
    <mergeCell ref="O11:Q11"/>
    <mergeCell ref="Z11:AC11"/>
    <mergeCell ref="AE11:AG11"/>
    <mergeCell ref="AP11:AS11"/>
    <mergeCell ref="AU11:AW11"/>
    <mergeCell ref="BF11:BI11"/>
    <mergeCell ref="BK11:BM11"/>
    <mergeCell ref="BV11:BY11"/>
    <mergeCell ref="B10:F10"/>
    <mergeCell ref="G10:I10"/>
    <mergeCell ref="K10:N10"/>
    <mergeCell ref="O10:Q10"/>
    <mergeCell ref="Z10:AC10"/>
    <mergeCell ref="AE10:AG10"/>
    <mergeCell ref="AP10:AS10"/>
    <mergeCell ref="AU10:AW10"/>
    <mergeCell ref="BF10:BI10"/>
    <mergeCell ref="A5:A6"/>
    <mergeCell ref="B5:F6"/>
    <mergeCell ref="G5:I6"/>
    <mergeCell ref="J5:J6"/>
    <mergeCell ref="K5:N6"/>
    <mergeCell ref="O5:AT5"/>
    <mergeCell ref="AU5:BZ5"/>
    <mergeCell ref="CA5:CB5"/>
    <mergeCell ref="AE6:AT6"/>
    <mergeCell ref="BK6:BZ6"/>
    <mergeCell ref="BC1:BJ1"/>
    <mergeCell ref="BK1:BO1"/>
    <mergeCell ref="BP1:BV1"/>
    <mergeCell ref="BW1:BZ1"/>
    <mergeCell ref="BC2:BJ2"/>
    <mergeCell ref="BK2:BZ2"/>
    <mergeCell ref="BC3:BJ3"/>
    <mergeCell ref="BK3:BZ3"/>
    <mergeCell ref="A4:AT4"/>
    <mergeCell ref="K7:N7"/>
    <mergeCell ref="O7:Q7"/>
    <mergeCell ref="Z7:AC7"/>
    <mergeCell ref="AE7:AG7"/>
    <mergeCell ref="AP7:AS7"/>
    <mergeCell ref="B9:F9"/>
    <mergeCell ref="G9:I9"/>
    <mergeCell ref="K9:N9"/>
    <mergeCell ref="O9:Q9"/>
    <mergeCell ref="Z9:AC9"/>
    <mergeCell ref="AE9:AG9"/>
    <mergeCell ref="AP9:AS9"/>
    <mergeCell ref="AU9:AW9"/>
    <mergeCell ref="BF9:BI9"/>
    <mergeCell ref="BK9:BM9"/>
    <mergeCell ref="BV9:BY9"/>
    <mergeCell ref="AP8:AS8"/>
    <mergeCell ref="AU8:AW8"/>
    <mergeCell ref="BF8:BI8"/>
    <mergeCell ref="BK8:BM8"/>
    <mergeCell ref="BV8:BY8"/>
    <mergeCell ref="AU7:AW7"/>
    <mergeCell ref="BF7:BI7"/>
    <mergeCell ref="BK7:BM7"/>
    <mergeCell ref="BV7:BY7"/>
    <mergeCell ref="B8:F8"/>
    <mergeCell ref="G8:I8"/>
    <mergeCell ref="K8:N8"/>
    <mergeCell ref="O8:Q8"/>
    <mergeCell ref="Z8:AC8"/>
    <mergeCell ref="AE8:AG8"/>
    <mergeCell ref="B7:F7"/>
    <mergeCell ref="BK52:BM52"/>
    <mergeCell ref="BV52:BY52"/>
    <mergeCell ref="AP51:AS51"/>
    <mergeCell ref="AU51:AW51"/>
    <mergeCell ref="BF51:BI51"/>
    <mergeCell ref="BK51:BM51"/>
    <mergeCell ref="BV51:BY51"/>
    <mergeCell ref="K52:N52"/>
    <mergeCell ref="O52:Q52"/>
    <mergeCell ref="Z52:AC52"/>
    <mergeCell ref="B51:F51"/>
    <mergeCell ref="G51:I51"/>
    <mergeCell ref="K51:N51"/>
    <mergeCell ref="O51:Q51"/>
    <mergeCell ref="Z51:AC51"/>
    <mergeCell ref="AE52:AG52"/>
    <mergeCell ref="AE51:AG51"/>
    <mergeCell ref="AE54:AG54"/>
    <mergeCell ref="AP54:AS54"/>
    <mergeCell ref="AU54:AW54"/>
    <mergeCell ref="BF54:BI54"/>
    <mergeCell ref="BK54:BM54"/>
    <mergeCell ref="BV54:BY54"/>
    <mergeCell ref="AP53:AS53"/>
    <mergeCell ref="AU53:AW53"/>
    <mergeCell ref="BF53:BI53"/>
    <mergeCell ref="BK53:BM53"/>
    <mergeCell ref="BV53:BY53"/>
    <mergeCell ref="AE53:AG53"/>
    <mergeCell ref="B54:F54"/>
    <mergeCell ref="G54:I54"/>
    <mergeCell ref="K54:N54"/>
    <mergeCell ref="O54:Q54"/>
    <mergeCell ref="Z54:AC54"/>
    <mergeCell ref="B53:F53"/>
    <mergeCell ref="G53:I53"/>
    <mergeCell ref="K53:N53"/>
    <mergeCell ref="O53:Q53"/>
    <mergeCell ref="Z53:AC53"/>
    <mergeCell ref="AP60:AS60"/>
    <mergeCell ref="B62:F62"/>
    <mergeCell ref="G62:I62"/>
    <mergeCell ref="K62:N62"/>
    <mergeCell ref="O62:Q62"/>
    <mergeCell ref="Z62:AC62"/>
    <mergeCell ref="B55:F55"/>
    <mergeCell ref="G55:I55"/>
    <mergeCell ref="K55:N55"/>
    <mergeCell ref="O55:Q55"/>
    <mergeCell ref="Z55:AC55"/>
    <mergeCell ref="B57:F57"/>
    <mergeCell ref="G57:I57"/>
    <mergeCell ref="K57:N57"/>
    <mergeCell ref="O57:Q57"/>
    <mergeCell ref="Z57:AC57"/>
    <mergeCell ref="B58:F58"/>
    <mergeCell ref="G58:I58"/>
    <mergeCell ref="K58:N58"/>
    <mergeCell ref="O58:Q58"/>
    <mergeCell ref="Z58:AC58"/>
    <mergeCell ref="B59:F59"/>
    <mergeCell ref="G59:I59"/>
    <mergeCell ref="K59:N59"/>
    <mergeCell ref="O59:Q59"/>
    <mergeCell ref="Z59:AC59"/>
    <mergeCell ref="B60:F60"/>
    <mergeCell ref="G60:I60"/>
    <mergeCell ref="K60:N60"/>
    <mergeCell ref="O60:Q60"/>
    <mergeCell ref="Z60:AC60"/>
    <mergeCell ref="AU76:AW76"/>
    <mergeCell ref="AE62:AG62"/>
    <mergeCell ref="AP62:AS62"/>
    <mergeCell ref="AU62:AW62"/>
    <mergeCell ref="BF62:BI62"/>
    <mergeCell ref="BK62:BM62"/>
    <mergeCell ref="BV62:BY62"/>
    <mergeCell ref="AP55:AS55"/>
    <mergeCell ref="AU55:AW55"/>
    <mergeCell ref="BF55:BI55"/>
    <mergeCell ref="BK55:BM55"/>
    <mergeCell ref="BV55:BY55"/>
    <mergeCell ref="AE55:AG55"/>
    <mergeCell ref="AE57:AG57"/>
    <mergeCell ref="AP57:AS57"/>
    <mergeCell ref="AU57:AW57"/>
    <mergeCell ref="BF57:BI57"/>
    <mergeCell ref="BK57:BM57"/>
    <mergeCell ref="BV57:BY57"/>
    <mergeCell ref="AE58:AG58"/>
    <mergeCell ref="AP58:AS58"/>
    <mergeCell ref="AU58:AW58"/>
    <mergeCell ref="BF58:BI58"/>
    <mergeCell ref="BK58:BM58"/>
    <mergeCell ref="BV58:BY58"/>
    <mergeCell ref="AE59:AG59"/>
    <mergeCell ref="AP59:AS59"/>
    <mergeCell ref="AU59:AW59"/>
    <mergeCell ref="BF59:BI59"/>
    <mergeCell ref="BK59:BM59"/>
    <mergeCell ref="BV59:BY59"/>
    <mergeCell ref="AE60:AG60"/>
    <mergeCell ref="A71:N71"/>
    <mergeCell ref="O71:AC71"/>
    <mergeCell ref="AU71:BI71"/>
    <mergeCell ref="A73:AT73"/>
    <mergeCell ref="A74:A75"/>
    <mergeCell ref="B74:F75"/>
    <mergeCell ref="G74:I75"/>
    <mergeCell ref="J74:J75"/>
    <mergeCell ref="K74:N75"/>
    <mergeCell ref="O74:AT74"/>
    <mergeCell ref="AU74:BZ74"/>
    <mergeCell ref="AE75:AT75"/>
    <mergeCell ref="BK75:BZ75"/>
    <mergeCell ref="A69:N69"/>
    <mergeCell ref="O69:AC69"/>
    <mergeCell ref="AE69:AS69"/>
    <mergeCell ref="AU69:BI69"/>
    <mergeCell ref="BK69:BY69"/>
    <mergeCell ref="A70:N70"/>
    <mergeCell ref="O70:AC70"/>
    <mergeCell ref="AU70:BI70"/>
    <mergeCell ref="BF76:BI76"/>
    <mergeCell ref="BK76:BM76"/>
    <mergeCell ref="BV76:BY76"/>
    <mergeCell ref="B77:F77"/>
    <mergeCell ref="G77:I77"/>
    <mergeCell ref="K77:N77"/>
    <mergeCell ref="O77:Q77"/>
    <mergeCell ref="Z77:AC77"/>
    <mergeCell ref="AE77:AG77"/>
    <mergeCell ref="B76:F76"/>
    <mergeCell ref="G76:I76"/>
    <mergeCell ref="K76:N76"/>
    <mergeCell ref="O76:Q76"/>
    <mergeCell ref="Z76:AC76"/>
    <mergeCell ref="AE76:AG76"/>
    <mergeCell ref="AP76:AS76"/>
    <mergeCell ref="B78:F78"/>
    <mergeCell ref="G78:I78"/>
    <mergeCell ref="K78:N78"/>
    <mergeCell ref="O78:Q78"/>
    <mergeCell ref="Z78:AC78"/>
    <mergeCell ref="AE78:AG78"/>
    <mergeCell ref="AP78:AS78"/>
    <mergeCell ref="AU78:AW78"/>
    <mergeCell ref="BF78:BI78"/>
    <mergeCell ref="BK78:BM78"/>
    <mergeCell ref="BV78:BY78"/>
    <mergeCell ref="AP77:AS77"/>
    <mergeCell ref="AU77:AW77"/>
    <mergeCell ref="BF77:BI77"/>
    <mergeCell ref="BK77:BM77"/>
    <mergeCell ref="BV77:BY77"/>
    <mergeCell ref="AE80:AG80"/>
    <mergeCell ref="AP80:AS80"/>
    <mergeCell ref="AU80:AW80"/>
    <mergeCell ref="BF80:BI80"/>
    <mergeCell ref="BK80:BM80"/>
    <mergeCell ref="BV80:BY80"/>
    <mergeCell ref="AP79:AS79"/>
    <mergeCell ref="AU79:AW79"/>
    <mergeCell ref="BF79:BI79"/>
    <mergeCell ref="BK79:BM79"/>
    <mergeCell ref="BV79:BY79"/>
    <mergeCell ref="AE79:AG79"/>
    <mergeCell ref="B80:F80"/>
    <mergeCell ref="G80:I80"/>
    <mergeCell ref="K80:N80"/>
    <mergeCell ref="O80:Q80"/>
    <mergeCell ref="Z80:AC80"/>
    <mergeCell ref="B79:F79"/>
    <mergeCell ref="G79:I79"/>
    <mergeCell ref="K79:N79"/>
    <mergeCell ref="O79:Q79"/>
    <mergeCell ref="Z79:AC79"/>
    <mergeCell ref="BF100:BI100"/>
    <mergeCell ref="BK100:BM100"/>
    <mergeCell ref="BV100:BY100"/>
    <mergeCell ref="AP99:AS99"/>
    <mergeCell ref="AU99:AW99"/>
    <mergeCell ref="BF99:BI99"/>
    <mergeCell ref="BK99:BM99"/>
    <mergeCell ref="BV99:BY99"/>
    <mergeCell ref="AE99:AG99"/>
    <mergeCell ref="B100:F100"/>
    <mergeCell ref="G100:I100"/>
    <mergeCell ref="K100:N100"/>
    <mergeCell ref="O100:Q100"/>
    <mergeCell ref="Z100:AC100"/>
    <mergeCell ref="B99:F99"/>
    <mergeCell ref="G99:I99"/>
    <mergeCell ref="K99:N99"/>
    <mergeCell ref="O99:Q99"/>
    <mergeCell ref="Z99:AC99"/>
    <mergeCell ref="BK102:BM102"/>
    <mergeCell ref="BV102:BY102"/>
    <mergeCell ref="AP101:AS101"/>
    <mergeCell ref="AU101:AW101"/>
    <mergeCell ref="BF101:BI101"/>
    <mergeCell ref="BK101:BM101"/>
    <mergeCell ref="BV101:BY101"/>
    <mergeCell ref="AE101:AG101"/>
    <mergeCell ref="B102:F102"/>
    <mergeCell ref="G102:I102"/>
    <mergeCell ref="K102:N102"/>
    <mergeCell ref="O102:Q102"/>
    <mergeCell ref="Z102:AC102"/>
    <mergeCell ref="B101:F101"/>
    <mergeCell ref="G101:I101"/>
    <mergeCell ref="K101:N101"/>
    <mergeCell ref="O101:Q101"/>
    <mergeCell ref="Z101:AC101"/>
    <mergeCell ref="BK104:BM104"/>
    <mergeCell ref="BV104:BY104"/>
    <mergeCell ref="AP103:AS103"/>
    <mergeCell ref="AU103:AW103"/>
    <mergeCell ref="BF103:BI103"/>
    <mergeCell ref="BK103:BM103"/>
    <mergeCell ref="BV103:BY103"/>
    <mergeCell ref="AE103:AG103"/>
    <mergeCell ref="B104:F104"/>
    <mergeCell ref="G104:I104"/>
    <mergeCell ref="K104:N104"/>
    <mergeCell ref="O104:Q104"/>
    <mergeCell ref="Z104:AC104"/>
    <mergeCell ref="B103:F103"/>
    <mergeCell ref="G103:I103"/>
    <mergeCell ref="K103:N103"/>
    <mergeCell ref="O103:Q103"/>
    <mergeCell ref="Z103:AC103"/>
    <mergeCell ref="BK106:BM106"/>
    <mergeCell ref="BV106:BY106"/>
    <mergeCell ref="AP105:AS105"/>
    <mergeCell ref="AU105:AW105"/>
    <mergeCell ref="BF105:BI105"/>
    <mergeCell ref="BK105:BM105"/>
    <mergeCell ref="BV105:BY105"/>
    <mergeCell ref="AE105:AG105"/>
    <mergeCell ref="B106:F106"/>
    <mergeCell ref="G106:I106"/>
    <mergeCell ref="K106:N106"/>
    <mergeCell ref="O106:Q106"/>
    <mergeCell ref="Z106:AC106"/>
    <mergeCell ref="B105:F105"/>
    <mergeCell ref="G105:I105"/>
    <mergeCell ref="K105:N105"/>
    <mergeCell ref="O105:Q105"/>
    <mergeCell ref="Z105:AC105"/>
    <mergeCell ref="A110:N110"/>
    <mergeCell ref="O110:AC110"/>
    <mergeCell ref="AU110:BI110"/>
    <mergeCell ref="BK107:BM107"/>
    <mergeCell ref="BV107:BY107"/>
    <mergeCell ref="A108:N108"/>
    <mergeCell ref="O108:AC108"/>
    <mergeCell ref="AE108:AS108"/>
    <mergeCell ref="AU108:BI108"/>
    <mergeCell ref="BK108:BY108"/>
    <mergeCell ref="B107:F107"/>
    <mergeCell ref="G107:I107"/>
    <mergeCell ref="K107:N107"/>
    <mergeCell ref="O107:Q107"/>
    <mergeCell ref="Z107:AC107"/>
    <mergeCell ref="AE107:AG107"/>
    <mergeCell ref="BF107:BI107"/>
    <mergeCell ref="AU107:AW107"/>
    <mergeCell ref="AP107:AS107"/>
    <mergeCell ref="Z82:AC82"/>
    <mergeCell ref="AE82:AG82"/>
    <mergeCell ref="AP82:AS82"/>
    <mergeCell ref="B83:F83"/>
    <mergeCell ref="G83:I83"/>
    <mergeCell ref="K83:N83"/>
    <mergeCell ref="AE86:AG86"/>
    <mergeCell ref="O83:Q83"/>
    <mergeCell ref="Z83:AC83"/>
    <mergeCell ref="AE83:AG83"/>
    <mergeCell ref="AP83:AS83"/>
    <mergeCell ref="B84:F84"/>
    <mergeCell ref="G84:I84"/>
    <mergeCell ref="K84:N84"/>
    <mergeCell ref="A109:N109"/>
    <mergeCell ref="O109:AC109"/>
    <mergeCell ref="AU109:BI109"/>
    <mergeCell ref="AE106:AG106"/>
    <mergeCell ref="AP106:AS106"/>
    <mergeCell ref="AU106:AW106"/>
    <mergeCell ref="BF106:BI106"/>
    <mergeCell ref="AE104:AG104"/>
    <mergeCell ref="AP104:AS104"/>
    <mergeCell ref="AU104:AW104"/>
    <mergeCell ref="BF104:BI104"/>
    <mergeCell ref="AE102:AG102"/>
    <mergeCell ref="AP102:AS102"/>
    <mergeCell ref="AU102:AW102"/>
    <mergeCell ref="BF102:BI102"/>
    <mergeCell ref="AE100:AG100"/>
    <mergeCell ref="AP100:AS100"/>
    <mergeCell ref="AU100:AW100"/>
    <mergeCell ref="B93:F93"/>
    <mergeCell ref="G93:I93"/>
    <mergeCell ref="K93:N93"/>
    <mergeCell ref="O93:Q93"/>
    <mergeCell ref="Z93:AC93"/>
    <mergeCell ref="AE93:AG93"/>
    <mergeCell ref="AP93:AS93"/>
    <mergeCell ref="B94:F94"/>
    <mergeCell ref="G94:I94"/>
    <mergeCell ref="K94:N94"/>
    <mergeCell ref="O94:Q94"/>
    <mergeCell ref="Z94:AC94"/>
    <mergeCell ref="AE94:AG94"/>
    <mergeCell ref="AP94:AS94"/>
    <mergeCell ref="B81:F81"/>
    <mergeCell ref="G81:I81"/>
    <mergeCell ref="K81:N81"/>
    <mergeCell ref="O81:Q81"/>
    <mergeCell ref="Z81:AC81"/>
    <mergeCell ref="AE81:AG81"/>
    <mergeCell ref="AP81:AS81"/>
    <mergeCell ref="B92:F92"/>
    <mergeCell ref="G92:I92"/>
    <mergeCell ref="K92:N92"/>
    <mergeCell ref="O92:Q92"/>
    <mergeCell ref="Z92:AC92"/>
    <mergeCell ref="AE92:AG92"/>
    <mergeCell ref="AP92:AS92"/>
    <mergeCell ref="B82:F82"/>
    <mergeCell ref="G82:I82"/>
    <mergeCell ref="K82:N82"/>
    <mergeCell ref="O82:Q82"/>
    <mergeCell ref="B97:F97"/>
    <mergeCell ref="G97:I97"/>
    <mergeCell ref="K97:N97"/>
    <mergeCell ref="O97:Q97"/>
    <mergeCell ref="Z97:AC97"/>
    <mergeCell ref="AE97:AG97"/>
    <mergeCell ref="AP97:AS97"/>
    <mergeCell ref="B98:F98"/>
    <mergeCell ref="G98:I98"/>
    <mergeCell ref="K98:N98"/>
    <mergeCell ref="O98:Q98"/>
    <mergeCell ref="Z98:AC98"/>
    <mergeCell ref="AE98:AG98"/>
    <mergeCell ref="AP98:AS98"/>
    <mergeCell ref="B95:F95"/>
    <mergeCell ref="G95:I95"/>
    <mergeCell ref="K95:N95"/>
    <mergeCell ref="O95:Q95"/>
    <mergeCell ref="Z95:AC95"/>
    <mergeCell ref="AE95:AG95"/>
    <mergeCell ref="AP95:AS95"/>
    <mergeCell ref="B96:F96"/>
    <mergeCell ref="G96:I96"/>
    <mergeCell ref="K96:N96"/>
    <mergeCell ref="O96:Q96"/>
    <mergeCell ref="Z96:AC96"/>
    <mergeCell ref="AE96:AG96"/>
    <mergeCell ref="AP96:AS96"/>
    <mergeCell ref="BK40:BM40"/>
    <mergeCell ref="BV40:BY40"/>
    <mergeCell ref="B39:F39"/>
    <mergeCell ref="G39:I39"/>
    <mergeCell ref="K39:N39"/>
    <mergeCell ref="O39:Q39"/>
    <mergeCell ref="Z39:AC39"/>
    <mergeCell ref="AE39:AG39"/>
    <mergeCell ref="AP39:AS39"/>
    <mergeCell ref="AU39:AW39"/>
    <mergeCell ref="BF39:BI39"/>
    <mergeCell ref="BK41:BM41"/>
    <mergeCell ref="BV41:BY41"/>
    <mergeCell ref="B42:F42"/>
    <mergeCell ref="G42:I42"/>
    <mergeCell ref="K42:N42"/>
    <mergeCell ref="O42:Q42"/>
    <mergeCell ref="Z42:AC42"/>
    <mergeCell ref="AE42:AG42"/>
    <mergeCell ref="AP42:AS42"/>
    <mergeCell ref="AU42:AW42"/>
    <mergeCell ref="BF42:BI42"/>
    <mergeCell ref="BK42:BM42"/>
    <mergeCell ref="BV42:BY42"/>
    <mergeCell ref="B41:F41"/>
    <mergeCell ref="G41:I41"/>
    <mergeCell ref="K41:N41"/>
    <mergeCell ref="O41:Q41"/>
    <mergeCell ref="Z41:AC41"/>
    <mergeCell ref="AE40:AG40"/>
    <mergeCell ref="BV66:BY66"/>
    <mergeCell ref="B65:F65"/>
    <mergeCell ref="G65:I65"/>
    <mergeCell ref="K65:N65"/>
    <mergeCell ref="O65:Q65"/>
    <mergeCell ref="Z65:AC65"/>
    <mergeCell ref="AE65:AG65"/>
    <mergeCell ref="AP65:AS65"/>
    <mergeCell ref="AU65:AW65"/>
    <mergeCell ref="BF65:BI65"/>
    <mergeCell ref="AE41:AG41"/>
    <mergeCell ref="AP41:AS41"/>
    <mergeCell ref="AU41:AW41"/>
    <mergeCell ref="BF41:BI41"/>
    <mergeCell ref="BK63:BM63"/>
    <mergeCell ref="BV63:BY63"/>
    <mergeCell ref="B64:F64"/>
    <mergeCell ref="G64:I64"/>
    <mergeCell ref="K64:N64"/>
    <mergeCell ref="O64:Q64"/>
    <mergeCell ref="Z64:AC64"/>
    <mergeCell ref="AE64:AG64"/>
    <mergeCell ref="AP64:AS64"/>
    <mergeCell ref="AU64:AW64"/>
    <mergeCell ref="BF64:BI64"/>
    <mergeCell ref="BK64:BM64"/>
    <mergeCell ref="BV64:BY64"/>
    <mergeCell ref="B63:F63"/>
    <mergeCell ref="G63:I63"/>
    <mergeCell ref="K63:N63"/>
    <mergeCell ref="O63:Q63"/>
    <mergeCell ref="Z63:AC63"/>
    <mergeCell ref="BV23:BY23"/>
    <mergeCell ref="BK67:BM67"/>
    <mergeCell ref="BV67:BY67"/>
    <mergeCell ref="B68:F68"/>
    <mergeCell ref="G68:I68"/>
    <mergeCell ref="K68:N68"/>
    <mergeCell ref="O68:Q68"/>
    <mergeCell ref="Z68:AC68"/>
    <mergeCell ref="AE68:AG68"/>
    <mergeCell ref="AP68:AS68"/>
    <mergeCell ref="AU68:AW68"/>
    <mergeCell ref="BF68:BI68"/>
    <mergeCell ref="BK68:BM68"/>
    <mergeCell ref="BV68:BY68"/>
    <mergeCell ref="B67:F67"/>
    <mergeCell ref="G67:I67"/>
    <mergeCell ref="K67:N67"/>
    <mergeCell ref="O67:Q67"/>
    <mergeCell ref="Z67:AC67"/>
    <mergeCell ref="AE67:AG67"/>
    <mergeCell ref="AP67:AS67"/>
    <mergeCell ref="AU67:AW67"/>
    <mergeCell ref="BF67:BI67"/>
    <mergeCell ref="BK65:BM65"/>
    <mergeCell ref="BV65:BY65"/>
    <mergeCell ref="B66:F66"/>
    <mergeCell ref="G66:I66"/>
    <mergeCell ref="K66:N66"/>
    <mergeCell ref="O66:Q66"/>
    <mergeCell ref="Z66:AC66"/>
    <mergeCell ref="AE66:AG66"/>
    <mergeCell ref="AP66:AS66"/>
    <mergeCell ref="BV24:BY24"/>
    <mergeCell ref="B25:F25"/>
    <mergeCell ref="G25:I25"/>
    <mergeCell ref="K25:N25"/>
    <mergeCell ref="O25:Q25"/>
    <mergeCell ref="Z25:AC25"/>
    <mergeCell ref="AE25:AG25"/>
    <mergeCell ref="AP25:AS25"/>
    <mergeCell ref="AU25:AW25"/>
    <mergeCell ref="BF25:BI25"/>
    <mergeCell ref="BK25:BM25"/>
    <mergeCell ref="BV25:BY25"/>
    <mergeCell ref="B24:F24"/>
    <mergeCell ref="G24:I24"/>
    <mergeCell ref="K24:N24"/>
    <mergeCell ref="O24:Q24"/>
    <mergeCell ref="Z24:AC24"/>
    <mergeCell ref="AE24:AG24"/>
    <mergeCell ref="AP24:AS24"/>
    <mergeCell ref="AU24:AW24"/>
    <mergeCell ref="BF24:BI24"/>
    <mergeCell ref="BV26:BY26"/>
    <mergeCell ref="B27:F27"/>
    <mergeCell ref="G27:I27"/>
    <mergeCell ref="K27:N27"/>
    <mergeCell ref="O27:Q27"/>
    <mergeCell ref="Z27:AC27"/>
    <mergeCell ref="AE27:AG27"/>
    <mergeCell ref="AP27:AS27"/>
    <mergeCell ref="AU27:AW27"/>
    <mergeCell ref="BF27:BI27"/>
    <mergeCell ref="BK27:BM27"/>
    <mergeCell ref="BV27:BY27"/>
    <mergeCell ref="B26:F26"/>
    <mergeCell ref="G26:I26"/>
    <mergeCell ref="K26:N26"/>
    <mergeCell ref="O26:Q26"/>
    <mergeCell ref="Z26:AC26"/>
    <mergeCell ref="AE26:AG26"/>
    <mergeCell ref="AP26:AS26"/>
    <mergeCell ref="AU26:AW26"/>
    <mergeCell ref="BF26:BI26"/>
    <mergeCell ref="BV28:BY28"/>
    <mergeCell ref="B29:F29"/>
    <mergeCell ref="G29:I29"/>
    <mergeCell ref="K29:N29"/>
    <mergeCell ref="O29:Q29"/>
    <mergeCell ref="Z29:AC29"/>
    <mergeCell ref="AE29:AG29"/>
    <mergeCell ref="AP29:AS29"/>
    <mergeCell ref="AU29:AW29"/>
    <mergeCell ref="BF29:BI29"/>
    <mergeCell ref="BK29:BM29"/>
    <mergeCell ref="BV29:BY29"/>
    <mergeCell ref="B28:F28"/>
    <mergeCell ref="G28:I28"/>
    <mergeCell ref="K28:N28"/>
    <mergeCell ref="O28:Q28"/>
    <mergeCell ref="Z28:AC28"/>
    <mergeCell ref="AE28:AG28"/>
    <mergeCell ref="AP28:AS28"/>
    <mergeCell ref="AU28:AW28"/>
    <mergeCell ref="BF28:BI28"/>
    <mergeCell ref="BV30:BY30"/>
    <mergeCell ref="B31:F31"/>
    <mergeCell ref="G31:I31"/>
    <mergeCell ref="K31:N31"/>
    <mergeCell ref="O31:Q31"/>
    <mergeCell ref="Z31:AC31"/>
    <mergeCell ref="AE31:AG31"/>
    <mergeCell ref="AP31:AS31"/>
    <mergeCell ref="AU31:AW31"/>
    <mergeCell ref="BF31:BI31"/>
    <mergeCell ref="BK31:BM31"/>
    <mergeCell ref="BV31:BY31"/>
    <mergeCell ref="B30:F30"/>
    <mergeCell ref="G30:I30"/>
    <mergeCell ref="K30:N30"/>
    <mergeCell ref="O30:Q30"/>
    <mergeCell ref="Z30:AC30"/>
    <mergeCell ref="AE30:AG30"/>
    <mergeCell ref="AP30:AS30"/>
    <mergeCell ref="AU30:AW30"/>
    <mergeCell ref="BF30:BI30"/>
    <mergeCell ref="BV32:BY32"/>
    <mergeCell ref="B33:F33"/>
    <mergeCell ref="G33:I33"/>
    <mergeCell ref="K33:N33"/>
    <mergeCell ref="O33:Q33"/>
    <mergeCell ref="Z33:AC33"/>
    <mergeCell ref="AE33:AG33"/>
    <mergeCell ref="AP33:AS33"/>
    <mergeCell ref="AU33:AW33"/>
    <mergeCell ref="BF33:BI33"/>
    <mergeCell ref="BK33:BM33"/>
    <mergeCell ref="BV33:BY33"/>
    <mergeCell ref="B32:F32"/>
    <mergeCell ref="G32:I32"/>
    <mergeCell ref="K32:N32"/>
    <mergeCell ref="O32:Q32"/>
    <mergeCell ref="Z32:AC32"/>
    <mergeCell ref="AE32:AG32"/>
    <mergeCell ref="AP32:AS32"/>
    <mergeCell ref="AU32:AW32"/>
    <mergeCell ref="BF32:BI32"/>
    <mergeCell ref="BV38:BY38"/>
    <mergeCell ref="B38:F38"/>
    <mergeCell ref="G38:I38"/>
    <mergeCell ref="K38:N38"/>
    <mergeCell ref="O38:Q38"/>
    <mergeCell ref="Z38:AC38"/>
    <mergeCell ref="AE38:AG38"/>
    <mergeCell ref="AP38:AS38"/>
    <mergeCell ref="BK34:BM34"/>
    <mergeCell ref="BV34:BY34"/>
    <mergeCell ref="B35:F35"/>
    <mergeCell ref="G35:I35"/>
    <mergeCell ref="K35:N35"/>
    <mergeCell ref="O35:Q35"/>
    <mergeCell ref="Z35:AC35"/>
    <mergeCell ref="AE35:AG35"/>
    <mergeCell ref="AP35:AS35"/>
    <mergeCell ref="AU35:AW35"/>
    <mergeCell ref="BF35:BI35"/>
    <mergeCell ref="BK35:BM35"/>
    <mergeCell ref="BV35:BY35"/>
    <mergeCell ref="B34:F34"/>
    <mergeCell ref="G34:I34"/>
    <mergeCell ref="K34:N34"/>
    <mergeCell ref="O34:Q34"/>
    <mergeCell ref="Z34:AC34"/>
    <mergeCell ref="AE34:AG34"/>
    <mergeCell ref="AP34:AS34"/>
    <mergeCell ref="AU34:AW34"/>
    <mergeCell ref="BF34:BI34"/>
    <mergeCell ref="BV36:BY36"/>
    <mergeCell ref="B37:F37"/>
    <mergeCell ref="G37:I37"/>
    <mergeCell ref="K37:N37"/>
    <mergeCell ref="O37:Q37"/>
    <mergeCell ref="Z37:AC37"/>
    <mergeCell ref="AE37:AG37"/>
    <mergeCell ref="AP37:AS37"/>
    <mergeCell ref="AU37:AW37"/>
    <mergeCell ref="BF37:BI37"/>
    <mergeCell ref="BK37:BM37"/>
    <mergeCell ref="BV37:BY37"/>
    <mergeCell ref="B36:F36"/>
    <mergeCell ref="G36:I36"/>
    <mergeCell ref="K36:N36"/>
    <mergeCell ref="O36:Q36"/>
    <mergeCell ref="Z36:AC36"/>
    <mergeCell ref="AE36:AG36"/>
    <mergeCell ref="AP36:AS36"/>
    <mergeCell ref="AU36:AW36"/>
    <mergeCell ref="BF36:BI36"/>
    <mergeCell ref="B13:F13"/>
    <mergeCell ref="G13:I13"/>
    <mergeCell ref="K13:N13"/>
    <mergeCell ref="O13:Q13"/>
    <mergeCell ref="Z13:AC13"/>
    <mergeCell ref="AE13:AG13"/>
    <mergeCell ref="AP13:AS13"/>
    <mergeCell ref="AU13:AW13"/>
    <mergeCell ref="BF13:BI13"/>
    <mergeCell ref="BK13:BM13"/>
    <mergeCell ref="BV13:BY13"/>
    <mergeCell ref="B14:F14"/>
    <mergeCell ref="G14:I14"/>
    <mergeCell ref="K14:N14"/>
    <mergeCell ref="O14:Q14"/>
    <mergeCell ref="Z14:AC14"/>
    <mergeCell ref="AE14:AG14"/>
    <mergeCell ref="AP14:AS14"/>
    <mergeCell ref="AU14:AW14"/>
    <mergeCell ref="BF14:BI14"/>
    <mergeCell ref="BK14:BM14"/>
    <mergeCell ref="BV14:BY14"/>
    <mergeCell ref="BK15:BM15"/>
    <mergeCell ref="BV15:BY15"/>
    <mergeCell ref="B16:F16"/>
    <mergeCell ref="G16:I16"/>
    <mergeCell ref="K16:N16"/>
    <mergeCell ref="O16:Q16"/>
    <mergeCell ref="Z16:AC16"/>
    <mergeCell ref="AE16:AG16"/>
    <mergeCell ref="AP16:AS16"/>
    <mergeCell ref="AU16:AW16"/>
    <mergeCell ref="BF16:BI16"/>
    <mergeCell ref="BK16:BM16"/>
    <mergeCell ref="BV16:BY16"/>
    <mergeCell ref="B15:F15"/>
    <mergeCell ref="G15:I15"/>
    <mergeCell ref="K15:N15"/>
    <mergeCell ref="O15:Q15"/>
    <mergeCell ref="Z15:AC15"/>
    <mergeCell ref="AE15:AG15"/>
    <mergeCell ref="AP15:AS15"/>
    <mergeCell ref="AU15:AW15"/>
    <mergeCell ref="BF15:BI15"/>
    <mergeCell ref="B17:F17"/>
    <mergeCell ref="G17:I17"/>
    <mergeCell ref="K17:N17"/>
    <mergeCell ref="O17:Q17"/>
    <mergeCell ref="Z17:AC17"/>
    <mergeCell ref="AE17:AG17"/>
    <mergeCell ref="AP17:AS17"/>
    <mergeCell ref="AU17:AW17"/>
    <mergeCell ref="BF17:BI17"/>
    <mergeCell ref="BF21:BI21"/>
    <mergeCell ref="BK19:BM19"/>
    <mergeCell ref="BV19:BY19"/>
    <mergeCell ref="B20:F20"/>
    <mergeCell ref="G20:I20"/>
    <mergeCell ref="K20:N20"/>
    <mergeCell ref="O20:Q20"/>
    <mergeCell ref="Z20:AC20"/>
    <mergeCell ref="AE20:AG20"/>
    <mergeCell ref="AP20:AS20"/>
    <mergeCell ref="AU20:AW20"/>
    <mergeCell ref="BF20:BI20"/>
    <mergeCell ref="BK20:BM20"/>
    <mergeCell ref="BV20:BY20"/>
    <mergeCell ref="B19:F19"/>
    <mergeCell ref="G19:I19"/>
    <mergeCell ref="K19:N19"/>
    <mergeCell ref="O19:Q19"/>
    <mergeCell ref="Z19:AC19"/>
    <mergeCell ref="BK17:BM17"/>
    <mergeCell ref="BV17:BY17"/>
    <mergeCell ref="B18:F18"/>
    <mergeCell ref="G18:I18"/>
    <mergeCell ref="BV21:BY21"/>
    <mergeCell ref="B22:F22"/>
    <mergeCell ref="G22:I22"/>
    <mergeCell ref="K22:N22"/>
    <mergeCell ref="O22:Q22"/>
    <mergeCell ref="Z22:AC22"/>
    <mergeCell ref="AE22:AG22"/>
    <mergeCell ref="AP22:AS22"/>
    <mergeCell ref="AU22:AW22"/>
    <mergeCell ref="BF22:BI22"/>
    <mergeCell ref="BK22:BM22"/>
    <mergeCell ref="BV22:BY22"/>
    <mergeCell ref="B21:F21"/>
    <mergeCell ref="G21:I21"/>
    <mergeCell ref="K21:N21"/>
    <mergeCell ref="O21:Q21"/>
    <mergeCell ref="AU18:AW18"/>
    <mergeCell ref="BF18:BI18"/>
    <mergeCell ref="BK18:BM18"/>
    <mergeCell ref="BV18:BY18"/>
    <mergeCell ref="K18:N18"/>
    <mergeCell ref="O18:Q18"/>
    <mergeCell ref="Z18:AC18"/>
    <mergeCell ref="AE18:AG18"/>
    <mergeCell ref="AP18:AS18"/>
    <mergeCell ref="AE19:AG19"/>
    <mergeCell ref="AP19:AS19"/>
    <mergeCell ref="AU19:AW19"/>
    <mergeCell ref="BF19:BI19"/>
    <mergeCell ref="O84:Q84"/>
    <mergeCell ref="Z84:AC84"/>
    <mergeCell ref="AE84:AG84"/>
    <mergeCell ref="AP84:AS84"/>
    <mergeCell ref="BK21:BM21"/>
    <mergeCell ref="AU38:AW38"/>
    <mergeCell ref="BF38:BI38"/>
    <mergeCell ref="BK36:BM36"/>
    <mergeCell ref="BK38:BM38"/>
    <mergeCell ref="BK32:BM32"/>
    <mergeCell ref="BK30:BM30"/>
    <mergeCell ref="BK28:BM28"/>
    <mergeCell ref="BK26:BM26"/>
    <mergeCell ref="BK24:BM24"/>
    <mergeCell ref="K23:N23"/>
    <mergeCell ref="O23:Q23"/>
    <mergeCell ref="Z23:AC23"/>
    <mergeCell ref="AE23:AG23"/>
    <mergeCell ref="AP23:AS23"/>
    <mergeCell ref="AU23:AW23"/>
    <mergeCell ref="BF23:BI23"/>
    <mergeCell ref="BK23:BM23"/>
    <mergeCell ref="AU66:AW66"/>
    <mergeCell ref="BF66:BI66"/>
    <mergeCell ref="BK66:BM66"/>
    <mergeCell ref="AE63:AG63"/>
    <mergeCell ref="AP63:AS63"/>
    <mergeCell ref="AU63:AW63"/>
    <mergeCell ref="BF63:BI63"/>
    <mergeCell ref="AP40:AS40"/>
    <mergeCell ref="AU40:AW40"/>
    <mergeCell ref="BF40:BI40"/>
    <mergeCell ref="AP89:AS89"/>
    <mergeCell ref="Z21:AC21"/>
    <mergeCell ref="AE21:AG21"/>
    <mergeCell ref="AP21:AS21"/>
    <mergeCell ref="AU21:AW21"/>
    <mergeCell ref="BF89:BI89"/>
    <mergeCell ref="B87:F87"/>
    <mergeCell ref="G87:I87"/>
    <mergeCell ref="K87:N87"/>
    <mergeCell ref="O87:Q87"/>
    <mergeCell ref="Z87:AC87"/>
    <mergeCell ref="AE87:AG87"/>
    <mergeCell ref="AP87:AS87"/>
    <mergeCell ref="B88:F88"/>
    <mergeCell ref="G88:I88"/>
    <mergeCell ref="K88:N88"/>
    <mergeCell ref="O88:Q88"/>
    <mergeCell ref="Z88:AC88"/>
    <mergeCell ref="AE88:AG88"/>
    <mergeCell ref="AP88:AS88"/>
    <mergeCell ref="B85:F85"/>
    <mergeCell ref="G85:I85"/>
    <mergeCell ref="K85:N85"/>
    <mergeCell ref="O85:Q85"/>
    <mergeCell ref="Z85:AC85"/>
    <mergeCell ref="AE85:AG85"/>
    <mergeCell ref="AP85:AS85"/>
    <mergeCell ref="B86:F86"/>
    <mergeCell ref="G86:I86"/>
    <mergeCell ref="K86:N86"/>
    <mergeCell ref="O86:Q86"/>
    <mergeCell ref="Z86:AC86"/>
    <mergeCell ref="AU89:AW89"/>
    <mergeCell ref="AP86:AS86"/>
    <mergeCell ref="BK91:BM91"/>
    <mergeCell ref="BV91:BY91"/>
    <mergeCell ref="B91:F91"/>
    <mergeCell ref="G91:I91"/>
    <mergeCell ref="K91:N91"/>
    <mergeCell ref="O91:Q91"/>
    <mergeCell ref="Z91:AC91"/>
    <mergeCell ref="AE91:AG91"/>
    <mergeCell ref="AP91:AS91"/>
    <mergeCell ref="AU91:AW91"/>
    <mergeCell ref="BF91:BI91"/>
    <mergeCell ref="BK89:BM89"/>
    <mergeCell ref="BV89:BY89"/>
    <mergeCell ref="B90:F90"/>
    <mergeCell ref="G90:I90"/>
    <mergeCell ref="K90:N90"/>
    <mergeCell ref="O90:Q90"/>
    <mergeCell ref="Z90:AC90"/>
    <mergeCell ref="AE90:AG90"/>
    <mergeCell ref="AP90:AS90"/>
    <mergeCell ref="AU90:AW90"/>
    <mergeCell ref="BF90:BI90"/>
    <mergeCell ref="BK90:BM90"/>
    <mergeCell ref="BV90:BY90"/>
    <mergeCell ref="B89:F89"/>
    <mergeCell ref="G89:I89"/>
    <mergeCell ref="K89:N89"/>
    <mergeCell ref="O89:Q89"/>
    <mergeCell ref="Z89:AC89"/>
    <mergeCell ref="AE89:AG89"/>
  </mergeCells>
  <phoneticPr fontId="16"/>
  <dataValidations count="1">
    <dataValidation type="list" allowBlank="1" showInputMessage="1" showErrorMessage="1" sqref="G67:I68">
      <formula1>#REF!</formula1>
    </dataValidation>
  </dataValidations>
  <printOptions horizontalCentered="1"/>
  <pageMargins left="0.39370078740157483" right="0.39370078740157483" top="0.31496062992125984" bottom="0.23622047244094491" header="0.31496062992125984" footer="0.19685039370078741"/>
  <pageSetup paperSize="9" scale="48" fitToHeight="0" orientation="landscape" r:id="rId1"/>
  <rowBreaks count="1" manualBreakCount="1">
    <brk id="71" max="16383" man="1"/>
  </rowBreaks>
  <colBreaks count="1" manualBreakCount="1">
    <brk id="46" max="71"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T110"/>
  <sheetViews>
    <sheetView view="pageBreakPreview" zoomScaleNormal="100" zoomScaleSheetLayoutView="100" workbookViewId="0">
      <selection activeCell="R14" sqref="R14:AH14"/>
    </sheetView>
  </sheetViews>
  <sheetFormatPr defaultColWidth="9" defaultRowHeight="18" customHeight="1"/>
  <cols>
    <col min="1" max="2" width="1.625" style="1" customWidth="1"/>
    <col min="3" max="3" width="3" style="1" customWidth="1"/>
    <col min="4" max="5" width="2.875" style="1" customWidth="1"/>
    <col min="6" max="16" width="3" style="1" customWidth="1"/>
    <col min="17" max="17" width="3.25" style="1" customWidth="1"/>
    <col min="18" max="18" width="3" style="1" customWidth="1"/>
    <col min="19" max="19" width="3.75" style="1" customWidth="1"/>
    <col min="20" max="22" width="3" style="1" customWidth="1"/>
    <col min="23" max="23" width="3.75" style="1" customWidth="1"/>
    <col min="24" max="24" width="3" style="1" customWidth="1"/>
    <col min="25" max="34" width="3.25" style="1" customWidth="1"/>
    <col min="35" max="35" width="3" style="1" customWidth="1"/>
    <col min="36" max="36" width="1.625" style="1" customWidth="1"/>
    <col min="37" max="37" width="3" style="1" customWidth="1"/>
    <col min="38" max="39" width="3" style="1" hidden="1" customWidth="1"/>
    <col min="40" max="45" width="3" style="1" customWidth="1"/>
    <col min="46" max="46" width="0" style="1" hidden="1" customWidth="1"/>
    <col min="47" max="16384" width="9" style="1"/>
  </cols>
  <sheetData>
    <row r="1" spans="1:46" ht="18" customHeight="1">
      <c r="A1" s="59"/>
      <c r="B1" s="58" t="s">
        <v>156</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t="s">
        <v>67</v>
      </c>
      <c r="AM1" s="59"/>
      <c r="AN1" s="59"/>
      <c r="AO1" s="59"/>
      <c r="AP1" s="59"/>
      <c r="AQ1" s="59" t="s">
        <v>698</v>
      </c>
    </row>
    <row r="2" spans="1:46" ht="18" customHeight="1">
      <c r="A2" s="59"/>
      <c r="B2" s="1626" t="s">
        <v>365</v>
      </c>
      <c r="C2" s="1626"/>
      <c r="D2" s="1626"/>
      <c r="E2" s="1626"/>
      <c r="F2" s="1626"/>
      <c r="G2" s="1626"/>
      <c r="H2" s="1626"/>
      <c r="I2" s="1626"/>
      <c r="J2" s="1626"/>
      <c r="K2" s="1626"/>
      <c r="L2" s="1626"/>
      <c r="M2" s="1626"/>
      <c r="N2" s="1626"/>
      <c r="O2" s="1626"/>
      <c r="P2" s="1626"/>
      <c r="Q2" s="1626"/>
      <c r="R2" s="1626"/>
      <c r="S2" s="1626"/>
      <c r="T2" s="1626"/>
      <c r="U2" s="1626"/>
      <c r="V2" s="1626"/>
      <c r="W2" s="1626"/>
      <c r="X2" s="1626"/>
      <c r="Y2" s="1626"/>
      <c r="Z2" s="1626"/>
      <c r="AA2" s="1626"/>
      <c r="AB2" s="1626"/>
      <c r="AC2" s="1626"/>
      <c r="AD2" s="1626"/>
      <c r="AE2" s="1626"/>
      <c r="AF2" s="1626"/>
      <c r="AG2" s="1626"/>
      <c r="AH2" s="1626"/>
      <c r="AI2" s="1626"/>
      <c r="AJ2" s="59"/>
      <c r="AK2" s="59"/>
      <c r="AL2" s="59"/>
      <c r="AM2" s="59"/>
      <c r="AN2" s="59"/>
      <c r="AO2" s="59"/>
      <c r="AP2" s="59"/>
      <c r="AQ2" s="59"/>
      <c r="AT2" s="52" t="s">
        <v>143</v>
      </c>
    </row>
    <row r="3" spans="1:46" ht="9.9499999999999993" customHeight="1">
      <c r="A3" s="59"/>
      <c r="B3" s="59"/>
      <c r="C3" s="59"/>
      <c r="D3" s="59"/>
      <c r="E3" s="59"/>
      <c r="F3" s="59"/>
      <c r="G3" s="59"/>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59"/>
      <c r="AK3" s="59"/>
      <c r="AL3" s="59"/>
      <c r="AM3" s="59"/>
      <c r="AN3" s="59"/>
      <c r="AO3" s="59"/>
      <c r="AP3" s="59"/>
      <c r="AQ3" s="59"/>
      <c r="AT3" s="52" t="s">
        <v>144</v>
      </c>
    </row>
    <row r="4" spans="1:46" ht="18" customHeight="1">
      <c r="A4" s="59"/>
      <c r="B4" s="1627" t="s">
        <v>66</v>
      </c>
      <c r="C4" s="1627"/>
      <c r="D4" s="1627"/>
      <c r="E4" s="1627"/>
      <c r="F4" s="1627"/>
      <c r="G4" s="162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59"/>
      <c r="AK4" s="59"/>
      <c r="AL4" s="59"/>
      <c r="AM4" s="59"/>
      <c r="AN4" s="59"/>
      <c r="AO4" s="59"/>
      <c r="AP4" s="59"/>
      <c r="AQ4" s="59"/>
      <c r="AT4" s="52" t="s">
        <v>145</v>
      </c>
    </row>
    <row r="5" spans="1:46" ht="18" customHeight="1" thickBot="1">
      <c r="A5" s="383"/>
      <c r="B5" s="59"/>
      <c r="C5" s="59"/>
      <c r="D5" s="59"/>
      <c r="E5" s="59"/>
      <c r="F5" s="59"/>
      <c r="G5" s="59"/>
      <c r="H5" s="384"/>
      <c r="I5" s="384"/>
      <c r="J5" s="384"/>
      <c r="K5" s="384"/>
      <c r="L5" s="384"/>
      <c r="M5" s="384"/>
      <c r="N5" s="384"/>
      <c r="O5" s="384"/>
      <c r="P5" s="303"/>
      <c r="Q5" s="303"/>
      <c r="R5" s="303"/>
      <c r="S5" s="303"/>
      <c r="T5" s="303"/>
      <c r="U5" s="303"/>
      <c r="V5" s="1628">
        <f ca="1">TODAY()</f>
        <v>44447</v>
      </c>
      <c r="W5" s="1628"/>
      <c r="X5" s="1628"/>
      <c r="Y5" s="1628"/>
      <c r="Z5" s="1628"/>
      <c r="AA5" s="1628"/>
      <c r="AB5" s="1628"/>
      <c r="AC5" s="1628"/>
      <c r="AD5" s="1628"/>
      <c r="AE5" s="1628"/>
      <c r="AF5" s="1628"/>
      <c r="AG5" s="1628"/>
      <c r="AH5" s="1628"/>
      <c r="AI5" s="59"/>
      <c r="AJ5" s="383"/>
      <c r="AK5" s="385"/>
      <c r="AL5" s="59"/>
      <c r="AM5" s="59"/>
      <c r="AN5" s="59"/>
      <c r="AO5" s="59"/>
      <c r="AP5" s="59"/>
      <c r="AQ5" s="59"/>
      <c r="AT5" s="52" t="s">
        <v>146</v>
      </c>
    </row>
    <row r="6" spans="1:46" ht="18" customHeight="1">
      <c r="A6" s="61"/>
      <c r="B6" s="61"/>
      <c r="C6" s="61"/>
      <c r="D6" s="386"/>
      <c r="E6" s="386"/>
      <c r="F6" s="386"/>
      <c r="G6" s="386"/>
      <c r="H6" s="386"/>
      <c r="I6" s="386"/>
      <c r="J6" s="386"/>
      <c r="K6" s="386"/>
      <c r="L6" s="386"/>
      <c r="M6" s="386"/>
      <c r="N6" s="386"/>
      <c r="O6" s="386"/>
      <c r="P6" s="1629" t="s">
        <v>65</v>
      </c>
      <c r="Q6" s="1630"/>
      <c r="R6" s="1630"/>
      <c r="S6" s="1630"/>
      <c r="T6" s="1630"/>
      <c r="U6" s="1630"/>
      <c r="V6" s="1631" t="s">
        <v>64</v>
      </c>
      <c r="W6" s="1632"/>
      <c r="X6" s="1632"/>
      <c r="Y6" s="1632">
        <f>①入力シート!E5</f>
        <v>0</v>
      </c>
      <c r="Z6" s="1632"/>
      <c r="AA6" s="1632"/>
      <c r="AB6" s="1632"/>
      <c r="AC6" s="1632"/>
      <c r="AD6" s="1632"/>
      <c r="AE6" s="1632"/>
      <c r="AF6" s="1632"/>
      <c r="AG6" s="1632"/>
      <c r="AH6" s="458" t="s">
        <v>63</v>
      </c>
      <c r="AI6" s="59"/>
      <c r="AJ6" s="61"/>
      <c r="AK6" s="59"/>
      <c r="AL6" s="59"/>
      <c r="AM6" s="59"/>
      <c r="AN6" s="59"/>
      <c r="AO6" s="59"/>
      <c r="AP6" s="59"/>
      <c r="AQ6" s="59"/>
      <c r="AT6" s="52" t="s">
        <v>147</v>
      </c>
    </row>
    <row r="7" spans="1:46" ht="18" customHeight="1">
      <c r="A7" s="61"/>
      <c r="B7" s="61"/>
      <c r="C7" s="61"/>
      <c r="D7" s="386"/>
      <c r="E7" s="386"/>
      <c r="F7" s="386"/>
      <c r="G7" s="386"/>
      <c r="H7" s="386"/>
      <c r="I7" s="386"/>
      <c r="J7" s="386"/>
      <c r="K7" s="386"/>
      <c r="L7" s="386"/>
      <c r="M7" s="386"/>
      <c r="N7" s="386"/>
      <c r="O7" s="386"/>
      <c r="P7" s="1639" t="s">
        <v>62</v>
      </c>
      <c r="Q7" s="1640"/>
      <c r="R7" s="1640"/>
      <c r="S7" s="1640"/>
      <c r="T7" s="1640"/>
      <c r="U7" s="1640"/>
      <c r="V7" s="1285" t="s">
        <v>696</v>
      </c>
      <c r="W7" s="1286"/>
      <c r="X7" s="1286"/>
      <c r="Y7" s="1286"/>
      <c r="Z7" s="1286"/>
      <c r="AA7" s="1286"/>
      <c r="AB7" s="1286"/>
      <c r="AC7" s="1286"/>
      <c r="AD7" s="1286"/>
      <c r="AE7" s="1286"/>
      <c r="AF7" s="1286"/>
      <c r="AG7" s="1286"/>
      <c r="AH7" s="1641"/>
      <c r="AI7" s="59"/>
      <c r="AJ7" s="61"/>
      <c r="AK7" s="59"/>
      <c r="AL7" s="59"/>
      <c r="AM7" s="59"/>
      <c r="AN7" s="59"/>
      <c r="AO7" s="59"/>
      <c r="AP7" s="59"/>
      <c r="AQ7" s="59"/>
      <c r="AT7" s="52" t="s">
        <v>148</v>
      </c>
    </row>
    <row r="8" spans="1:46" ht="18" customHeight="1">
      <c r="A8" s="59"/>
      <c r="B8" s="59"/>
      <c r="C8" s="59"/>
      <c r="D8" s="386"/>
      <c r="E8" s="386"/>
      <c r="F8" s="386"/>
      <c r="G8" s="386"/>
      <c r="H8" s="386"/>
      <c r="I8" s="386"/>
      <c r="J8" s="386"/>
      <c r="K8" s="386"/>
      <c r="L8" s="386"/>
      <c r="M8" s="386"/>
      <c r="N8" s="386"/>
      <c r="O8" s="386"/>
      <c r="P8" s="1639" t="s">
        <v>61</v>
      </c>
      <c r="Q8" s="1640"/>
      <c r="R8" s="1640"/>
      <c r="S8" s="1640"/>
      <c r="T8" s="1640"/>
      <c r="U8" s="1640"/>
      <c r="V8" s="1642">
        <f>①入力シート!D7</f>
        <v>0</v>
      </c>
      <c r="W8" s="1643"/>
      <c r="X8" s="1643"/>
      <c r="Y8" s="1643"/>
      <c r="Z8" s="1643"/>
      <c r="AA8" s="1643"/>
      <c r="AB8" s="1643"/>
      <c r="AC8" s="1643"/>
      <c r="AD8" s="1643"/>
      <c r="AE8" s="1643"/>
      <c r="AF8" s="1643"/>
      <c r="AG8" s="1643"/>
      <c r="AH8" s="1644"/>
      <c r="AI8" s="59"/>
      <c r="AJ8" s="59"/>
      <c r="AK8" s="59"/>
      <c r="AL8" s="59"/>
      <c r="AM8" s="59"/>
      <c r="AN8" s="59"/>
      <c r="AO8" s="59"/>
      <c r="AP8" s="59"/>
      <c r="AQ8" s="59"/>
      <c r="AT8" s="52" t="s">
        <v>149</v>
      </c>
    </row>
    <row r="9" spans="1:46" ht="18" customHeight="1">
      <c r="A9" s="59"/>
      <c r="B9" s="59"/>
      <c r="C9" s="59"/>
      <c r="D9" s="386"/>
      <c r="E9" s="386"/>
      <c r="F9" s="386"/>
      <c r="G9" s="386"/>
      <c r="H9" s="386"/>
      <c r="I9" s="386"/>
      <c r="J9" s="386"/>
      <c r="K9" s="386"/>
      <c r="L9" s="386"/>
      <c r="M9" s="386"/>
      <c r="N9" s="386"/>
      <c r="O9" s="386"/>
      <c r="P9" s="1645" t="s">
        <v>157</v>
      </c>
      <c r="Q9" s="1646"/>
      <c r="R9" s="1646"/>
      <c r="S9" s="1646"/>
      <c r="T9" s="1646"/>
      <c r="U9" s="1647"/>
      <c r="V9" s="1285">
        <f>①入力シート!D8</f>
        <v>0</v>
      </c>
      <c r="W9" s="1286"/>
      <c r="X9" s="1286"/>
      <c r="Y9" s="1286"/>
      <c r="Z9" s="1286"/>
      <c r="AA9" s="1286"/>
      <c r="AB9" s="1286"/>
      <c r="AC9" s="1286"/>
      <c r="AD9" s="1286"/>
      <c r="AE9" s="1286"/>
      <c r="AF9" s="1286"/>
      <c r="AG9" s="1286"/>
      <c r="AH9" s="1641"/>
      <c r="AI9" s="59"/>
      <c r="AJ9" s="59"/>
      <c r="AK9" s="59"/>
      <c r="AL9" s="59"/>
      <c r="AM9" s="59"/>
      <c r="AN9" s="59"/>
      <c r="AO9" s="59"/>
      <c r="AP9" s="59"/>
      <c r="AQ9" s="59"/>
      <c r="AT9" s="52" t="s">
        <v>150</v>
      </c>
    </row>
    <row r="10" spans="1:46" ht="18" customHeight="1" thickBot="1">
      <c r="A10" s="59"/>
      <c r="B10" s="59"/>
      <c r="C10" s="59"/>
      <c r="D10" s="386"/>
      <c r="E10" s="386"/>
      <c r="F10" s="386"/>
      <c r="G10" s="386"/>
      <c r="H10" s="386"/>
      <c r="I10" s="386"/>
      <c r="J10" s="386"/>
      <c r="K10" s="386"/>
      <c r="L10" s="386"/>
      <c r="M10" s="386"/>
      <c r="N10" s="386"/>
      <c r="O10" s="386"/>
      <c r="P10" s="1633" t="s">
        <v>158</v>
      </c>
      <c r="Q10" s="1634"/>
      <c r="R10" s="1634"/>
      <c r="S10" s="1634"/>
      <c r="T10" s="1634"/>
      <c r="U10" s="1634"/>
      <c r="V10" s="1648">
        <f>①入力シート!D9</f>
        <v>0</v>
      </c>
      <c r="W10" s="1649"/>
      <c r="X10" s="1649"/>
      <c r="Y10" s="1649"/>
      <c r="Z10" s="1649"/>
      <c r="AA10" s="1649"/>
      <c r="AB10" s="1649"/>
      <c r="AC10" s="1649"/>
      <c r="AD10" s="1649"/>
      <c r="AE10" s="1649"/>
      <c r="AF10" s="1649"/>
      <c r="AG10" s="1649"/>
      <c r="AH10" s="1650"/>
      <c r="AI10" s="59"/>
      <c r="AJ10" s="59"/>
      <c r="AK10" s="59"/>
      <c r="AL10" s="59"/>
      <c r="AM10" s="59"/>
      <c r="AN10" s="59"/>
      <c r="AO10" s="59"/>
      <c r="AP10" s="59"/>
      <c r="AQ10" s="59"/>
      <c r="AT10" s="52" t="s">
        <v>151</v>
      </c>
    </row>
    <row r="11" spans="1:46" ht="9" customHeight="1">
      <c r="A11" s="61"/>
      <c r="B11" s="61"/>
      <c r="C11" s="61"/>
      <c r="D11" s="61"/>
      <c r="E11" s="61"/>
      <c r="F11" s="61"/>
      <c r="G11" s="61"/>
      <c r="H11" s="61"/>
      <c r="I11" s="61"/>
      <c r="J11" s="61"/>
      <c r="K11" s="61"/>
      <c r="L11" s="61"/>
      <c r="M11" s="61"/>
      <c r="N11" s="61"/>
      <c r="O11" s="61"/>
      <c r="P11" s="61"/>
      <c r="Q11" s="61"/>
      <c r="R11" s="61"/>
      <c r="S11" s="387"/>
      <c r="T11" s="387"/>
      <c r="U11" s="387"/>
      <c r="V11" s="387"/>
      <c r="W11" s="387"/>
      <c r="X11" s="387"/>
      <c r="Y11" s="387"/>
      <c r="Z11" s="387"/>
      <c r="AA11" s="81"/>
      <c r="AB11" s="81"/>
      <c r="AC11" s="81"/>
      <c r="AD11" s="81"/>
      <c r="AE11" s="81"/>
      <c r="AF11" s="81"/>
      <c r="AG11" s="81"/>
      <c r="AH11" s="59"/>
      <c r="AI11" s="59"/>
      <c r="AJ11" s="61"/>
      <c r="AK11" s="59"/>
      <c r="AL11" s="59"/>
      <c r="AM11" s="59"/>
      <c r="AN11" s="59"/>
      <c r="AO11" s="59"/>
      <c r="AP11" s="59"/>
      <c r="AQ11" s="59"/>
      <c r="AT11" s="52" t="s">
        <v>152</v>
      </c>
    </row>
    <row r="12" spans="1:46" ht="18" customHeight="1">
      <c r="A12" s="59"/>
      <c r="B12" s="59" t="s">
        <v>366</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T12" s="52" t="s">
        <v>153</v>
      </c>
    </row>
    <row r="13" spans="1:46" ht="18" customHeight="1" thickBot="1">
      <c r="A13" s="59"/>
      <c r="B13" s="59"/>
      <c r="C13" s="59"/>
      <c r="D13" s="59" t="s">
        <v>281</v>
      </c>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T13" s="52" t="s">
        <v>154</v>
      </c>
    </row>
    <row r="14" spans="1:46" ht="30" customHeight="1">
      <c r="A14" s="59"/>
      <c r="B14" s="59"/>
      <c r="C14" s="85" t="s">
        <v>17</v>
      </c>
      <c r="D14" s="389" t="s">
        <v>159</v>
      </c>
      <c r="E14" s="390"/>
      <c r="F14" s="390"/>
      <c r="G14" s="390"/>
      <c r="H14" s="390"/>
      <c r="I14" s="390"/>
      <c r="J14" s="390"/>
      <c r="K14" s="390"/>
      <c r="L14" s="390"/>
      <c r="M14" s="390"/>
      <c r="N14" s="390"/>
      <c r="O14" s="390"/>
      <c r="P14" s="390"/>
      <c r="Q14" s="391"/>
      <c r="R14" s="1635"/>
      <c r="S14" s="1636"/>
      <c r="T14" s="1636"/>
      <c r="U14" s="1636"/>
      <c r="V14" s="1636"/>
      <c r="W14" s="1636"/>
      <c r="X14" s="1636"/>
      <c r="Y14" s="1636"/>
      <c r="Z14" s="1636"/>
      <c r="AA14" s="1636"/>
      <c r="AB14" s="1636"/>
      <c r="AC14" s="1636"/>
      <c r="AD14" s="1636"/>
      <c r="AE14" s="1636"/>
      <c r="AF14" s="1636"/>
      <c r="AG14" s="1636"/>
      <c r="AH14" s="1636"/>
      <c r="AI14" s="87" t="s">
        <v>12</v>
      </c>
      <c r="AJ14" s="59"/>
      <c r="AK14" s="59"/>
      <c r="AL14" s="59"/>
      <c r="AM14" s="59"/>
      <c r="AN14" s="59"/>
      <c r="AO14" s="59"/>
      <c r="AP14" s="59"/>
      <c r="AQ14" s="59"/>
      <c r="AT14" s="52"/>
    </row>
    <row r="15" spans="1:46" ht="46.5" customHeight="1">
      <c r="A15" s="59"/>
      <c r="B15" s="59"/>
      <c r="C15" s="88" t="s">
        <v>9</v>
      </c>
      <c r="D15" s="1608" t="s">
        <v>161</v>
      </c>
      <c r="E15" s="1609"/>
      <c r="F15" s="1609"/>
      <c r="G15" s="1610"/>
      <c r="H15" s="1610"/>
      <c r="I15" s="1610"/>
      <c r="J15" s="1610"/>
      <c r="K15" s="1610"/>
      <c r="L15" s="1610"/>
      <c r="M15" s="1610"/>
      <c r="N15" s="1610"/>
      <c r="O15" s="1610"/>
      <c r="P15" s="1610"/>
      <c r="Q15" s="1611"/>
      <c r="R15" s="1612"/>
      <c r="S15" s="1613"/>
      <c r="T15" s="1613"/>
      <c r="U15" s="1613"/>
      <c r="V15" s="1613"/>
      <c r="W15" s="1613"/>
      <c r="X15" s="1613"/>
      <c r="Y15" s="1613"/>
      <c r="Z15" s="1613"/>
      <c r="AA15" s="1613"/>
      <c r="AB15" s="1613"/>
      <c r="AC15" s="1613"/>
      <c r="AD15" s="1613"/>
      <c r="AE15" s="1613"/>
      <c r="AF15" s="1613"/>
      <c r="AG15" s="1613"/>
      <c r="AH15" s="1613"/>
      <c r="AI15" s="89" t="s">
        <v>12</v>
      </c>
      <c r="AJ15" s="59"/>
      <c r="AK15" s="59"/>
      <c r="AL15" s="59"/>
      <c r="AM15" s="59"/>
      <c r="AN15" s="59"/>
      <c r="AO15" s="59"/>
      <c r="AP15" s="59"/>
      <c r="AQ15" s="59"/>
      <c r="AT15" s="52" t="s">
        <v>282</v>
      </c>
    </row>
    <row r="16" spans="1:46" ht="18.75" customHeight="1">
      <c r="A16" s="59"/>
      <c r="B16" s="59"/>
      <c r="C16" s="1637" t="s">
        <v>162</v>
      </c>
      <c r="D16" s="1586" t="s">
        <v>163</v>
      </c>
      <c r="E16" s="1587"/>
      <c r="F16" s="1587"/>
      <c r="G16" s="1591"/>
      <c r="H16" s="1591"/>
      <c r="I16" s="1591"/>
      <c r="J16" s="1591"/>
      <c r="K16" s="1591"/>
      <c r="L16" s="1591"/>
      <c r="M16" s="1591"/>
      <c r="N16" s="1591"/>
      <c r="O16" s="1591"/>
      <c r="P16" s="1591"/>
      <c r="Q16" s="1589"/>
      <c r="R16" s="1614" t="s">
        <v>7</v>
      </c>
      <c r="S16" s="1615"/>
      <c r="T16" s="1615"/>
      <c r="U16" s="1615"/>
      <c r="V16" s="1615"/>
      <c r="W16" s="1615"/>
      <c r="X16" s="1615"/>
      <c r="Y16" s="1615"/>
      <c r="Z16" s="1615"/>
      <c r="AA16" s="1614" t="s">
        <v>6</v>
      </c>
      <c r="AB16" s="1615"/>
      <c r="AC16" s="1615"/>
      <c r="AD16" s="1615"/>
      <c r="AE16" s="1615"/>
      <c r="AF16" s="1615"/>
      <c r="AG16" s="1615"/>
      <c r="AH16" s="1615"/>
      <c r="AI16" s="1616"/>
      <c r="AJ16" s="59"/>
      <c r="AK16" s="59"/>
      <c r="AL16" s="59"/>
      <c r="AM16" s="59"/>
      <c r="AN16" s="59"/>
      <c r="AO16" s="59"/>
      <c r="AP16" s="59"/>
      <c r="AQ16" s="59"/>
      <c r="AT16" s="52" t="s">
        <v>258</v>
      </c>
    </row>
    <row r="17" spans="1:46" ht="30" customHeight="1">
      <c r="A17" s="59"/>
      <c r="B17" s="59"/>
      <c r="C17" s="1638"/>
      <c r="D17" s="1592"/>
      <c r="E17" s="1593"/>
      <c r="F17" s="1593"/>
      <c r="G17" s="1593"/>
      <c r="H17" s="1593"/>
      <c r="I17" s="1593"/>
      <c r="J17" s="1593"/>
      <c r="K17" s="1593"/>
      <c r="L17" s="1593"/>
      <c r="M17" s="1593"/>
      <c r="N17" s="1593"/>
      <c r="O17" s="1593"/>
      <c r="P17" s="1593"/>
      <c r="Q17" s="1594"/>
      <c r="R17" s="1555" t="str">
        <f>IF(OR(R14="",R14=0),"",IF(R14-R15&lt;=0,"あり","なし"))</f>
        <v/>
      </c>
      <c r="S17" s="1556"/>
      <c r="T17" s="1556"/>
      <c r="U17" s="1556"/>
      <c r="V17" s="1556"/>
      <c r="W17" s="1556"/>
      <c r="X17" s="1556"/>
      <c r="Y17" s="1556"/>
      <c r="Z17" s="1557"/>
      <c r="AA17" s="1612"/>
      <c r="AB17" s="1617"/>
      <c r="AC17" s="1617"/>
      <c r="AD17" s="1617"/>
      <c r="AE17" s="1617"/>
      <c r="AF17" s="1617"/>
      <c r="AG17" s="1617"/>
      <c r="AH17" s="1617"/>
      <c r="AI17" s="1618"/>
      <c r="AJ17" s="59"/>
      <c r="AK17" s="59"/>
      <c r="AL17" s="59"/>
      <c r="AM17" s="59"/>
      <c r="AN17" s="59"/>
      <c r="AO17" s="59"/>
      <c r="AP17" s="59"/>
      <c r="AQ17" s="59"/>
      <c r="AT17" s="52" t="s">
        <v>283</v>
      </c>
    </row>
    <row r="18" spans="1:46" ht="17.100000000000001" customHeight="1">
      <c r="A18" s="59"/>
      <c r="B18" s="59"/>
      <c r="C18" s="468" t="s">
        <v>164</v>
      </c>
      <c r="D18" s="1582" t="s">
        <v>50</v>
      </c>
      <c r="E18" s="1583"/>
      <c r="F18" s="1583"/>
      <c r="G18" s="1584"/>
      <c r="H18" s="1584"/>
      <c r="I18" s="1584"/>
      <c r="J18" s="1584"/>
      <c r="K18" s="1585"/>
      <c r="L18" s="394"/>
      <c r="M18" s="394"/>
      <c r="N18" s="394"/>
      <c r="O18" s="394"/>
      <c r="P18" s="394"/>
      <c r="Q18" s="395"/>
      <c r="R18" s="110"/>
      <c r="S18" s="1571" t="s">
        <v>4</v>
      </c>
      <c r="T18" s="1571"/>
      <c r="U18" s="1571"/>
      <c r="V18" s="1571"/>
      <c r="W18" s="1571"/>
      <c r="X18" s="1571"/>
      <c r="Y18" s="1571"/>
      <c r="Z18" s="1571"/>
      <c r="AA18" s="1571"/>
      <c r="AB18" s="1571"/>
      <c r="AC18" s="1571"/>
      <c r="AD18" s="1571"/>
      <c r="AE18" s="1571"/>
      <c r="AF18" s="1571"/>
      <c r="AG18" s="1571"/>
      <c r="AH18" s="1571"/>
      <c r="AI18" s="1572"/>
      <c r="AJ18" s="59"/>
      <c r="AK18" s="59"/>
      <c r="AL18" s="59"/>
      <c r="AM18" s="59"/>
      <c r="AN18" s="59"/>
      <c r="AO18" s="59"/>
      <c r="AP18" s="59"/>
      <c r="AQ18" s="59"/>
      <c r="AT18" s="52" t="s">
        <v>260</v>
      </c>
    </row>
    <row r="19" spans="1:46" ht="17.100000000000001" customHeight="1">
      <c r="A19" s="59"/>
      <c r="B19" s="59"/>
      <c r="C19" s="469"/>
      <c r="D19" s="1586" t="s">
        <v>165</v>
      </c>
      <c r="E19" s="1587"/>
      <c r="F19" s="1587"/>
      <c r="G19" s="1588"/>
      <c r="H19" s="1588"/>
      <c r="I19" s="1588"/>
      <c r="J19" s="1588"/>
      <c r="K19" s="1588"/>
      <c r="L19" s="1588"/>
      <c r="M19" s="1588"/>
      <c r="N19" s="1588"/>
      <c r="O19" s="1588"/>
      <c r="P19" s="1588"/>
      <c r="Q19" s="1589"/>
      <c r="R19" s="110"/>
      <c r="S19" s="1574" t="s">
        <v>367</v>
      </c>
      <c r="T19" s="1574"/>
      <c r="U19" s="1574"/>
      <c r="V19" s="1574"/>
      <c r="W19" s="1574"/>
      <c r="X19" s="1574"/>
      <c r="Y19" s="1574"/>
      <c r="Z19" s="1574"/>
      <c r="AA19" s="1574"/>
      <c r="AB19" s="1574"/>
      <c r="AC19" s="1574"/>
      <c r="AD19" s="1574"/>
      <c r="AE19" s="1574"/>
      <c r="AF19" s="1574"/>
      <c r="AG19" s="1574"/>
      <c r="AH19" s="1574"/>
      <c r="AI19" s="1575"/>
      <c r="AJ19" s="59"/>
      <c r="AK19" s="59"/>
      <c r="AL19" s="59"/>
      <c r="AM19" s="59"/>
      <c r="AN19" s="59"/>
      <c r="AO19" s="59"/>
      <c r="AP19" s="59"/>
      <c r="AQ19" s="59"/>
      <c r="AT19" s="52" t="s">
        <v>284</v>
      </c>
    </row>
    <row r="20" spans="1:46" ht="17.100000000000001" customHeight="1">
      <c r="A20" s="59"/>
      <c r="B20" s="59"/>
      <c r="C20" s="469"/>
      <c r="D20" s="1590"/>
      <c r="E20" s="1591"/>
      <c r="F20" s="1591"/>
      <c r="G20" s="1588"/>
      <c r="H20" s="1588"/>
      <c r="I20" s="1588"/>
      <c r="J20" s="1588"/>
      <c r="K20" s="1588"/>
      <c r="L20" s="1588"/>
      <c r="M20" s="1588"/>
      <c r="N20" s="1588"/>
      <c r="O20" s="1588"/>
      <c r="P20" s="1588"/>
      <c r="Q20" s="1589"/>
      <c r="R20" s="110"/>
      <c r="S20" s="1577" t="s">
        <v>3</v>
      </c>
      <c r="T20" s="1577"/>
      <c r="U20" s="1577"/>
      <c r="V20" s="1577"/>
      <c r="W20" s="1577"/>
      <c r="X20" s="1577"/>
      <c r="Y20" s="1577"/>
      <c r="Z20" s="1577"/>
      <c r="AA20" s="1577"/>
      <c r="AB20" s="1577"/>
      <c r="AC20" s="1577"/>
      <c r="AD20" s="1577"/>
      <c r="AE20" s="1577"/>
      <c r="AF20" s="1577"/>
      <c r="AG20" s="1577"/>
      <c r="AH20" s="1577"/>
      <c r="AI20" s="1578"/>
      <c r="AJ20" s="59"/>
      <c r="AK20" s="59"/>
      <c r="AL20" s="59"/>
      <c r="AM20" s="59"/>
      <c r="AN20" s="59"/>
      <c r="AO20" s="59"/>
      <c r="AP20" s="59"/>
      <c r="AQ20" s="59"/>
      <c r="AT20" s="52" t="s">
        <v>262</v>
      </c>
    </row>
    <row r="21" spans="1:46" ht="17.100000000000001" customHeight="1">
      <c r="A21" s="59"/>
      <c r="B21" s="59"/>
      <c r="C21" s="469"/>
      <c r="D21" s="1592"/>
      <c r="E21" s="1593"/>
      <c r="F21" s="1593"/>
      <c r="G21" s="1593"/>
      <c r="H21" s="1593"/>
      <c r="I21" s="1593"/>
      <c r="J21" s="1593"/>
      <c r="K21" s="1593"/>
      <c r="L21" s="1593"/>
      <c r="M21" s="1593"/>
      <c r="N21" s="1593"/>
      <c r="O21" s="1593"/>
      <c r="P21" s="1593"/>
      <c r="Q21" s="1594"/>
      <c r="R21" s="110"/>
      <c r="S21" s="1580" t="s">
        <v>368</v>
      </c>
      <c r="T21" s="1580"/>
      <c r="U21" s="1580"/>
      <c r="V21" s="1580"/>
      <c r="W21" s="1580"/>
      <c r="X21" s="1580"/>
      <c r="Y21" s="1580"/>
      <c r="Z21" s="1580"/>
      <c r="AA21" s="1580"/>
      <c r="AB21" s="1580"/>
      <c r="AC21" s="1580"/>
      <c r="AD21" s="1580"/>
      <c r="AE21" s="1580"/>
      <c r="AF21" s="1580"/>
      <c r="AG21" s="1580"/>
      <c r="AH21" s="1580"/>
      <c r="AI21" s="1581"/>
      <c r="AJ21" s="59"/>
      <c r="AK21" s="59"/>
      <c r="AL21" s="59"/>
      <c r="AM21" s="59"/>
      <c r="AN21" s="59"/>
      <c r="AO21" s="59"/>
      <c r="AP21" s="59"/>
      <c r="AQ21" s="59"/>
      <c r="AT21" s="52" t="s">
        <v>285</v>
      </c>
    </row>
    <row r="22" spans="1:46" ht="36.75" customHeight="1" thickBot="1">
      <c r="A22" s="59"/>
      <c r="B22" s="59"/>
      <c r="C22" s="470"/>
      <c r="D22" s="1619" t="s">
        <v>1</v>
      </c>
      <c r="E22" s="1620"/>
      <c r="F22" s="1620"/>
      <c r="G22" s="1621"/>
      <c r="H22" s="1621"/>
      <c r="I22" s="1621"/>
      <c r="J22" s="1621"/>
      <c r="K22" s="1621"/>
      <c r="L22" s="1621"/>
      <c r="M22" s="1621"/>
      <c r="N22" s="1621"/>
      <c r="O22" s="1621"/>
      <c r="P22" s="1621"/>
      <c r="Q22" s="1622"/>
      <c r="R22" s="1623"/>
      <c r="S22" s="1624"/>
      <c r="T22" s="1624"/>
      <c r="U22" s="1624"/>
      <c r="V22" s="1624"/>
      <c r="W22" s="1624"/>
      <c r="X22" s="1624"/>
      <c r="Y22" s="1624"/>
      <c r="Z22" s="1624"/>
      <c r="AA22" s="1624"/>
      <c r="AB22" s="1624"/>
      <c r="AC22" s="1624"/>
      <c r="AD22" s="1624"/>
      <c r="AE22" s="1624"/>
      <c r="AF22" s="1624"/>
      <c r="AG22" s="1624"/>
      <c r="AH22" s="1624"/>
      <c r="AI22" s="1625"/>
      <c r="AJ22" s="59"/>
      <c r="AK22" s="59"/>
      <c r="AL22" s="59"/>
      <c r="AM22" s="59"/>
      <c r="AN22" s="59"/>
      <c r="AO22" s="59"/>
      <c r="AP22" s="59"/>
      <c r="AQ22" s="59"/>
      <c r="AT22" s="52" t="s">
        <v>286</v>
      </c>
    </row>
    <row r="23" spans="1:46" ht="17.25" customHeight="1">
      <c r="A23" s="61"/>
      <c r="B23" s="61"/>
      <c r="C23" s="61"/>
      <c r="D23" s="61"/>
      <c r="E23" s="61"/>
      <c r="F23" s="61"/>
      <c r="G23" s="61"/>
      <c r="H23" s="61"/>
      <c r="I23" s="61"/>
      <c r="J23" s="61"/>
      <c r="K23" s="61"/>
      <c r="L23" s="61"/>
      <c r="M23" s="61"/>
      <c r="N23" s="61"/>
      <c r="O23" s="61"/>
      <c r="P23" s="61"/>
      <c r="Q23" s="61"/>
      <c r="R23" s="61"/>
      <c r="S23" s="387"/>
      <c r="T23" s="387"/>
      <c r="U23" s="387"/>
      <c r="V23" s="387"/>
      <c r="W23" s="387"/>
      <c r="X23" s="387"/>
      <c r="Y23" s="387"/>
      <c r="Z23" s="387"/>
      <c r="AA23" s="81"/>
      <c r="AB23" s="81"/>
      <c r="AC23" s="81"/>
      <c r="AD23" s="81"/>
      <c r="AE23" s="81"/>
      <c r="AF23" s="81"/>
      <c r="AG23" s="81"/>
      <c r="AH23" s="59"/>
      <c r="AI23" s="59"/>
      <c r="AJ23" s="61"/>
      <c r="AK23" s="59"/>
      <c r="AL23" s="59"/>
      <c r="AM23" s="59"/>
      <c r="AN23" s="59"/>
      <c r="AO23" s="59"/>
      <c r="AP23" s="59"/>
      <c r="AQ23" s="59"/>
      <c r="AT23" s="52" t="s">
        <v>287</v>
      </c>
    </row>
    <row r="24" spans="1:46" ht="18" customHeight="1">
      <c r="A24" s="59"/>
      <c r="B24" s="59" t="s">
        <v>369</v>
      </c>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T24" s="1" t="s">
        <v>288</v>
      </c>
    </row>
    <row r="25" spans="1:46" ht="18" customHeight="1" thickBot="1">
      <c r="A25" s="59"/>
      <c r="B25" s="59"/>
      <c r="C25" s="59"/>
      <c r="D25" s="59" t="s">
        <v>281</v>
      </c>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T25" s="1" t="s">
        <v>289</v>
      </c>
    </row>
    <row r="26" spans="1:46" ht="30" customHeight="1">
      <c r="A26" s="59"/>
      <c r="B26" s="59"/>
      <c r="C26" s="85" t="s">
        <v>17</v>
      </c>
      <c r="D26" s="85" t="s">
        <v>159</v>
      </c>
      <c r="E26" s="86"/>
      <c r="F26" s="86"/>
      <c r="G26" s="86"/>
      <c r="H26" s="86"/>
      <c r="I26" s="86"/>
      <c r="J26" s="86"/>
      <c r="K26" s="390"/>
      <c r="L26" s="390"/>
      <c r="M26" s="390"/>
      <c r="N26" s="390"/>
      <c r="O26" s="390"/>
      <c r="P26" s="390"/>
      <c r="Q26" s="391"/>
      <c r="R26" s="1635"/>
      <c r="S26" s="1636"/>
      <c r="T26" s="1636"/>
      <c r="U26" s="1636"/>
      <c r="V26" s="1636"/>
      <c r="W26" s="1636"/>
      <c r="X26" s="1636"/>
      <c r="Y26" s="1636"/>
      <c r="Z26" s="1636"/>
      <c r="AA26" s="1636"/>
      <c r="AB26" s="1636"/>
      <c r="AC26" s="1636"/>
      <c r="AD26" s="1636"/>
      <c r="AE26" s="1636"/>
      <c r="AF26" s="1636"/>
      <c r="AG26" s="1636"/>
      <c r="AH26" s="1636"/>
      <c r="AI26" s="87" t="s">
        <v>12</v>
      </c>
      <c r="AJ26" s="59"/>
      <c r="AK26" s="59"/>
      <c r="AL26" s="59"/>
      <c r="AM26" s="59"/>
      <c r="AN26" s="59"/>
      <c r="AO26" s="59"/>
      <c r="AP26" s="59"/>
      <c r="AQ26" s="59"/>
      <c r="AT26" s="1" t="s">
        <v>290</v>
      </c>
    </row>
    <row r="27" spans="1:46" ht="46.5" customHeight="1">
      <c r="A27" s="59"/>
      <c r="B27" s="59"/>
      <c r="C27" s="88" t="s">
        <v>9</v>
      </c>
      <c r="D27" s="1608" t="s">
        <v>161</v>
      </c>
      <c r="E27" s="1609"/>
      <c r="F27" s="1609"/>
      <c r="G27" s="1610"/>
      <c r="H27" s="1610"/>
      <c r="I27" s="1610"/>
      <c r="J27" s="1610"/>
      <c r="K27" s="1610"/>
      <c r="L27" s="1610"/>
      <c r="M27" s="1610"/>
      <c r="N27" s="1610"/>
      <c r="O27" s="1610"/>
      <c r="P27" s="1610"/>
      <c r="Q27" s="1611"/>
      <c r="R27" s="1612"/>
      <c r="S27" s="1613"/>
      <c r="T27" s="1613"/>
      <c r="U27" s="1613"/>
      <c r="V27" s="1613"/>
      <c r="W27" s="1613"/>
      <c r="X27" s="1613"/>
      <c r="Y27" s="1613"/>
      <c r="Z27" s="1613"/>
      <c r="AA27" s="1613"/>
      <c r="AB27" s="1613"/>
      <c r="AC27" s="1613"/>
      <c r="AD27" s="1613"/>
      <c r="AE27" s="1613"/>
      <c r="AF27" s="1613"/>
      <c r="AG27" s="1613"/>
      <c r="AH27" s="1613"/>
      <c r="AI27" s="89" t="s">
        <v>12</v>
      </c>
      <c r="AJ27" s="59"/>
      <c r="AK27" s="59"/>
      <c r="AL27" s="59"/>
      <c r="AM27" s="59"/>
      <c r="AN27" s="59"/>
      <c r="AO27" s="59"/>
      <c r="AP27" s="59"/>
      <c r="AQ27" s="59"/>
      <c r="AT27" s="52"/>
    </row>
    <row r="28" spans="1:46" ht="18.75" customHeight="1">
      <c r="A28" s="59"/>
      <c r="B28" s="59"/>
      <c r="C28" s="1637" t="s">
        <v>5</v>
      </c>
      <c r="D28" s="1586" t="s">
        <v>163</v>
      </c>
      <c r="E28" s="1587"/>
      <c r="F28" s="1587"/>
      <c r="G28" s="1591"/>
      <c r="H28" s="1591"/>
      <c r="I28" s="1591"/>
      <c r="J28" s="1591"/>
      <c r="K28" s="1591"/>
      <c r="L28" s="1591"/>
      <c r="M28" s="1591"/>
      <c r="N28" s="1591"/>
      <c r="O28" s="1591"/>
      <c r="P28" s="1591"/>
      <c r="Q28" s="1589"/>
      <c r="R28" s="1614" t="s">
        <v>7</v>
      </c>
      <c r="S28" s="1615"/>
      <c r="T28" s="1615"/>
      <c r="U28" s="1615"/>
      <c r="V28" s="1615"/>
      <c r="W28" s="1615"/>
      <c r="X28" s="1615"/>
      <c r="Y28" s="1615"/>
      <c r="Z28" s="1615"/>
      <c r="AA28" s="1614" t="s">
        <v>6</v>
      </c>
      <c r="AB28" s="1615"/>
      <c r="AC28" s="1615"/>
      <c r="AD28" s="1615"/>
      <c r="AE28" s="1615"/>
      <c r="AF28" s="1615"/>
      <c r="AG28" s="1615"/>
      <c r="AH28" s="1615"/>
      <c r="AI28" s="1616"/>
      <c r="AJ28" s="59"/>
      <c r="AK28" s="59"/>
      <c r="AL28" s="59"/>
      <c r="AM28" s="59"/>
      <c r="AN28" s="59"/>
      <c r="AO28" s="59"/>
      <c r="AP28" s="59"/>
      <c r="AQ28" s="59"/>
      <c r="AT28" s="52"/>
    </row>
    <row r="29" spans="1:46" ht="30" customHeight="1">
      <c r="A29" s="59"/>
      <c r="B29" s="59"/>
      <c r="C29" s="1638"/>
      <c r="D29" s="1592"/>
      <c r="E29" s="1593"/>
      <c r="F29" s="1593"/>
      <c r="G29" s="1593"/>
      <c r="H29" s="1593"/>
      <c r="I29" s="1593"/>
      <c r="J29" s="1593"/>
      <c r="K29" s="1593"/>
      <c r="L29" s="1593"/>
      <c r="M29" s="1593"/>
      <c r="N29" s="1593"/>
      <c r="O29" s="1593"/>
      <c r="P29" s="1593"/>
      <c r="Q29" s="1594"/>
      <c r="R29" s="1555" t="str">
        <f>IF(OR(R26="",R26=0),"",IF(R26-R27&lt;=0,"あり","なし"))</f>
        <v/>
      </c>
      <c r="S29" s="1556"/>
      <c r="T29" s="1556"/>
      <c r="U29" s="1556"/>
      <c r="V29" s="1556"/>
      <c r="W29" s="1556"/>
      <c r="X29" s="1556"/>
      <c r="Y29" s="1556"/>
      <c r="Z29" s="1557"/>
      <c r="AA29" s="1612"/>
      <c r="AB29" s="1617"/>
      <c r="AC29" s="1617"/>
      <c r="AD29" s="1617"/>
      <c r="AE29" s="1617"/>
      <c r="AF29" s="1617"/>
      <c r="AG29" s="1617"/>
      <c r="AH29" s="1617"/>
      <c r="AI29" s="1618"/>
      <c r="AJ29" s="59"/>
      <c r="AK29" s="59"/>
      <c r="AL29" s="59"/>
      <c r="AM29" s="59"/>
      <c r="AN29" s="59"/>
      <c r="AO29" s="59"/>
      <c r="AP29" s="59"/>
      <c r="AQ29" s="59"/>
      <c r="AT29" s="52"/>
    </row>
    <row r="30" spans="1:46" ht="17.100000000000001" customHeight="1">
      <c r="A30" s="59"/>
      <c r="B30" s="59"/>
      <c r="C30" s="468" t="s">
        <v>51</v>
      </c>
      <c r="D30" s="1582" t="s">
        <v>50</v>
      </c>
      <c r="E30" s="1583"/>
      <c r="F30" s="1583"/>
      <c r="G30" s="1584"/>
      <c r="H30" s="1584"/>
      <c r="I30" s="1584"/>
      <c r="J30" s="1584"/>
      <c r="K30" s="1585"/>
      <c r="L30" s="394"/>
      <c r="M30" s="394"/>
      <c r="N30" s="394"/>
      <c r="O30" s="394"/>
      <c r="P30" s="394"/>
      <c r="Q30" s="395"/>
      <c r="R30" s="110"/>
      <c r="S30" s="1571" t="s">
        <v>4</v>
      </c>
      <c r="T30" s="1571"/>
      <c r="U30" s="1571"/>
      <c r="V30" s="1571"/>
      <c r="W30" s="1571"/>
      <c r="X30" s="1571"/>
      <c r="Y30" s="1571"/>
      <c r="Z30" s="1571"/>
      <c r="AA30" s="1571"/>
      <c r="AB30" s="1571"/>
      <c r="AC30" s="1571"/>
      <c r="AD30" s="1571"/>
      <c r="AE30" s="1571"/>
      <c r="AF30" s="1571"/>
      <c r="AG30" s="1571"/>
      <c r="AH30" s="1571"/>
      <c r="AI30" s="1572"/>
      <c r="AJ30" s="59"/>
      <c r="AK30" s="59"/>
      <c r="AL30" s="59"/>
      <c r="AM30" s="59"/>
      <c r="AN30" s="59"/>
      <c r="AO30" s="59"/>
      <c r="AP30" s="59"/>
      <c r="AQ30" s="59"/>
      <c r="AT30" s="52"/>
    </row>
    <row r="31" spans="1:46" ht="17.100000000000001" customHeight="1">
      <c r="A31" s="59"/>
      <c r="B31" s="59"/>
      <c r="C31" s="469"/>
      <c r="D31" s="1586" t="s">
        <v>165</v>
      </c>
      <c r="E31" s="1587"/>
      <c r="F31" s="1587"/>
      <c r="G31" s="1588"/>
      <c r="H31" s="1588"/>
      <c r="I31" s="1588"/>
      <c r="J31" s="1588"/>
      <c r="K31" s="1588"/>
      <c r="L31" s="1588"/>
      <c r="M31" s="1588"/>
      <c r="N31" s="1588"/>
      <c r="O31" s="1588"/>
      <c r="P31" s="1588"/>
      <c r="Q31" s="1589"/>
      <c r="R31" s="110"/>
      <c r="S31" s="1574" t="s">
        <v>367</v>
      </c>
      <c r="T31" s="1574"/>
      <c r="U31" s="1574"/>
      <c r="V31" s="1574"/>
      <c r="W31" s="1574"/>
      <c r="X31" s="1574"/>
      <c r="Y31" s="1574"/>
      <c r="Z31" s="1574"/>
      <c r="AA31" s="1574"/>
      <c r="AB31" s="1574"/>
      <c r="AC31" s="1574"/>
      <c r="AD31" s="1574"/>
      <c r="AE31" s="1574"/>
      <c r="AF31" s="1574"/>
      <c r="AG31" s="1574"/>
      <c r="AH31" s="1574"/>
      <c r="AI31" s="1575"/>
      <c r="AJ31" s="59"/>
      <c r="AK31" s="59"/>
      <c r="AL31" s="59"/>
      <c r="AM31" s="59"/>
      <c r="AN31" s="59"/>
      <c r="AO31" s="59"/>
      <c r="AP31" s="59"/>
      <c r="AQ31" s="59"/>
      <c r="AT31" s="52"/>
    </row>
    <row r="32" spans="1:46" ht="17.100000000000001" customHeight="1">
      <c r="A32" s="59"/>
      <c r="B32" s="59"/>
      <c r="C32" s="469"/>
      <c r="D32" s="1590"/>
      <c r="E32" s="1591"/>
      <c r="F32" s="1591"/>
      <c r="G32" s="1588"/>
      <c r="H32" s="1588"/>
      <c r="I32" s="1588"/>
      <c r="J32" s="1588"/>
      <c r="K32" s="1588"/>
      <c r="L32" s="1588"/>
      <c r="M32" s="1588"/>
      <c r="N32" s="1588"/>
      <c r="O32" s="1588"/>
      <c r="P32" s="1588"/>
      <c r="Q32" s="1589"/>
      <c r="R32" s="110"/>
      <c r="S32" s="1577" t="s">
        <v>3</v>
      </c>
      <c r="T32" s="1577"/>
      <c r="U32" s="1577"/>
      <c r="V32" s="1577"/>
      <c r="W32" s="1577"/>
      <c r="X32" s="1577"/>
      <c r="Y32" s="1577"/>
      <c r="Z32" s="1577"/>
      <c r="AA32" s="1577"/>
      <c r="AB32" s="1577"/>
      <c r="AC32" s="1577"/>
      <c r="AD32" s="1577"/>
      <c r="AE32" s="1577"/>
      <c r="AF32" s="1577"/>
      <c r="AG32" s="1577"/>
      <c r="AH32" s="1577"/>
      <c r="AI32" s="1578"/>
      <c r="AJ32" s="59"/>
      <c r="AK32" s="59"/>
      <c r="AL32" s="59"/>
      <c r="AM32" s="59"/>
      <c r="AN32" s="59"/>
      <c r="AO32" s="59"/>
      <c r="AP32" s="59"/>
      <c r="AQ32" s="59"/>
      <c r="AT32" s="52"/>
    </row>
    <row r="33" spans="1:46" ht="17.100000000000001" customHeight="1">
      <c r="A33" s="59"/>
      <c r="B33" s="59"/>
      <c r="C33" s="469"/>
      <c r="D33" s="1592"/>
      <c r="E33" s="1593"/>
      <c r="F33" s="1593"/>
      <c r="G33" s="1593"/>
      <c r="H33" s="1593"/>
      <c r="I33" s="1593"/>
      <c r="J33" s="1593"/>
      <c r="K33" s="1593"/>
      <c r="L33" s="1593"/>
      <c r="M33" s="1593"/>
      <c r="N33" s="1593"/>
      <c r="O33" s="1593"/>
      <c r="P33" s="1593"/>
      <c r="Q33" s="1594"/>
      <c r="R33" s="110"/>
      <c r="S33" s="1580" t="s">
        <v>368</v>
      </c>
      <c r="T33" s="1580"/>
      <c r="U33" s="1580"/>
      <c r="V33" s="1580"/>
      <c r="W33" s="1580"/>
      <c r="X33" s="1580"/>
      <c r="Y33" s="1580"/>
      <c r="Z33" s="1580"/>
      <c r="AA33" s="1580"/>
      <c r="AB33" s="1580"/>
      <c r="AC33" s="1580"/>
      <c r="AD33" s="1580"/>
      <c r="AE33" s="1580"/>
      <c r="AF33" s="1580"/>
      <c r="AG33" s="1580"/>
      <c r="AH33" s="1580"/>
      <c r="AI33" s="1581"/>
      <c r="AJ33" s="59"/>
      <c r="AK33" s="59"/>
      <c r="AL33" s="59"/>
      <c r="AM33" s="59"/>
      <c r="AN33" s="59"/>
      <c r="AO33" s="59"/>
      <c r="AP33" s="59"/>
      <c r="AQ33" s="59"/>
      <c r="AT33" s="52"/>
    </row>
    <row r="34" spans="1:46" ht="36.75" customHeight="1" thickBot="1">
      <c r="A34" s="59"/>
      <c r="B34" s="59"/>
      <c r="C34" s="470"/>
      <c r="D34" s="1619" t="s">
        <v>1</v>
      </c>
      <c r="E34" s="1620"/>
      <c r="F34" s="1620"/>
      <c r="G34" s="1621"/>
      <c r="H34" s="1621"/>
      <c r="I34" s="1621"/>
      <c r="J34" s="1621"/>
      <c r="K34" s="1621"/>
      <c r="L34" s="1621"/>
      <c r="M34" s="1621"/>
      <c r="N34" s="1621"/>
      <c r="O34" s="1621"/>
      <c r="P34" s="1621"/>
      <c r="Q34" s="1622"/>
      <c r="R34" s="1653"/>
      <c r="S34" s="1654"/>
      <c r="T34" s="1654"/>
      <c r="U34" s="1654"/>
      <c r="V34" s="1654"/>
      <c r="W34" s="1654"/>
      <c r="X34" s="1654"/>
      <c r="Y34" s="1654"/>
      <c r="Z34" s="1654"/>
      <c r="AA34" s="1654"/>
      <c r="AB34" s="1654"/>
      <c r="AC34" s="1654"/>
      <c r="AD34" s="1654"/>
      <c r="AE34" s="1654"/>
      <c r="AF34" s="1654"/>
      <c r="AG34" s="1654"/>
      <c r="AH34" s="1654"/>
      <c r="AI34" s="1655"/>
      <c r="AJ34" s="59"/>
      <c r="AK34" s="59"/>
      <c r="AL34" s="59"/>
      <c r="AM34" s="59"/>
      <c r="AN34" s="59"/>
      <c r="AO34" s="59"/>
      <c r="AP34" s="59"/>
      <c r="AQ34" s="59"/>
      <c r="AT34" s="52"/>
    </row>
    <row r="35" spans="1:46" ht="17.25" customHeight="1">
      <c r="A35" s="61"/>
      <c r="B35" s="61"/>
      <c r="C35" s="61"/>
      <c r="D35" s="61"/>
      <c r="E35" s="61"/>
      <c r="F35" s="61"/>
      <c r="G35" s="61"/>
      <c r="H35" s="61"/>
      <c r="I35" s="61"/>
      <c r="J35" s="61"/>
      <c r="K35" s="61"/>
      <c r="L35" s="61"/>
      <c r="M35" s="61"/>
      <c r="N35" s="61"/>
      <c r="O35" s="61"/>
      <c r="P35" s="61"/>
      <c r="Q35" s="61"/>
      <c r="R35" s="61"/>
      <c r="S35" s="387"/>
      <c r="T35" s="387"/>
      <c r="U35" s="387"/>
      <c r="V35" s="387"/>
      <c r="W35" s="387"/>
      <c r="X35" s="387"/>
      <c r="Y35" s="387"/>
      <c r="Z35" s="387"/>
      <c r="AA35" s="81"/>
      <c r="AB35" s="81"/>
      <c r="AC35" s="81"/>
      <c r="AD35" s="81"/>
      <c r="AE35" s="81"/>
      <c r="AF35" s="81"/>
      <c r="AG35" s="81"/>
      <c r="AH35" s="59"/>
      <c r="AI35" s="59"/>
      <c r="AJ35" s="61"/>
      <c r="AK35" s="59"/>
      <c r="AL35" s="59"/>
      <c r="AM35" s="59"/>
      <c r="AN35" s="59"/>
      <c r="AO35" s="59"/>
      <c r="AP35" s="59"/>
      <c r="AQ35" s="59"/>
      <c r="AT35" s="52"/>
    </row>
    <row r="36" spans="1:46" ht="17.25" customHeight="1" thickBot="1">
      <c r="A36" s="61"/>
      <c r="B36" s="59" t="s">
        <v>292</v>
      </c>
      <c r="C36" s="61"/>
      <c r="D36" s="61"/>
      <c r="E36" s="61"/>
      <c r="F36" s="61"/>
      <c r="G36" s="61"/>
      <c r="H36" s="61"/>
      <c r="I36" s="61"/>
      <c r="J36" s="61"/>
      <c r="K36" s="61"/>
      <c r="L36" s="61"/>
      <c r="M36" s="61"/>
      <c r="N36" s="61"/>
      <c r="O36" s="61"/>
      <c r="P36" s="61"/>
      <c r="Q36" s="61"/>
      <c r="R36" s="61"/>
      <c r="S36" s="387"/>
      <c r="T36" s="387"/>
      <c r="U36" s="387"/>
      <c r="V36" s="387"/>
      <c r="W36" s="387"/>
      <c r="X36" s="387"/>
      <c r="Y36" s="387"/>
      <c r="Z36" s="387"/>
      <c r="AA36" s="81"/>
      <c r="AB36" s="81"/>
      <c r="AC36" s="81"/>
      <c r="AD36" s="81"/>
      <c r="AE36" s="81"/>
      <c r="AF36" s="81"/>
      <c r="AG36" s="81"/>
      <c r="AH36" s="59"/>
      <c r="AI36" s="59"/>
      <c r="AJ36" s="61"/>
      <c r="AK36" s="59"/>
      <c r="AL36" s="59"/>
      <c r="AM36" s="59"/>
      <c r="AN36" s="59"/>
      <c r="AO36" s="59"/>
      <c r="AP36" s="59"/>
      <c r="AQ36" s="59"/>
    </row>
    <row r="37" spans="1:46" s="2" customFormat="1" ht="35.25" customHeight="1" thickBot="1">
      <c r="A37" s="59"/>
      <c r="B37" s="59"/>
      <c r="C37" s="91" t="s">
        <v>166</v>
      </c>
      <c r="D37" s="1599" t="s">
        <v>44</v>
      </c>
      <c r="E37" s="1600"/>
      <c r="F37" s="1600"/>
      <c r="G37" s="1600"/>
      <c r="H37" s="1600"/>
      <c r="I37" s="1600"/>
      <c r="J37" s="1600"/>
      <c r="K37" s="1600"/>
      <c r="L37" s="1600"/>
      <c r="M37" s="1600"/>
      <c r="N37" s="1600"/>
      <c r="O37" s="1600"/>
      <c r="P37" s="1600"/>
      <c r="Q37" s="1601"/>
      <c r="R37" s="1602" t="s">
        <v>167</v>
      </c>
      <c r="S37" s="1603"/>
      <c r="T37" s="397">
        <f>⑤入力シート2!I2</f>
        <v>0</v>
      </c>
      <c r="U37" s="396" t="s">
        <v>168</v>
      </c>
      <c r="V37" s="1603" t="s">
        <v>169</v>
      </c>
      <c r="W37" s="1603"/>
      <c r="X37" s="397">
        <f>⑤入力シート2!L2</f>
        <v>0</v>
      </c>
      <c r="Y37" s="396" t="s">
        <v>168</v>
      </c>
      <c r="Z37" s="1603" t="s">
        <v>231</v>
      </c>
      <c r="AA37" s="1603"/>
      <c r="AB37" s="398">
        <f>⑤入力シート2!O2</f>
        <v>0</v>
      </c>
      <c r="AC37" s="399" t="s">
        <v>170</v>
      </c>
      <c r="AD37" s="400"/>
      <c r="AE37" s="400"/>
      <c r="AF37" s="400"/>
      <c r="AG37" s="400"/>
      <c r="AH37" s="400"/>
      <c r="AI37" s="400"/>
      <c r="AJ37" s="59"/>
      <c r="AK37" s="59"/>
      <c r="AL37" s="59"/>
      <c r="AM37" s="59"/>
      <c r="AN37" s="59"/>
      <c r="AO37" s="59"/>
      <c r="AP37" s="59"/>
      <c r="AQ37" s="59"/>
      <c r="AT37" s="1"/>
    </row>
    <row r="38" spans="1:46" s="2" customFormat="1" ht="10.5" customHeight="1">
      <c r="A38" s="59"/>
      <c r="B38" s="59"/>
      <c r="C38" s="401"/>
      <c r="D38" s="402"/>
      <c r="E38" s="403"/>
      <c r="F38" s="403"/>
      <c r="G38" s="403"/>
      <c r="H38" s="403"/>
      <c r="I38" s="403"/>
      <c r="J38" s="403"/>
      <c r="K38" s="403"/>
      <c r="L38" s="403"/>
      <c r="M38" s="403"/>
      <c r="N38" s="403"/>
      <c r="O38" s="403"/>
      <c r="P38" s="403"/>
      <c r="Q38" s="404"/>
      <c r="R38" s="1651"/>
      <c r="S38" s="1652"/>
      <c r="T38" s="1652"/>
      <c r="U38" s="1652"/>
      <c r="V38" s="1652"/>
      <c r="W38" s="1652"/>
      <c r="X38" s="1652"/>
      <c r="Y38" s="1652"/>
      <c r="Z38" s="1652"/>
      <c r="AA38" s="1652"/>
      <c r="AB38" s="1652"/>
      <c r="AC38" s="1652"/>
      <c r="AD38" s="1652"/>
      <c r="AE38" s="1652"/>
      <c r="AF38" s="1652"/>
      <c r="AG38" s="1652"/>
      <c r="AH38" s="1652"/>
      <c r="AI38" s="456"/>
      <c r="AJ38" s="59"/>
      <c r="AK38" s="59"/>
      <c r="AL38" s="59"/>
      <c r="AM38" s="59"/>
      <c r="AN38" s="59"/>
      <c r="AO38" s="59"/>
      <c r="AP38" s="59"/>
      <c r="AQ38" s="59"/>
      <c r="AT38" s="1"/>
    </row>
    <row r="39" spans="1:46" s="2" customFormat="1" ht="18" customHeight="1">
      <c r="A39" s="59"/>
      <c r="B39" s="59"/>
      <c r="C39" s="401"/>
      <c r="D39" s="402"/>
      <c r="E39" s="404"/>
      <c r="F39" s="1657" t="s">
        <v>513</v>
      </c>
      <c r="G39" s="1658"/>
      <c r="H39" s="1658"/>
      <c r="I39" s="1658"/>
      <c r="J39" s="1658"/>
      <c r="K39" s="1658"/>
      <c r="L39" s="1658"/>
      <c r="M39" s="1658"/>
      <c r="N39" s="1658"/>
      <c r="O39" s="1658"/>
      <c r="P39" s="1658"/>
      <c r="Q39" s="1659"/>
      <c r="R39" s="1597"/>
      <c r="S39" s="1597"/>
      <c r="T39" s="1597"/>
      <c r="U39" s="1597"/>
      <c r="V39" s="1597"/>
      <c r="W39" s="1597"/>
      <c r="X39" s="1597"/>
      <c r="Y39" s="1597"/>
      <c r="Z39" s="1597"/>
      <c r="AA39" s="1597"/>
      <c r="AB39" s="1597"/>
      <c r="AC39" s="1597"/>
      <c r="AD39" s="1597"/>
      <c r="AE39" s="1597"/>
      <c r="AF39" s="1597"/>
      <c r="AG39" s="1597"/>
      <c r="AH39" s="1597"/>
      <c r="AI39" s="107" t="s">
        <v>12</v>
      </c>
      <c r="AJ39" s="59"/>
      <c r="AK39" s="59"/>
      <c r="AL39" s="59"/>
      <c r="AM39" s="59"/>
      <c r="AN39" s="59"/>
      <c r="AO39" s="59"/>
      <c r="AP39" s="59"/>
      <c r="AQ39" s="59"/>
      <c r="AT39" s="1"/>
    </row>
    <row r="40" spans="1:46" s="2" customFormat="1" ht="18" customHeight="1">
      <c r="A40" s="59"/>
      <c r="B40" s="59"/>
      <c r="C40" s="401"/>
      <c r="D40" s="402"/>
      <c r="E40" s="404"/>
      <c r="F40" s="1660" t="s">
        <v>512</v>
      </c>
      <c r="G40" s="1661"/>
      <c r="H40" s="1661"/>
      <c r="I40" s="1661"/>
      <c r="J40" s="1661"/>
      <c r="K40" s="1661"/>
      <c r="L40" s="1661"/>
      <c r="M40" s="1661"/>
      <c r="N40" s="1661"/>
      <c r="O40" s="1661"/>
      <c r="P40" s="1661"/>
      <c r="Q40" s="1662"/>
      <c r="R40" s="1663">
        <f>IF(AND(④第７号様式添付書類２!E14="",④第７号様式添付書類２!G14=""),R39,R39-⑧第７号様式!R72+⑧第７号様式!R74)</f>
        <v>0</v>
      </c>
      <c r="S40" s="1663"/>
      <c r="T40" s="1663"/>
      <c r="U40" s="1663"/>
      <c r="V40" s="1663"/>
      <c r="W40" s="1663"/>
      <c r="X40" s="1663"/>
      <c r="Y40" s="1663"/>
      <c r="Z40" s="1663"/>
      <c r="AA40" s="1663"/>
      <c r="AB40" s="1663"/>
      <c r="AC40" s="1663"/>
      <c r="AD40" s="1663"/>
      <c r="AE40" s="1663"/>
      <c r="AF40" s="1663"/>
      <c r="AG40" s="1663"/>
      <c r="AH40" s="1663"/>
      <c r="AI40" s="456" t="s">
        <v>12</v>
      </c>
      <c r="AJ40" s="59"/>
      <c r="AK40" s="59"/>
      <c r="AL40" s="59"/>
      <c r="AM40" s="59"/>
      <c r="AN40" s="59"/>
      <c r="AO40" s="59"/>
      <c r="AP40" s="59"/>
      <c r="AQ40" s="59"/>
      <c r="AT40" s="1"/>
    </row>
    <row r="41" spans="1:46" s="2" customFormat="1" ht="18" customHeight="1">
      <c r="A41" s="59"/>
      <c r="B41" s="59"/>
      <c r="C41" s="401"/>
      <c r="D41" s="402"/>
      <c r="E41" s="403"/>
      <c r="F41" s="1595" t="s">
        <v>160</v>
      </c>
      <c r="G41" s="1595"/>
      <c r="H41" s="1595"/>
      <c r="I41" s="1595"/>
      <c r="J41" s="1595"/>
      <c r="K41" s="1595"/>
      <c r="L41" s="1595"/>
      <c r="M41" s="1595"/>
      <c r="N41" s="1595"/>
      <c r="O41" s="1595"/>
      <c r="P41" s="1595"/>
      <c r="Q41" s="1595"/>
      <c r="R41" s="1596"/>
      <c r="S41" s="1597"/>
      <c r="T41" s="1597"/>
      <c r="U41" s="1597"/>
      <c r="V41" s="1597"/>
      <c r="W41" s="1597"/>
      <c r="X41" s="1597"/>
      <c r="Y41" s="1597"/>
      <c r="Z41" s="1597"/>
      <c r="AA41" s="1597"/>
      <c r="AB41" s="1597"/>
      <c r="AC41" s="1597"/>
      <c r="AD41" s="1597"/>
      <c r="AE41" s="1597"/>
      <c r="AF41" s="1597"/>
      <c r="AG41" s="1597"/>
      <c r="AH41" s="1597"/>
      <c r="AI41" s="107" t="s">
        <v>12</v>
      </c>
      <c r="AJ41" s="59"/>
      <c r="AK41" s="59"/>
      <c r="AL41" s="59"/>
      <c r="AM41" s="59"/>
      <c r="AN41" s="59"/>
      <c r="AO41" s="59"/>
      <c r="AP41" s="59"/>
      <c r="AQ41" s="59"/>
    </row>
    <row r="42" spans="1:46" s="2" customFormat="1" ht="33.950000000000003" customHeight="1">
      <c r="A42" s="59"/>
      <c r="B42" s="59"/>
      <c r="C42" s="401"/>
      <c r="D42" s="405"/>
      <c r="E42" s="1598" t="s">
        <v>43</v>
      </c>
      <c r="F42" s="1525"/>
      <c r="G42" s="1525"/>
      <c r="H42" s="1525"/>
      <c r="I42" s="1525"/>
      <c r="J42" s="1525"/>
      <c r="K42" s="1525"/>
      <c r="L42" s="1525"/>
      <c r="M42" s="1525"/>
      <c r="N42" s="1525"/>
      <c r="O42" s="1525"/>
      <c r="P42" s="1525"/>
      <c r="Q42" s="1526"/>
      <c r="R42" s="1496"/>
      <c r="S42" s="1497"/>
      <c r="T42" s="1497"/>
      <c r="U42" s="1497"/>
      <c r="V42" s="1497"/>
      <c r="W42" s="1497"/>
      <c r="X42" s="1497"/>
      <c r="Y42" s="1497"/>
      <c r="Z42" s="1497"/>
      <c r="AA42" s="1497"/>
      <c r="AB42" s="1497"/>
      <c r="AC42" s="1497"/>
      <c r="AD42" s="1497"/>
      <c r="AE42" s="1497"/>
      <c r="AF42" s="1497"/>
      <c r="AG42" s="1497"/>
      <c r="AH42" s="1497"/>
      <c r="AI42" s="456"/>
      <c r="AJ42" s="59"/>
      <c r="AK42" s="59"/>
      <c r="AL42" s="59"/>
      <c r="AM42" s="59"/>
      <c r="AN42" s="59"/>
      <c r="AO42" s="59"/>
      <c r="AP42" s="59"/>
      <c r="AQ42" s="59"/>
    </row>
    <row r="43" spans="1:46" s="2" customFormat="1" ht="17.25" customHeight="1">
      <c r="A43" s="59"/>
      <c r="B43" s="59"/>
      <c r="C43" s="401"/>
      <c r="D43" s="406"/>
      <c r="E43" s="407"/>
      <c r="F43" s="1657" t="s">
        <v>513</v>
      </c>
      <c r="G43" s="1658"/>
      <c r="H43" s="1658"/>
      <c r="I43" s="1658"/>
      <c r="J43" s="1658"/>
      <c r="K43" s="1658"/>
      <c r="L43" s="1658"/>
      <c r="M43" s="1658"/>
      <c r="N43" s="1658"/>
      <c r="O43" s="1658"/>
      <c r="P43" s="1658"/>
      <c r="Q43" s="1659"/>
      <c r="R43" s="1597"/>
      <c r="S43" s="1597"/>
      <c r="T43" s="1597"/>
      <c r="U43" s="1597"/>
      <c r="V43" s="1597"/>
      <c r="W43" s="1597"/>
      <c r="X43" s="1597"/>
      <c r="Y43" s="1597"/>
      <c r="Z43" s="1597"/>
      <c r="AA43" s="1597"/>
      <c r="AB43" s="1597"/>
      <c r="AC43" s="1597"/>
      <c r="AD43" s="1597"/>
      <c r="AE43" s="1597"/>
      <c r="AF43" s="1597"/>
      <c r="AG43" s="1597"/>
      <c r="AH43" s="1597"/>
      <c r="AI43" s="107" t="s">
        <v>12</v>
      </c>
      <c r="AJ43" s="59"/>
      <c r="AK43" s="59"/>
      <c r="AL43" s="59"/>
      <c r="AM43" s="59"/>
      <c r="AN43" s="59"/>
      <c r="AO43" s="59"/>
      <c r="AP43" s="59"/>
      <c r="AQ43" s="59"/>
    </row>
    <row r="44" spans="1:46" s="2" customFormat="1" ht="18" customHeight="1">
      <c r="A44" s="59"/>
      <c r="B44" s="59"/>
      <c r="C44" s="401"/>
      <c r="D44" s="406"/>
      <c r="E44" s="408"/>
      <c r="F44" s="1660" t="s">
        <v>512</v>
      </c>
      <c r="G44" s="1661"/>
      <c r="H44" s="1661"/>
      <c r="I44" s="1661"/>
      <c r="J44" s="1661"/>
      <c r="K44" s="1661"/>
      <c r="L44" s="1661"/>
      <c r="M44" s="1661"/>
      <c r="N44" s="1661"/>
      <c r="O44" s="1661"/>
      <c r="P44" s="1661"/>
      <c r="Q44" s="1662"/>
      <c r="R44" s="1663">
        <f>IF(AND(④第７号様式添付書類２!F14="",④第７号様式添付書類２!H14=""),R43,R43-⑧第７号様式!R73+⑧第７号様式!R75)</f>
        <v>0</v>
      </c>
      <c r="S44" s="1663"/>
      <c r="T44" s="1663"/>
      <c r="U44" s="1663"/>
      <c r="V44" s="1663"/>
      <c r="W44" s="1663"/>
      <c r="X44" s="1663"/>
      <c r="Y44" s="1663"/>
      <c r="Z44" s="1663"/>
      <c r="AA44" s="1663"/>
      <c r="AB44" s="1663"/>
      <c r="AC44" s="1663"/>
      <c r="AD44" s="1663"/>
      <c r="AE44" s="1663"/>
      <c r="AF44" s="1663"/>
      <c r="AG44" s="1663"/>
      <c r="AH44" s="1663"/>
      <c r="AI44" s="456" t="s">
        <v>12</v>
      </c>
      <c r="AJ44" s="59"/>
      <c r="AK44" s="59"/>
      <c r="AL44" s="59"/>
      <c r="AM44" s="59"/>
      <c r="AN44" s="59"/>
      <c r="AO44" s="59"/>
      <c r="AP44" s="59"/>
      <c r="AQ44" s="59"/>
    </row>
    <row r="45" spans="1:46" s="2" customFormat="1" ht="18" customHeight="1">
      <c r="A45" s="59"/>
      <c r="B45" s="59"/>
      <c r="C45" s="401"/>
      <c r="D45" s="406"/>
      <c r="E45" s="409"/>
      <c r="F45" s="1595" t="s">
        <v>160</v>
      </c>
      <c r="G45" s="1595"/>
      <c r="H45" s="1595"/>
      <c r="I45" s="1595"/>
      <c r="J45" s="1595"/>
      <c r="K45" s="1595"/>
      <c r="L45" s="1595"/>
      <c r="M45" s="1595"/>
      <c r="N45" s="1595"/>
      <c r="O45" s="1595"/>
      <c r="P45" s="1595"/>
      <c r="Q45" s="1595"/>
      <c r="R45" s="1596"/>
      <c r="S45" s="1597"/>
      <c r="T45" s="1597"/>
      <c r="U45" s="1597"/>
      <c r="V45" s="1597"/>
      <c r="W45" s="1597"/>
      <c r="X45" s="1597"/>
      <c r="Y45" s="1597"/>
      <c r="Z45" s="1597"/>
      <c r="AA45" s="1597"/>
      <c r="AB45" s="1597"/>
      <c r="AC45" s="1597"/>
      <c r="AD45" s="1597"/>
      <c r="AE45" s="1597"/>
      <c r="AF45" s="1597"/>
      <c r="AG45" s="1597"/>
      <c r="AH45" s="1597"/>
      <c r="AI45" s="107" t="s">
        <v>12</v>
      </c>
      <c r="AJ45" s="59"/>
      <c r="AK45" s="59"/>
      <c r="AL45" s="59"/>
      <c r="AM45" s="59"/>
      <c r="AN45" s="59"/>
      <c r="AO45" s="59"/>
      <c r="AP45" s="59"/>
      <c r="AQ45" s="59"/>
    </row>
    <row r="46" spans="1:46" ht="17.100000000000001" customHeight="1" thickBot="1">
      <c r="A46" s="59"/>
      <c r="B46" s="59"/>
      <c r="C46" s="90" t="s">
        <v>5</v>
      </c>
      <c r="D46" s="1606" t="s">
        <v>39</v>
      </c>
      <c r="E46" s="1606"/>
      <c r="F46" s="1607"/>
      <c r="G46" s="1607"/>
      <c r="H46" s="1607"/>
      <c r="I46" s="1607"/>
      <c r="J46" s="1607"/>
      <c r="K46" s="1607"/>
      <c r="L46" s="1607"/>
      <c r="M46" s="1607"/>
      <c r="N46" s="1607"/>
      <c r="O46" s="1607"/>
      <c r="P46" s="1607"/>
      <c r="Q46" s="1607"/>
      <c r="R46" s="1604" t="str">
        <f>①入力シート!C12</f>
        <v>令和２年４月</v>
      </c>
      <c r="S46" s="1605"/>
      <c r="T46" s="1605"/>
      <c r="U46" s="1605"/>
      <c r="V46" s="1605"/>
      <c r="W46" s="1605"/>
      <c r="X46" s="1605"/>
      <c r="Y46" s="1605"/>
      <c r="Z46" s="1605" t="s">
        <v>344</v>
      </c>
      <c r="AA46" s="1605"/>
      <c r="AB46" s="1605" t="str">
        <f>①入力シート!E12</f>
        <v>令和３年３月</v>
      </c>
      <c r="AC46" s="1605"/>
      <c r="AD46" s="1605"/>
      <c r="AE46" s="1605"/>
      <c r="AF46" s="1605"/>
      <c r="AG46" s="1605"/>
      <c r="AH46" s="1605"/>
      <c r="AI46" s="1656"/>
      <c r="AJ46" s="59"/>
      <c r="AK46" s="59"/>
      <c r="AL46" s="59"/>
      <c r="AM46" s="59"/>
      <c r="AN46" s="59"/>
      <c r="AO46" s="59"/>
      <c r="AP46" s="59"/>
      <c r="AQ46" s="59"/>
      <c r="AT46" s="2"/>
    </row>
    <row r="47" spans="1:46" s="2" customFormat="1" ht="45" customHeight="1">
      <c r="A47" s="59"/>
      <c r="B47" s="59"/>
      <c r="C47" s="410" t="s">
        <v>171</v>
      </c>
      <c r="D47" s="1664" t="s">
        <v>387</v>
      </c>
      <c r="E47" s="1664"/>
      <c r="F47" s="1664"/>
      <c r="G47" s="1664"/>
      <c r="H47" s="1664"/>
      <c r="I47" s="1664"/>
      <c r="J47" s="1664"/>
      <c r="K47" s="1664"/>
      <c r="L47" s="1664"/>
      <c r="M47" s="1664"/>
      <c r="N47" s="1664"/>
      <c r="O47" s="1664"/>
      <c r="P47" s="1664"/>
      <c r="Q47" s="1664"/>
      <c r="R47" s="1664"/>
      <c r="S47" s="1664"/>
      <c r="T47" s="1664"/>
      <c r="U47" s="1664"/>
      <c r="V47" s="1664"/>
      <c r="W47" s="1664"/>
      <c r="X47" s="1664"/>
      <c r="Y47" s="1664"/>
      <c r="Z47" s="1664"/>
      <c r="AA47" s="1664"/>
      <c r="AB47" s="1664"/>
      <c r="AC47" s="1664"/>
      <c r="AD47" s="1664"/>
      <c r="AE47" s="1664"/>
      <c r="AF47" s="1664"/>
      <c r="AG47" s="1664"/>
      <c r="AH47" s="1664"/>
      <c r="AI47" s="1664"/>
      <c r="AJ47" s="59"/>
      <c r="AK47" s="59"/>
      <c r="AL47" s="59"/>
      <c r="AM47" s="59"/>
      <c r="AN47" s="59"/>
      <c r="AO47" s="59"/>
      <c r="AP47" s="59"/>
      <c r="AQ47" s="59"/>
    </row>
    <row r="48" spans="1:46" s="4" customFormat="1" ht="17.100000000000001" customHeight="1">
      <c r="A48" s="61"/>
      <c r="B48" s="61"/>
      <c r="C48" s="211"/>
      <c r="D48" s="411"/>
      <c r="E48" s="411"/>
      <c r="F48" s="411"/>
      <c r="G48" s="411"/>
      <c r="H48" s="411"/>
      <c r="I48" s="411"/>
      <c r="J48" s="411"/>
      <c r="K48" s="411"/>
      <c r="L48" s="411"/>
      <c r="M48" s="411"/>
      <c r="N48" s="411"/>
      <c r="O48" s="411"/>
      <c r="P48" s="411"/>
      <c r="Q48" s="411"/>
      <c r="R48" s="211"/>
      <c r="S48" s="211"/>
      <c r="T48" s="211"/>
      <c r="U48" s="211"/>
      <c r="V48" s="211"/>
      <c r="W48" s="211"/>
      <c r="X48" s="211"/>
      <c r="Y48" s="211"/>
      <c r="Z48" s="211"/>
      <c r="AA48" s="211"/>
      <c r="AB48" s="211"/>
      <c r="AC48" s="211"/>
      <c r="AD48" s="211"/>
      <c r="AE48" s="211"/>
      <c r="AF48" s="211"/>
      <c r="AG48" s="211"/>
      <c r="AH48" s="211"/>
      <c r="AI48" s="211"/>
      <c r="AJ48" s="61"/>
      <c r="AK48" s="61"/>
      <c r="AL48" s="61"/>
      <c r="AM48" s="61"/>
      <c r="AN48" s="61"/>
      <c r="AO48" s="61"/>
      <c r="AP48" s="61"/>
      <c r="AQ48" s="61"/>
      <c r="AT48" s="1"/>
    </row>
    <row r="49" spans="1:46" s="4" customFormat="1" ht="17.100000000000001" customHeight="1" thickBot="1">
      <c r="A49" s="61"/>
      <c r="B49" s="324" t="s">
        <v>370</v>
      </c>
      <c r="C49" s="83"/>
      <c r="D49" s="411"/>
      <c r="E49" s="411"/>
      <c r="F49" s="411"/>
      <c r="G49" s="411"/>
      <c r="H49" s="411"/>
      <c r="I49" s="411"/>
      <c r="J49" s="411"/>
      <c r="K49" s="411"/>
      <c r="L49" s="411"/>
      <c r="M49" s="411"/>
      <c r="N49" s="411"/>
      <c r="O49" s="411"/>
      <c r="P49" s="411"/>
      <c r="Q49" s="411"/>
      <c r="R49" s="211"/>
      <c r="S49" s="211"/>
      <c r="T49" s="211"/>
      <c r="U49" s="211"/>
      <c r="V49" s="211"/>
      <c r="W49" s="211"/>
      <c r="X49" s="211"/>
      <c r="Y49" s="211"/>
      <c r="Z49" s="211"/>
      <c r="AA49" s="211"/>
      <c r="AB49" s="211"/>
      <c r="AC49" s="211"/>
      <c r="AD49" s="211"/>
      <c r="AE49" s="211"/>
      <c r="AF49" s="211"/>
      <c r="AG49" s="211"/>
      <c r="AH49" s="211"/>
      <c r="AI49" s="211"/>
      <c r="AJ49" s="61"/>
      <c r="AK49" s="61"/>
      <c r="AL49" s="61"/>
      <c r="AM49" s="61"/>
      <c r="AN49" s="61"/>
      <c r="AO49" s="61"/>
      <c r="AP49" s="61"/>
      <c r="AQ49" s="61"/>
      <c r="AT49" s="2"/>
    </row>
    <row r="50" spans="1:46" ht="33.950000000000003" customHeight="1">
      <c r="A50" s="59"/>
      <c r="B50" s="59"/>
      <c r="C50" s="412" t="s">
        <v>172</v>
      </c>
      <c r="D50" s="1508" t="s">
        <v>35</v>
      </c>
      <c r="E50" s="1509"/>
      <c r="F50" s="1509"/>
      <c r="G50" s="1509"/>
      <c r="H50" s="1509"/>
      <c r="I50" s="1509"/>
      <c r="J50" s="1509"/>
      <c r="K50" s="1509"/>
      <c r="L50" s="1509"/>
      <c r="M50" s="1509"/>
      <c r="N50" s="1509"/>
      <c r="O50" s="1509"/>
      <c r="P50" s="1509"/>
      <c r="Q50" s="1510"/>
      <c r="R50" s="1511">
        <f ca="1">IFERROR(ROUNDDOWN(R51+R58,-3),0)</f>
        <v>0</v>
      </c>
      <c r="S50" s="1512"/>
      <c r="T50" s="1512"/>
      <c r="U50" s="1512"/>
      <c r="V50" s="1512"/>
      <c r="W50" s="1512"/>
      <c r="X50" s="1512"/>
      <c r="Y50" s="1512"/>
      <c r="Z50" s="1512"/>
      <c r="AA50" s="1512"/>
      <c r="AB50" s="1512"/>
      <c r="AC50" s="1512"/>
      <c r="AD50" s="1512"/>
      <c r="AE50" s="1512"/>
      <c r="AF50" s="1512"/>
      <c r="AG50" s="1512"/>
      <c r="AH50" s="1512"/>
      <c r="AI50" s="455" t="s">
        <v>12</v>
      </c>
      <c r="AJ50" s="59"/>
      <c r="AK50" s="59"/>
      <c r="AL50" s="59"/>
      <c r="AM50" s="59"/>
      <c r="AN50" s="59"/>
      <c r="AO50" s="59"/>
      <c r="AP50" s="59"/>
      <c r="AQ50" s="59"/>
      <c r="AT50" s="4"/>
    </row>
    <row r="51" spans="1:46" ht="17.100000000000001" customHeight="1">
      <c r="A51" s="59"/>
      <c r="B51" s="59"/>
      <c r="C51" s="401"/>
      <c r="D51" s="61"/>
      <c r="E51" s="61"/>
      <c r="F51" s="413" t="s">
        <v>173</v>
      </c>
      <c r="G51" s="414"/>
      <c r="H51" s="414"/>
      <c r="I51" s="414"/>
      <c r="J51" s="414"/>
      <c r="K51" s="414"/>
      <c r="L51" s="414"/>
      <c r="M51" s="414"/>
      <c r="N51" s="414"/>
      <c r="O51" s="414"/>
      <c r="P51" s="414"/>
      <c r="Q51" s="415"/>
      <c r="R51" s="1513">
        <f ca="1">IFERROR(R52-R53-R54-R57,0)</f>
        <v>0</v>
      </c>
      <c r="S51" s="1514"/>
      <c r="T51" s="1514"/>
      <c r="U51" s="1514"/>
      <c r="V51" s="1514"/>
      <c r="W51" s="1514"/>
      <c r="X51" s="1514"/>
      <c r="Y51" s="1514"/>
      <c r="Z51" s="1514"/>
      <c r="AA51" s="1514"/>
      <c r="AB51" s="1514"/>
      <c r="AC51" s="1514"/>
      <c r="AD51" s="1514"/>
      <c r="AE51" s="1514"/>
      <c r="AF51" s="1514"/>
      <c r="AG51" s="1514"/>
      <c r="AH51" s="1514"/>
      <c r="AI51" s="453" t="s">
        <v>12</v>
      </c>
      <c r="AJ51" s="59"/>
      <c r="AK51" s="59"/>
      <c r="AL51" s="59"/>
      <c r="AM51" s="59"/>
      <c r="AN51" s="59"/>
      <c r="AO51" s="59"/>
      <c r="AP51" s="59"/>
      <c r="AQ51" s="59"/>
      <c r="AT51" s="4"/>
    </row>
    <row r="52" spans="1:46" ht="59.25" customHeight="1">
      <c r="A52" s="59"/>
      <c r="B52" s="59"/>
      <c r="C52" s="401"/>
      <c r="D52" s="61"/>
      <c r="E52" s="61"/>
      <c r="F52" s="416"/>
      <c r="G52" s="1515" t="s">
        <v>174</v>
      </c>
      <c r="H52" s="1516"/>
      <c r="I52" s="1516"/>
      <c r="J52" s="1516"/>
      <c r="K52" s="1516"/>
      <c r="L52" s="1516"/>
      <c r="M52" s="1516"/>
      <c r="N52" s="1516"/>
      <c r="O52" s="1516"/>
      <c r="P52" s="1516"/>
      <c r="Q52" s="1517"/>
      <c r="R52" s="1496">
        <f ca="1">SUMIF(⑦第７号様式添付書類!K9:N68,"手当",⑦第７号様式添付書類!Z9:AC68)+SUMIF(⑦第７号様式添付書類!K78:N107,"手当",⑦第７号様式添付書類!Z78:AC107)+SUMIF(⑦第７号様式添付書類!K9:N68,"基本給",⑦第７号様式添付書類!Z9:AC68)+SUMIF(⑦第７号様式添付書類!K78:N107,"基本給",⑦第７号様式添付書類!Z78:AC107)</f>
        <v>0</v>
      </c>
      <c r="S52" s="1497"/>
      <c r="T52" s="1497"/>
      <c r="U52" s="1497"/>
      <c r="V52" s="1497"/>
      <c r="W52" s="1497"/>
      <c r="X52" s="1497"/>
      <c r="Y52" s="1497"/>
      <c r="Z52" s="1497"/>
      <c r="AA52" s="1497"/>
      <c r="AB52" s="1497"/>
      <c r="AC52" s="1497"/>
      <c r="AD52" s="1497"/>
      <c r="AE52" s="1497"/>
      <c r="AF52" s="1497"/>
      <c r="AG52" s="1497"/>
      <c r="AH52" s="1497"/>
      <c r="AI52" s="453" t="s">
        <v>12</v>
      </c>
      <c r="AJ52" s="59"/>
      <c r="AK52" s="59"/>
      <c r="AL52" s="59"/>
      <c r="AM52" s="59"/>
      <c r="AN52" s="59"/>
      <c r="AO52" s="59"/>
      <c r="AP52" s="59"/>
      <c r="AQ52" s="59"/>
    </row>
    <row r="53" spans="1:46" ht="33.75" customHeight="1">
      <c r="A53" s="59"/>
      <c r="B53" s="59"/>
      <c r="C53" s="401"/>
      <c r="D53" s="61"/>
      <c r="E53" s="61"/>
      <c r="F53" s="416"/>
      <c r="G53" s="1515" t="s">
        <v>175</v>
      </c>
      <c r="H53" s="1516"/>
      <c r="I53" s="1516"/>
      <c r="J53" s="1516"/>
      <c r="K53" s="1516"/>
      <c r="L53" s="1516"/>
      <c r="M53" s="1516"/>
      <c r="N53" s="1516"/>
      <c r="O53" s="1516"/>
      <c r="P53" s="1516"/>
      <c r="Q53" s="1517"/>
      <c r="R53" s="1496">
        <v>0</v>
      </c>
      <c r="S53" s="1497"/>
      <c r="T53" s="1497"/>
      <c r="U53" s="1497"/>
      <c r="V53" s="1497"/>
      <c r="W53" s="1497"/>
      <c r="X53" s="1497"/>
      <c r="Y53" s="1497"/>
      <c r="Z53" s="1497"/>
      <c r="AA53" s="1497"/>
      <c r="AB53" s="1497"/>
      <c r="AC53" s="1497"/>
      <c r="AD53" s="1497"/>
      <c r="AE53" s="1497"/>
      <c r="AF53" s="1497"/>
      <c r="AG53" s="1497"/>
      <c r="AH53" s="1497"/>
      <c r="AI53" s="453" t="s">
        <v>12</v>
      </c>
      <c r="AJ53" s="59"/>
      <c r="AK53" s="59"/>
      <c r="AL53" s="59"/>
      <c r="AM53" s="59"/>
      <c r="AN53" s="59"/>
      <c r="AO53" s="59"/>
      <c r="AP53" s="59"/>
      <c r="AQ53" s="59"/>
    </row>
    <row r="54" spans="1:46" ht="17.100000000000001" customHeight="1">
      <c r="A54" s="59"/>
      <c r="B54" s="59"/>
      <c r="C54" s="401"/>
      <c r="D54" s="61"/>
      <c r="E54" s="61"/>
      <c r="F54" s="417"/>
      <c r="G54" s="418" t="s">
        <v>176</v>
      </c>
      <c r="H54" s="419"/>
      <c r="I54" s="420"/>
      <c r="J54" s="420"/>
      <c r="K54" s="420"/>
      <c r="L54" s="420"/>
      <c r="M54" s="420"/>
      <c r="N54" s="420"/>
      <c r="O54" s="420"/>
      <c r="P54" s="420"/>
      <c r="Q54" s="421"/>
      <c r="R54" s="1496">
        <f>R55+R56</f>
        <v>0</v>
      </c>
      <c r="S54" s="1497"/>
      <c r="T54" s="1497"/>
      <c r="U54" s="1497"/>
      <c r="V54" s="1497"/>
      <c r="W54" s="1497"/>
      <c r="X54" s="1497"/>
      <c r="Y54" s="1497"/>
      <c r="Z54" s="1497"/>
      <c r="AA54" s="1497"/>
      <c r="AB54" s="1497"/>
      <c r="AC54" s="1497"/>
      <c r="AD54" s="1497"/>
      <c r="AE54" s="1497"/>
      <c r="AF54" s="1497"/>
      <c r="AG54" s="1497"/>
      <c r="AH54" s="1497"/>
      <c r="AI54" s="456" t="s">
        <v>12</v>
      </c>
      <c r="AJ54" s="59"/>
      <c r="AK54" s="59"/>
      <c r="AL54" s="59"/>
      <c r="AM54" s="59"/>
      <c r="AN54" s="59"/>
      <c r="AO54" s="59"/>
      <c r="AP54" s="59"/>
      <c r="AQ54" s="59"/>
    </row>
    <row r="55" spans="1:46" ht="90.75" customHeight="1">
      <c r="A55" s="59"/>
      <c r="B55" s="59"/>
      <c r="C55" s="401"/>
      <c r="D55" s="61"/>
      <c r="E55" s="61"/>
      <c r="F55" s="416"/>
      <c r="G55" s="422"/>
      <c r="H55" s="1487" t="s">
        <v>177</v>
      </c>
      <c r="I55" s="1488"/>
      <c r="J55" s="1488"/>
      <c r="K55" s="1488"/>
      <c r="L55" s="1488"/>
      <c r="M55" s="1488"/>
      <c r="N55" s="1488"/>
      <c r="O55" s="1488"/>
      <c r="P55" s="1488"/>
      <c r="Q55" s="1489"/>
      <c r="R55" s="1490"/>
      <c r="S55" s="1491"/>
      <c r="T55" s="1491"/>
      <c r="U55" s="1491"/>
      <c r="V55" s="1491"/>
      <c r="W55" s="1491"/>
      <c r="X55" s="1491"/>
      <c r="Y55" s="1491"/>
      <c r="Z55" s="1491"/>
      <c r="AA55" s="1491"/>
      <c r="AB55" s="1491"/>
      <c r="AC55" s="1491"/>
      <c r="AD55" s="1491"/>
      <c r="AE55" s="1491"/>
      <c r="AF55" s="1491"/>
      <c r="AG55" s="1491"/>
      <c r="AH55" s="1491"/>
      <c r="AI55" s="109" t="s">
        <v>12</v>
      </c>
      <c r="AJ55" s="59"/>
      <c r="AK55" s="59"/>
      <c r="AL55" s="59"/>
      <c r="AM55" s="59"/>
      <c r="AN55" s="59"/>
      <c r="AO55" s="59"/>
      <c r="AP55" s="59"/>
      <c r="AQ55" s="59"/>
    </row>
    <row r="56" spans="1:46" ht="45" customHeight="1">
      <c r="A56" s="59"/>
      <c r="B56" s="59"/>
      <c r="C56" s="401"/>
      <c r="D56" s="61"/>
      <c r="E56" s="61"/>
      <c r="F56" s="416"/>
      <c r="G56" s="423"/>
      <c r="H56" s="1515" t="s">
        <v>178</v>
      </c>
      <c r="I56" s="1516"/>
      <c r="J56" s="1516"/>
      <c r="K56" s="1516"/>
      <c r="L56" s="1516"/>
      <c r="M56" s="1516"/>
      <c r="N56" s="1516"/>
      <c r="O56" s="1516"/>
      <c r="P56" s="1516"/>
      <c r="Q56" s="1517"/>
      <c r="R56" s="1496">
        <v>0</v>
      </c>
      <c r="S56" s="1497"/>
      <c r="T56" s="1497"/>
      <c r="U56" s="1497"/>
      <c r="V56" s="1497"/>
      <c r="W56" s="1497"/>
      <c r="X56" s="1497"/>
      <c r="Y56" s="1497"/>
      <c r="Z56" s="1497"/>
      <c r="AA56" s="1497"/>
      <c r="AB56" s="1497"/>
      <c r="AC56" s="1497"/>
      <c r="AD56" s="1497"/>
      <c r="AE56" s="1497"/>
      <c r="AF56" s="1497"/>
      <c r="AG56" s="1497"/>
      <c r="AH56" s="1497"/>
      <c r="AI56" s="453" t="s">
        <v>12</v>
      </c>
      <c r="AJ56" s="59"/>
      <c r="AK56" s="59"/>
      <c r="AL56" s="59"/>
      <c r="AM56" s="59"/>
      <c r="AN56" s="59"/>
      <c r="AO56" s="59"/>
      <c r="AP56" s="59"/>
      <c r="AQ56" s="59"/>
    </row>
    <row r="57" spans="1:46" ht="69.95" customHeight="1">
      <c r="A57" s="59"/>
      <c r="B57" s="59"/>
      <c r="C57" s="401"/>
      <c r="D57" s="61"/>
      <c r="E57" s="61"/>
      <c r="F57" s="424"/>
      <c r="G57" s="1487" t="s">
        <v>179</v>
      </c>
      <c r="H57" s="1488"/>
      <c r="I57" s="1488"/>
      <c r="J57" s="1488"/>
      <c r="K57" s="1488"/>
      <c r="L57" s="1488"/>
      <c r="M57" s="1488"/>
      <c r="N57" s="1488"/>
      <c r="O57" s="1488"/>
      <c r="P57" s="1488"/>
      <c r="Q57" s="1489"/>
      <c r="R57" s="1496">
        <v>0</v>
      </c>
      <c r="S57" s="1497"/>
      <c r="T57" s="1497"/>
      <c r="U57" s="1497"/>
      <c r="V57" s="1497"/>
      <c r="W57" s="1497"/>
      <c r="X57" s="1497"/>
      <c r="Y57" s="1497"/>
      <c r="Z57" s="1497"/>
      <c r="AA57" s="1497"/>
      <c r="AB57" s="1497"/>
      <c r="AC57" s="1497"/>
      <c r="AD57" s="1497"/>
      <c r="AE57" s="1497"/>
      <c r="AF57" s="1497"/>
      <c r="AG57" s="1497"/>
      <c r="AH57" s="1497"/>
      <c r="AI57" s="453" t="s">
        <v>12</v>
      </c>
      <c r="AJ57" s="59"/>
      <c r="AK57" s="59"/>
      <c r="AL57" s="59"/>
      <c r="AM57" s="59"/>
      <c r="AN57" s="59"/>
      <c r="AO57" s="59"/>
      <c r="AP57" s="59"/>
      <c r="AQ57" s="59"/>
    </row>
    <row r="58" spans="1:46" ht="17.100000000000001" customHeight="1" thickBot="1">
      <c r="A58" s="59"/>
      <c r="B58" s="59"/>
      <c r="C58" s="425"/>
      <c r="D58" s="400"/>
      <c r="E58" s="400"/>
      <c r="F58" s="426" t="s">
        <v>180</v>
      </c>
      <c r="G58" s="427"/>
      <c r="H58" s="427"/>
      <c r="I58" s="427"/>
      <c r="J58" s="427"/>
      <c r="K58" s="427"/>
      <c r="L58" s="427"/>
      <c r="M58" s="427"/>
      <c r="N58" s="427"/>
      <c r="O58" s="427"/>
      <c r="P58" s="427"/>
      <c r="Q58" s="428"/>
      <c r="R58" s="1506">
        <f ca="1">IF(R51=0,0,R51*①入力シート!L21)</f>
        <v>0</v>
      </c>
      <c r="S58" s="1507"/>
      <c r="T58" s="1507"/>
      <c r="U58" s="1507"/>
      <c r="V58" s="1507"/>
      <c r="W58" s="1507"/>
      <c r="X58" s="1507"/>
      <c r="Y58" s="1507"/>
      <c r="Z58" s="1507"/>
      <c r="AA58" s="1507"/>
      <c r="AB58" s="1507"/>
      <c r="AC58" s="1507"/>
      <c r="AD58" s="1507"/>
      <c r="AE58" s="1507"/>
      <c r="AF58" s="1507"/>
      <c r="AG58" s="1507"/>
      <c r="AH58" s="1507"/>
      <c r="AI58" s="454" t="s">
        <v>12</v>
      </c>
      <c r="AJ58" s="59"/>
      <c r="AK58" s="59"/>
      <c r="AL58" s="59"/>
      <c r="AM58" s="59"/>
      <c r="AN58" s="59"/>
      <c r="AO58" s="59"/>
      <c r="AP58" s="59"/>
      <c r="AQ58" s="59"/>
    </row>
    <row r="59" spans="1:46" s="4" customFormat="1" ht="17.100000000000001" customHeight="1">
      <c r="A59" s="61"/>
      <c r="B59" s="61"/>
      <c r="C59" s="211"/>
      <c r="D59" s="411"/>
      <c r="E59" s="411"/>
      <c r="F59" s="411"/>
      <c r="G59" s="411"/>
      <c r="H59" s="411"/>
      <c r="I59" s="411"/>
      <c r="J59" s="411"/>
      <c r="K59" s="411"/>
      <c r="L59" s="411"/>
      <c r="M59" s="411"/>
      <c r="N59" s="411"/>
      <c r="O59" s="411"/>
      <c r="P59" s="411"/>
      <c r="Q59" s="411"/>
      <c r="R59" s="211"/>
      <c r="S59" s="211"/>
      <c r="T59" s="211"/>
      <c r="U59" s="211"/>
      <c r="V59" s="211"/>
      <c r="W59" s="211"/>
      <c r="X59" s="211"/>
      <c r="Y59" s="211"/>
      <c r="Z59" s="211"/>
      <c r="AA59" s="211"/>
      <c r="AB59" s="211"/>
      <c r="AC59" s="211"/>
      <c r="AD59" s="211"/>
      <c r="AE59" s="211"/>
      <c r="AF59" s="211"/>
      <c r="AG59" s="211"/>
      <c r="AH59" s="211"/>
      <c r="AI59" s="211"/>
      <c r="AJ59" s="61"/>
      <c r="AK59" s="61"/>
      <c r="AL59" s="61"/>
      <c r="AM59" s="61"/>
      <c r="AN59" s="61"/>
      <c r="AO59" s="61"/>
      <c r="AP59" s="61"/>
      <c r="AQ59" s="61"/>
      <c r="AT59" s="1"/>
    </row>
    <row r="60" spans="1:46" s="4" customFormat="1" ht="17.100000000000001" customHeight="1" thickBot="1">
      <c r="A60" s="61"/>
      <c r="B60" s="324" t="s">
        <v>371</v>
      </c>
      <c r="C60" s="83"/>
      <c r="D60" s="411"/>
      <c r="E60" s="411"/>
      <c r="F60" s="411"/>
      <c r="G60" s="411"/>
      <c r="H60" s="411"/>
      <c r="I60" s="411"/>
      <c r="J60" s="411"/>
      <c r="K60" s="411"/>
      <c r="L60" s="411"/>
      <c r="M60" s="411"/>
      <c r="N60" s="411"/>
      <c r="O60" s="411"/>
      <c r="P60" s="411"/>
      <c r="Q60" s="411"/>
      <c r="R60" s="211"/>
      <c r="S60" s="211"/>
      <c r="T60" s="211"/>
      <c r="U60" s="211"/>
      <c r="V60" s="211"/>
      <c r="W60" s="211"/>
      <c r="X60" s="211"/>
      <c r="Y60" s="211"/>
      <c r="Z60" s="211"/>
      <c r="AA60" s="211"/>
      <c r="AB60" s="211"/>
      <c r="AC60" s="211"/>
      <c r="AD60" s="211"/>
      <c r="AE60" s="211"/>
      <c r="AF60" s="211"/>
      <c r="AG60" s="211"/>
      <c r="AH60" s="211"/>
      <c r="AI60" s="211"/>
      <c r="AJ60" s="61"/>
      <c r="AK60" s="61"/>
      <c r="AL60" s="61"/>
      <c r="AM60" s="61"/>
      <c r="AN60" s="61"/>
      <c r="AO60" s="61"/>
      <c r="AP60" s="61"/>
      <c r="AQ60" s="61"/>
      <c r="AT60" s="1"/>
    </row>
    <row r="61" spans="1:46" ht="33.950000000000003" customHeight="1">
      <c r="A61" s="59"/>
      <c r="B61" s="59"/>
      <c r="C61" s="412" t="s">
        <v>166</v>
      </c>
      <c r="D61" s="1508" t="s">
        <v>35</v>
      </c>
      <c r="E61" s="1509"/>
      <c r="F61" s="1509"/>
      <c r="G61" s="1509"/>
      <c r="H61" s="1509"/>
      <c r="I61" s="1509"/>
      <c r="J61" s="1509"/>
      <c r="K61" s="1509"/>
      <c r="L61" s="1509"/>
      <c r="M61" s="1509"/>
      <c r="N61" s="1509"/>
      <c r="O61" s="1509"/>
      <c r="P61" s="1509"/>
      <c r="Q61" s="1510"/>
      <c r="R61" s="1511">
        <f ca="1">IFERROR(ROUNDDOWN(R62+R69,-3),0)</f>
        <v>0</v>
      </c>
      <c r="S61" s="1512"/>
      <c r="T61" s="1512"/>
      <c r="U61" s="1512"/>
      <c r="V61" s="1512"/>
      <c r="W61" s="1512"/>
      <c r="X61" s="1512"/>
      <c r="Y61" s="1512"/>
      <c r="Z61" s="1512"/>
      <c r="AA61" s="1512"/>
      <c r="AB61" s="1512"/>
      <c r="AC61" s="1512"/>
      <c r="AD61" s="1512"/>
      <c r="AE61" s="1512"/>
      <c r="AF61" s="1512"/>
      <c r="AG61" s="1512"/>
      <c r="AH61" s="1512"/>
      <c r="AI61" s="455" t="s">
        <v>12</v>
      </c>
      <c r="AJ61" s="59"/>
      <c r="AK61" s="59"/>
      <c r="AL61" s="59"/>
      <c r="AM61" s="59"/>
      <c r="AN61" s="59"/>
      <c r="AO61" s="59"/>
      <c r="AP61" s="59"/>
      <c r="AQ61" s="59"/>
      <c r="AT61" s="4"/>
    </row>
    <row r="62" spans="1:46" ht="17.100000000000001" customHeight="1">
      <c r="A62" s="59"/>
      <c r="B62" s="59"/>
      <c r="C62" s="401"/>
      <c r="D62" s="61"/>
      <c r="E62" s="61"/>
      <c r="F62" s="413" t="s">
        <v>173</v>
      </c>
      <c r="G62" s="414"/>
      <c r="H62" s="414"/>
      <c r="I62" s="414"/>
      <c r="J62" s="414"/>
      <c r="K62" s="414"/>
      <c r="L62" s="414"/>
      <c r="M62" s="414"/>
      <c r="N62" s="414"/>
      <c r="O62" s="414"/>
      <c r="P62" s="414"/>
      <c r="Q62" s="415"/>
      <c r="R62" s="1513">
        <f ca="1">IFERROR(R63-R64-R65-R68,0)</f>
        <v>0</v>
      </c>
      <c r="S62" s="1514"/>
      <c r="T62" s="1514"/>
      <c r="U62" s="1514"/>
      <c r="V62" s="1514"/>
      <c r="W62" s="1514"/>
      <c r="X62" s="1514"/>
      <c r="Y62" s="1514"/>
      <c r="Z62" s="1514"/>
      <c r="AA62" s="1514"/>
      <c r="AB62" s="1514"/>
      <c r="AC62" s="1514"/>
      <c r="AD62" s="1514"/>
      <c r="AE62" s="1514"/>
      <c r="AF62" s="1514"/>
      <c r="AG62" s="1514"/>
      <c r="AH62" s="1514"/>
      <c r="AI62" s="453" t="s">
        <v>12</v>
      </c>
      <c r="AJ62" s="59"/>
      <c r="AK62" s="59"/>
      <c r="AL62" s="59"/>
      <c r="AM62" s="59"/>
      <c r="AN62" s="59"/>
      <c r="AO62" s="59"/>
      <c r="AP62" s="59"/>
      <c r="AQ62" s="59"/>
      <c r="AT62" s="4"/>
    </row>
    <row r="63" spans="1:46" ht="59.25" customHeight="1">
      <c r="A63" s="59"/>
      <c r="B63" s="59"/>
      <c r="C63" s="401"/>
      <c r="D63" s="61"/>
      <c r="E63" s="61"/>
      <c r="F63" s="416"/>
      <c r="G63" s="1515" t="s">
        <v>174</v>
      </c>
      <c r="H63" s="1516"/>
      <c r="I63" s="1516"/>
      <c r="J63" s="1516"/>
      <c r="K63" s="1516"/>
      <c r="L63" s="1516"/>
      <c r="M63" s="1516"/>
      <c r="N63" s="1516"/>
      <c r="O63" s="1516"/>
      <c r="P63" s="1516"/>
      <c r="Q63" s="1517"/>
      <c r="R63" s="1496">
        <f ca="1">SUMIF(⑦第７号様式添付書類!K9:N68,"基本給",⑦第７号様式添付書類!BF9:BI68)+SUMIF(⑦第７号様式添付書類!K9:N68,"手当",⑦第７号様式添付書類!BF9:BI68)</f>
        <v>0</v>
      </c>
      <c r="S63" s="1497"/>
      <c r="T63" s="1497"/>
      <c r="U63" s="1497"/>
      <c r="V63" s="1497"/>
      <c r="W63" s="1497"/>
      <c r="X63" s="1497"/>
      <c r="Y63" s="1497"/>
      <c r="Z63" s="1497"/>
      <c r="AA63" s="1497"/>
      <c r="AB63" s="1497"/>
      <c r="AC63" s="1497"/>
      <c r="AD63" s="1497"/>
      <c r="AE63" s="1497"/>
      <c r="AF63" s="1497"/>
      <c r="AG63" s="1497"/>
      <c r="AH63" s="1497"/>
      <c r="AI63" s="453" t="s">
        <v>12</v>
      </c>
      <c r="AJ63" s="59"/>
      <c r="AK63" s="59"/>
      <c r="AL63" s="59"/>
      <c r="AM63" s="59"/>
      <c r="AN63" s="59"/>
      <c r="AO63" s="59"/>
      <c r="AP63" s="59"/>
      <c r="AQ63" s="59"/>
    </row>
    <row r="64" spans="1:46" ht="33.75" customHeight="1">
      <c r="A64" s="59"/>
      <c r="B64" s="59"/>
      <c r="C64" s="401"/>
      <c r="D64" s="61"/>
      <c r="E64" s="61"/>
      <c r="F64" s="416"/>
      <c r="G64" s="1515" t="s">
        <v>175</v>
      </c>
      <c r="H64" s="1516"/>
      <c r="I64" s="1516"/>
      <c r="J64" s="1516"/>
      <c r="K64" s="1516"/>
      <c r="L64" s="1516"/>
      <c r="M64" s="1516"/>
      <c r="N64" s="1516"/>
      <c r="O64" s="1516"/>
      <c r="P64" s="1516"/>
      <c r="Q64" s="1517"/>
      <c r="R64" s="1496">
        <v>0</v>
      </c>
      <c r="S64" s="1497"/>
      <c r="T64" s="1497"/>
      <c r="U64" s="1497"/>
      <c r="V64" s="1497"/>
      <c r="W64" s="1497"/>
      <c r="X64" s="1497"/>
      <c r="Y64" s="1497"/>
      <c r="Z64" s="1497"/>
      <c r="AA64" s="1497"/>
      <c r="AB64" s="1497"/>
      <c r="AC64" s="1497"/>
      <c r="AD64" s="1497"/>
      <c r="AE64" s="1497"/>
      <c r="AF64" s="1497"/>
      <c r="AG64" s="1497"/>
      <c r="AH64" s="1497"/>
      <c r="AI64" s="453" t="s">
        <v>12</v>
      </c>
      <c r="AJ64" s="59"/>
      <c r="AK64" s="59"/>
      <c r="AL64" s="59"/>
      <c r="AM64" s="59"/>
      <c r="AN64" s="59"/>
      <c r="AO64" s="59"/>
      <c r="AP64" s="59"/>
      <c r="AQ64" s="59"/>
    </row>
    <row r="65" spans="1:46" ht="17.100000000000001" customHeight="1">
      <c r="A65" s="59"/>
      <c r="B65" s="59"/>
      <c r="C65" s="401"/>
      <c r="D65" s="61"/>
      <c r="E65" s="61"/>
      <c r="F65" s="417"/>
      <c r="G65" s="418" t="s">
        <v>181</v>
      </c>
      <c r="H65" s="419"/>
      <c r="I65" s="420"/>
      <c r="J65" s="420"/>
      <c r="K65" s="420"/>
      <c r="L65" s="420"/>
      <c r="M65" s="420"/>
      <c r="N65" s="420"/>
      <c r="O65" s="420"/>
      <c r="P65" s="420"/>
      <c r="Q65" s="421"/>
      <c r="R65" s="1496">
        <f>R66+R67</f>
        <v>0</v>
      </c>
      <c r="S65" s="1497"/>
      <c r="T65" s="1497"/>
      <c r="U65" s="1497"/>
      <c r="V65" s="1497"/>
      <c r="W65" s="1497"/>
      <c r="X65" s="1497"/>
      <c r="Y65" s="1497"/>
      <c r="Z65" s="1497"/>
      <c r="AA65" s="1497"/>
      <c r="AB65" s="1497"/>
      <c r="AC65" s="1497"/>
      <c r="AD65" s="1497"/>
      <c r="AE65" s="1497"/>
      <c r="AF65" s="1497"/>
      <c r="AG65" s="1497"/>
      <c r="AH65" s="1497"/>
      <c r="AI65" s="456" t="s">
        <v>12</v>
      </c>
      <c r="AJ65" s="59"/>
      <c r="AK65" s="59"/>
      <c r="AL65" s="59"/>
      <c r="AM65" s="59"/>
      <c r="AN65" s="59"/>
      <c r="AO65" s="59"/>
      <c r="AP65" s="59"/>
      <c r="AQ65" s="59"/>
    </row>
    <row r="66" spans="1:46" ht="90.75" customHeight="1">
      <c r="A66" s="59"/>
      <c r="B66" s="59"/>
      <c r="C66" s="401"/>
      <c r="D66" s="61"/>
      <c r="E66" s="61"/>
      <c r="F66" s="416"/>
      <c r="G66" s="422"/>
      <c r="H66" s="1487" t="s">
        <v>177</v>
      </c>
      <c r="I66" s="1488"/>
      <c r="J66" s="1488"/>
      <c r="K66" s="1488"/>
      <c r="L66" s="1488"/>
      <c r="M66" s="1488"/>
      <c r="N66" s="1488"/>
      <c r="O66" s="1488"/>
      <c r="P66" s="1488"/>
      <c r="Q66" s="1489"/>
      <c r="R66" s="1490"/>
      <c r="S66" s="1491"/>
      <c r="T66" s="1491"/>
      <c r="U66" s="1491"/>
      <c r="V66" s="1491"/>
      <c r="W66" s="1491"/>
      <c r="X66" s="1491"/>
      <c r="Y66" s="1491"/>
      <c r="Z66" s="1491"/>
      <c r="AA66" s="1491"/>
      <c r="AB66" s="1491"/>
      <c r="AC66" s="1491"/>
      <c r="AD66" s="1491"/>
      <c r="AE66" s="1491"/>
      <c r="AF66" s="1491"/>
      <c r="AG66" s="1491"/>
      <c r="AH66" s="1491"/>
      <c r="AI66" s="109" t="s">
        <v>12</v>
      </c>
      <c r="AJ66" s="59"/>
      <c r="AK66" s="59"/>
      <c r="AL66" s="59"/>
      <c r="AM66" s="59"/>
      <c r="AN66" s="59"/>
      <c r="AO66" s="59"/>
      <c r="AP66" s="59"/>
      <c r="AQ66" s="59"/>
    </row>
    <row r="67" spans="1:46" ht="45" customHeight="1">
      <c r="A67" s="59"/>
      <c r="B67" s="59"/>
      <c r="C67" s="401"/>
      <c r="D67" s="61"/>
      <c r="E67" s="61"/>
      <c r="F67" s="416"/>
      <c r="G67" s="423"/>
      <c r="H67" s="1515" t="s">
        <v>178</v>
      </c>
      <c r="I67" s="1516"/>
      <c r="J67" s="1516"/>
      <c r="K67" s="1516"/>
      <c r="L67" s="1516"/>
      <c r="M67" s="1516"/>
      <c r="N67" s="1516"/>
      <c r="O67" s="1516"/>
      <c r="P67" s="1516"/>
      <c r="Q67" s="1517"/>
      <c r="R67" s="1496">
        <v>0</v>
      </c>
      <c r="S67" s="1497"/>
      <c r="T67" s="1497"/>
      <c r="U67" s="1497"/>
      <c r="V67" s="1497"/>
      <c r="W67" s="1497"/>
      <c r="X67" s="1497"/>
      <c r="Y67" s="1497"/>
      <c r="Z67" s="1497"/>
      <c r="AA67" s="1497"/>
      <c r="AB67" s="1497"/>
      <c r="AC67" s="1497"/>
      <c r="AD67" s="1497"/>
      <c r="AE67" s="1497"/>
      <c r="AF67" s="1497"/>
      <c r="AG67" s="1497"/>
      <c r="AH67" s="1497"/>
      <c r="AI67" s="453" t="s">
        <v>12</v>
      </c>
      <c r="AJ67" s="59"/>
      <c r="AK67" s="59"/>
      <c r="AL67" s="59"/>
      <c r="AM67" s="59"/>
      <c r="AN67" s="59"/>
      <c r="AO67" s="59"/>
      <c r="AP67" s="59"/>
      <c r="AQ67" s="59"/>
    </row>
    <row r="68" spans="1:46" ht="69.95" customHeight="1">
      <c r="A68" s="59"/>
      <c r="B68" s="59"/>
      <c r="C68" s="401"/>
      <c r="D68" s="61"/>
      <c r="E68" s="61"/>
      <c r="F68" s="424"/>
      <c r="G68" s="1487" t="s">
        <v>372</v>
      </c>
      <c r="H68" s="1488"/>
      <c r="I68" s="1488"/>
      <c r="J68" s="1488"/>
      <c r="K68" s="1488"/>
      <c r="L68" s="1488"/>
      <c r="M68" s="1488"/>
      <c r="N68" s="1488"/>
      <c r="O68" s="1488"/>
      <c r="P68" s="1488"/>
      <c r="Q68" s="1489"/>
      <c r="R68" s="1496">
        <v>0</v>
      </c>
      <c r="S68" s="1497"/>
      <c r="T68" s="1497"/>
      <c r="U68" s="1497"/>
      <c r="V68" s="1497"/>
      <c r="W68" s="1497"/>
      <c r="X68" s="1497"/>
      <c r="Y68" s="1497"/>
      <c r="Z68" s="1497"/>
      <c r="AA68" s="1497"/>
      <c r="AB68" s="1497"/>
      <c r="AC68" s="1497"/>
      <c r="AD68" s="1497"/>
      <c r="AE68" s="1497"/>
      <c r="AF68" s="1497"/>
      <c r="AG68" s="1497"/>
      <c r="AH68" s="1497"/>
      <c r="AI68" s="453" t="s">
        <v>12</v>
      </c>
      <c r="AJ68" s="59"/>
      <c r="AK68" s="59"/>
      <c r="AL68" s="59"/>
      <c r="AM68" s="59"/>
      <c r="AN68" s="59"/>
      <c r="AO68" s="59"/>
      <c r="AP68" s="59"/>
      <c r="AQ68" s="59"/>
    </row>
    <row r="69" spans="1:46" ht="17.100000000000001" customHeight="1" thickBot="1">
      <c r="A69" s="59"/>
      <c r="B69" s="59"/>
      <c r="C69" s="425"/>
      <c r="D69" s="400"/>
      <c r="E69" s="400"/>
      <c r="F69" s="426" t="s">
        <v>180</v>
      </c>
      <c r="G69" s="427"/>
      <c r="H69" s="427"/>
      <c r="I69" s="427"/>
      <c r="J69" s="427"/>
      <c r="K69" s="427"/>
      <c r="L69" s="427"/>
      <c r="M69" s="427"/>
      <c r="N69" s="427"/>
      <c r="O69" s="427"/>
      <c r="P69" s="427"/>
      <c r="Q69" s="428"/>
      <c r="R69" s="1506">
        <f ca="1">IF(R62=0,0,R62*①入力シート!L21)</f>
        <v>0</v>
      </c>
      <c r="S69" s="1507"/>
      <c r="T69" s="1507"/>
      <c r="U69" s="1507"/>
      <c r="V69" s="1507"/>
      <c r="W69" s="1507"/>
      <c r="X69" s="1507"/>
      <c r="Y69" s="1507"/>
      <c r="Z69" s="1507"/>
      <c r="AA69" s="1507"/>
      <c r="AB69" s="1507"/>
      <c r="AC69" s="1507"/>
      <c r="AD69" s="1507"/>
      <c r="AE69" s="1507"/>
      <c r="AF69" s="1507"/>
      <c r="AG69" s="1507"/>
      <c r="AH69" s="1507"/>
      <c r="AI69" s="454" t="s">
        <v>12</v>
      </c>
      <c r="AJ69" s="59"/>
      <c r="AK69" s="59"/>
      <c r="AL69" s="59"/>
      <c r="AM69" s="59"/>
      <c r="AN69" s="59"/>
      <c r="AO69" s="59"/>
      <c r="AP69" s="59"/>
      <c r="AQ69" s="59"/>
    </row>
    <row r="70" spans="1:46" ht="18" customHeight="1">
      <c r="A70" s="59"/>
      <c r="B70" s="59"/>
      <c r="C70" s="429"/>
      <c r="D70" s="430"/>
      <c r="E70" s="430"/>
      <c r="F70" s="431"/>
      <c r="G70" s="431"/>
      <c r="H70" s="431"/>
      <c r="I70" s="431"/>
      <c r="J70" s="431"/>
      <c r="K70" s="431"/>
      <c r="L70" s="431"/>
      <c r="M70" s="431"/>
      <c r="N70" s="431"/>
      <c r="O70" s="431"/>
      <c r="P70" s="431"/>
      <c r="Q70" s="431"/>
      <c r="R70" s="432"/>
      <c r="S70" s="432"/>
      <c r="T70" s="432"/>
      <c r="U70" s="432"/>
      <c r="V70" s="432"/>
      <c r="W70" s="432"/>
      <c r="X70" s="432"/>
      <c r="Y70" s="432"/>
      <c r="Z70" s="432"/>
      <c r="AA70" s="432"/>
      <c r="AB70" s="432"/>
      <c r="AC70" s="432"/>
      <c r="AD70" s="432"/>
      <c r="AE70" s="432"/>
      <c r="AF70" s="432"/>
      <c r="AG70" s="432"/>
      <c r="AH70" s="432"/>
      <c r="AI70" s="59"/>
      <c r="AJ70" s="59"/>
      <c r="AK70" s="59"/>
      <c r="AL70" s="59"/>
      <c r="AM70" s="59"/>
      <c r="AN70" s="59"/>
      <c r="AO70" s="59"/>
      <c r="AP70" s="59"/>
      <c r="AQ70" s="59"/>
    </row>
    <row r="71" spans="1:46" ht="18" customHeight="1" thickBot="1">
      <c r="A71" s="59"/>
      <c r="B71" s="59" t="s">
        <v>373</v>
      </c>
      <c r="C71" s="59"/>
      <c r="D71" s="388"/>
      <c r="E71" s="388"/>
      <c r="F71" s="388"/>
      <c r="G71" s="388"/>
      <c r="H71" s="388"/>
      <c r="I71" s="388"/>
      <c r="J71" s="388"/>
      <c r="K71" s="388"/>
      <c r="L71" s="388"/>
      <c r="M71" s="388"/>
      <c r="N71" s="388"/>
      <c r="O71" s="388"/>
      <c r="P71" s="388"/>
      <c r="Q71" s="388"/>
      <c r="R71" s="388"/>
      <c r="S71" s="388"/>
      <c r="T71" s="388"/>
      <c r="U71" s="388"/>
      <c r="V71" s="388"/>
      <c r="W71" s="388"/>
      <c r="X71" s="388"/>
      <c r="Y71" s="388"/>
      <c r="Z71" s="388"/>
      <c r="AA71" s="388"/>
      <c r="AB71" s="388"/>
      <c r="AC71" s="388"/>
      <c r="AD71" s="388"/>
      <c r="AE71" s="388"/>
      <c r="AF71" s="388"/>
      <c r="AG71" s="388"/>
      <c r="AH71" s="388"/>
      <c r="AI71" s="59"/>
      <c r="AJ71" s="59"/>
      <c r="AK71" s="59"/>
      <c r="AL71" s="59"/>
      <c r="AM71" s="59"/>
      <c r="AN71" s="59"/>
      <c r="AO71" s="59"/>
      <c r="AP71" s="59"/>
      <c r="AQ71" s="59"/>
    </row>
    <row r="72" spans="1:46" s="6" customFormat="1" ht="18" customHeight="1">
      <c r="A72" s="388"/>
      <c r="B72" s="388"/>
      <c r="C72" s="412" t="s">
        <v>166</v>
      </c>
      <c r="D72" s="1533" t="s">
        <v>24</v>
      </c>
      <c r="E72" s="1534"/>
      <c r="F72" s="1534"/>
      <c r="G72" s="1534"/>
      <c r="H72" s="1534"/>
      <c r="I72" s="1534"/>
      <c r="J72" s="1534"/>
      <c r="K72" s="1534"/>
      <c r="L72" s="1534"/>
      <c r="M72" s="1534"/>
      <c r="N72" s="1534"/>
      <c r="O72" s="1534"/>
      <c r="P72" s="1534"/>
      <c r="Q72" s="433"/>
      <c r="R72" s="1665">
        <f>IFERROR(④第７号様式添付書類２!E14,0)</f>
        <v>0</v>
      </c>
      <c r="S72" s="1666"/>
      <c r="T72" s="1666"/>
      <c r="U72" s="1666"/>
      <c r="V72" s="1666"/>
      <c r="W72" s="1666"/>
      <c r="X72" s="1666"/>
      <c r="Y72" s="1666"/>
      <c r="Z72" s="1666"/>
      <c r="AA72" s="1666"/>
      <c r="AB72" s="1666"/>
      <c r="AC72" s="1666"/>
      <c r="AD72" s="1666"/>
      <c r="AE72" s="1666"/>
      <c r="AF72" s="1666"/>
      <c r="AG72" s="1666"/>
      <c r="AH72" s="1667"/>
      <c r="AI72" s="434" t="s">
        <v>12</v>
      </c>
      <c r="AJ72" s="388"/>
      <c r="AK72" s="388"/>
      <c r="AL72" s="388"/>
      <c r="AM72" s="388"/>
      <c r="AN72" s="388"/>
      <c r="AO72" s="388"/>
      <c r="AP72" s="388"/>
      <c r="AQ72" s="388"/>
      <c r="AT72" s="1"/>
    </row>
    <row r="73" spans="1:46" s="6" customFormat="1" ht="18" customHeight="1">
      <c r="A73" s="388"/>
      <c r="B73" s="388"/>
      <c r="C73" s="401"/>
      <c r="D73" s="405"/>
      <c r="E73" s="406"/>
      <c r="F73" s="406"/>
      <c r="G73" s="406"/>
      <c r="H73" s="1668" t="s">
        <v>23</v>
      </c>
      <c r="I73" s="1669"/>
      <c r="J73" s="1669"/>
      <c r="K73" s="1669"/>
      <c r="L73" s="1669"/>
      <c r="M73" s="1669"/>
      <c r="N73" s="1669"/>
      <c r="O73" s="1669"/>
      <c r="P73" s="1669"/>
      <c r="Q73" s="1670"/>
      <c r="R73" s="1671">
        <f>IFERROR(④第７号様式添付書類２!F14,0)</f>
        <v>0</v>
      </c>
      <c r="S73" s="1672"/>
      <c r="T73" s="1672"/>
      <c r="U73" s="1672"/>
      <c r="V73" s="1672"/>
      <c r="W73" s="1672"/>
      <c r="X73" s="1672"/>
      <c r="Y73" s="1672"/>
      <c r="Z73" s="1672"/>
      <c r="AA73" s="1672"/>
      <c r="AB73" s="1672"/>
      <c r="AC73" s="1672"/>
      <c r="AD73" s="1672"/>
      <c r="AE73" s="1672"/>
      <c r="AF73" s="1672"/>
      <c r="AG73" s="1672"/>
      <c r="AH73" s="1673"/>
      <c r="AI73" s="435" t="s">
        <v>12</v>
      </c>
      <c r="AJ73" s="388"/>
      <c r="AK73" s="388"/>
      <c r="AL73" s="388"/>
      <c r="AM73" s="388"/>
      <c r="AN73" s="388"/>
      <c r="AO73" s="388"/>
      <c r="AP73" s="388"/>
      <c r="AQ73" s="388"/>
      <c r="AT73" s="1"/>
    </row>
    <row r="74" spans="1:46" s="6" customFormat="1" ht="18" customHeight="1">
      <c r="A74" s="388"/>
      <c r="B74" s="388"/>
      <c r="C74" s="436" t="s">
        <v>162</v>
      </c>
      <c r="D74" s="1674" t="s">
        <v>21</v>
      </c>
      <c r="E74" s="1675"/>
      <c r="F74" s="1675"/>
      <c r="G74" s="1675"/>
      <c r="H74" s="1675"/>
      <c r="I74" s="1675"/>
      <c r="J74" s="1675"/>
      <c r="K74" s="1675"/>
      <c r="L74" s="1675"/>
      <c r="M74" s="1675"/>
      <c r="N74" s="1675"/>
      <c r="O74" s="1675"/>
      <c r="P74" s="1675"/>
      <c r="Q74" s="437"/>
      <c r="R74" s="1671">
        <f>IFERROR(④第７号様式添付書類２!G14,0)</f>
        <v>0</v>
      </c>
      <c r="S74" s="1672"/>
      <c r="T74" s="1672"/>
      <c r="U74" s="1672"/>
      <c r="V74" s="1672"/>
      <c r="W74" s="1672"/>
      <c r="X74" s="1672"/>
      <c r="Y74" s="1672"/>
      <c r="Z74" s="1672"/>
      <c r="AA74" s="1672"/>
      <c r="AB74" s="1672"/>
      <c r="AC74" s="1672"/>
      <c r="AD74" s="1672"/>
      <c r="AE74" s="1672"/>
      <c r="AF74" s="1672"/>
      <c r="AG74" s="1672"/>
      <c r="AH74" s="1673"/>
      <c r="AI74" s="435" t="s">
        <v>12</v>
      </c>
      <c r="AJ74" s="388"/>
      <c r="AK74" s="388"/>
      <c r="AL74" s="388"/>
      <c r="AM74" s="388"/>
      <c r="AN74" s="388"/>
      <c r="AO74" s="388"/>
      <c r="AP74" s="388"/>
      <c r="AQ74" s="388"/>
    </row>
    <row r="75" spans="1:46" s="6" customFormat="1" ht="18" customHeight="1" thickBot="1">
      <c r="A75" s="388"/>
      <c r="B75" s="388"/>
      <c r="C75" s="425"/>
      <c r="D75" s="438"/>
      <c r="E75" s="439"/>
      <c r="F75" s="439"/>
      <c r="G75" s="439"/>
      <c r="H75" s="1535" t="s">
        <v>20</v>
      </c>
      <c r="I75" s="1536"/>
      <c r="J75" s="1536"/>
      <c r="K75" s="1536"/>
      <c r="L75" s="1536"/>
      <c r="M75" s="1536"/>
      <c r="N75" s="1536"/>
      <c r="O75" s="1536"/>
      <c r="P75" s="1536"/>
      <c r="Q75" s="1537"/>
      <c r="R75" s="1538">
        <f>IFERROR(④第７号様式添付書類２!H14,0)</f>
        <v>0</v>
      </c>
      <c r="S75" s="1539"/>
      <c r="T75" s="1539"/>
      <c r="U75" s="1539"/>
      <c r="V75" s="1539"/>
      <c r="W75" s="1539"/>
      <c r="X75" s="1539"/>
      <c r="Y75" s="1539"/>
      <c r="Z75" s="1539"/>
      <c r="AA75" s="1539"/>
      <c r="AB75" s="1539"/>
      <c r="AC75" s="1539"/>
      <c r="AD75" s="1539"/>
      <c r="AE75" s="1539"/>
      <c r="AF75" s="1539"/>
      <c r="AG75" s="1539"/>
      <c r="AH75" s="1506"/>
      <c r="AI75" s="440" t="s">
        <v>12</v>
      </c>
      <c r="AJ75" s="388"/>
      <c r="AK75" s="388"/>
      <c r="AL75" s="388"/>
      <c r="AM75" s="388"/>
      <c r="AN75" s="388"/>
      <c r="AO75" s="388"/>
      <c r="AP75" s="388"/>
      <c r="AQ75" s="388"/>
    </row>
    <row r="76" spans="1:46" ht="18" customHeight="1">
      <c r="A76" s="59"/>
      <c r="B76" s="59"/>
      <c r="C76" s="441" t="s">
        <v>374</v>
      </c>
      <c r="D76" s="442"/>
      <c r="E76" s="442"/>
      <c r="F76" s="442"/>
      <c r="G76" s="442"/>
      <c r="H76" s="442"/>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59"/>
      <c r="AJ76" s="59"/>
      <c r="AK76" s="59"/>
      <c r="AL76" s="59"/>
      <c r="AM76" s="59"/>
      <c r="AN76" s="59"/>
      <c r="AO76" s="59"/>
      <c r="AP76" s="59"/>
      <c r="AQ76" s="59"/>
      <c r="AT76" s="6"/>
    </row>
    <row r="77" spans="1:46" ht="18" customHeight="1">
      <c r="A77" s="59"/>
      <c r="B77" s="59"/>
      <c r="C77" s="429"/>
      <c r="D77" s="430"/>
      <c r="E77" s="430"/>
      <c r="F77" s="431"/>
      <c r="G77" s="431"/>
      <c r="H77" s="431"/>
      <c r="I77" s="431"/>
      <c r="J77" s="431"/>
      <c r="K77" s="431"/>
      <c r="L77" s="431"/>
      <c r="M77" s="431"/>
      <c r="N77" s="431"/>
      <c r="O77" s="431"/>
      <c r="P77" s="431"/>
      <c r="Q77" s="431"/>
      <c r="R77" s="432"/>
      <c r="S77" s="432"/>
      <c r="T77" s="432"/>
      <c r="U77" s="432"/>
      <c r="V77" s="432"/>
      <c r="W77" s="432"/>
      <c r="X77" s="432"/>
      <c r="Y77" s="432"/>
      <c r="Z77" s="432"/>
      <c r="AA77" s="432"/>
      <c r="AB77" s="432"/>
      <c r="AC77" s="432"/>
      <c r="AD77" s="432"/>
      <c r="AE77" s="432"/>
      <c r="AF77" s="432"/>
      <c r="AG77" s="432"/>
      <c r="AH77" s="432"/>
      <c r="AI77" s="59"/>
      <c r="AJ77" s="59"/>
      <c r="AK77" s="59"/>
      <c r="AL77" s="59"/>
      <c r="AM77" s="59"/>
      <c r="AN77" s="59"/>
      <c r="AO77" s="59"/>
      <c r="AP77" s="59"/>
      <c r="AQ77" s="59"/>
      <c r="AT77" s="6"/>
    </row>
    <row r="78" spans="1:46" ht="18" customHeight="1" thickBot="1">
      <c r="A78" s="59"/>
      <c r="B78" s="59" t="s">
        <v>375</v>
      </c>
      <c r="C78" s="443"/>
      <c r="D78" s="444"/>
      <c r="E78" s="444"/>
      <c r="F78" s="444"/>
      <c r="G78" s="444"/>
      <c r="H78" s="444"/>
      <c r="I78" s="444"/>
      <c r="J78" s="444"/>
      <c r="K78" s="444"/>
      <c r="L78" s="444"/>
      <c r="M78" s="444"/>
      <c r="N78" s="444"/>
      <c r="O78" s="444"/>
      <c r="P78" s="444"/>
      <c r="Q78" s="444"/>
      <c r="R78" s="406"/>
      <c r="S78" s="406"/>
      <c r="T78" s="406"/>
      <c r="U78" s="406"/>
      <c r="V78" s="406"/>
      <c r="W78" s="406"/>
      <c r="X78" s="406"/>
      <c r="Y78" s="406"/>
      <c r="Z78" s="406"/>
      <c r="AA78" s="406"/>
      <c r="AB78" s="406"/>
      <c r="AC78" s="406"/>
      <c r="AD78" s="406"/>
      <c r="AE78" s="406"/>
      <c r="AF78" s="406"/>
      <c r="AG78" s="406"/>
      <c r="AH78" s="406"/>
      <c r="AI78" s="59"/>
      <c r="AJ78" s="59"/>
      <c r="AK78" s="59"/>
      <c r="AL78" s="59"/>
      <c r="AM78" s="59"/>
      <c r="AN78" s="59"/>
      <c r="AO78" s="59"/>
      <c r="AP78" s="59"/>
      <c r="AQ78" s="59"/>
    </row>
    <row r="79" spans="1:46" ht="39.950000000000003" customHeight="1">
      <c r="A79" s="59"/>
      <c r="B79" s="59"/>
      <c r="C79" s="412" t="s">
        <v>166</v>
      </c>
      <c r="D79" s="1498" t="s">
        <v>182</v>
      </c>
      <c r="E79" s="1498"/>
      <c r="F79" s="1499"/>
      <c r="G79" s="1499"/>
      <c r="H79" s="1499"/>
      <c r="I79" s="1499"/>
      <c r="J79" s="1499"/>
      <c r="K79" s="1499"/>
      <c r="L79" s="1499"/>
      <c r="M79" s="1499"/>
      <c r="N79" s="1499"/>
      <c r="O79" s="1499"/>
      <c r="P79" s="1499"/>
      <c r="Q79" s="1499"/>
      <c r="R79" s="1500" t="s">
        <v>183</v>
      </c>
      <c r="S79" s="1501"/>
      <c r="T79" s="1501"/>
      <c r="U79" s="1501"/>
      <c r="V79" s="1501"/>
      <c r="W79" s="1501"/>
      <c r="X79" s="1501"/>
      <c r="Y79" s="1501"/>
      <c r="Z79" s="1502"/>
      <c r="AA79" s="1503"/>
      <c r="AB79" s="1504"/>
      <c r="AC79" s="1504"/>
      <c r="AD79" s="1504"/>
      <c r="AE79" s="1504"/>
      <c r="AF79" s="1504"/>
      <c r="AG79" s="1504"/>
      <c r="AH79" s="1504"/>
      <c r="AI79" s="1505"/>
      <c r="AJ79" s="59"/>
      <c r="AK79" s="59"/>
      <c r="AL79" s="59"/>
      <c r="AM79" s="59" t="s">
        <v>184</v>
      </c>
      <c r="AN79" s="59"/>
      <c r="AO79" s="59"/>
      <c r="AP79" s="59"/>
      <c r="AQ79" s="59"/>
    </row>
    <row r="80" spans="1:46" ht="95.25" customHeight="1">
      <c r="A80" s="59"/>
      <c r="B80" s="59"/>
      <c r="C80" s="401"/>
      <c r="D80" s="1540" t="s">
        <v>376</v>
      </c>
      <c r="E80" s="1541"/>
      <c r="F80" s="1542"/>
      <c r="G80" s="1542"/>
      <c r="H80" s="1542"/>
      <c r="I80" s="1542"/>
      <c r="J80" s="1542"/>
      <c r="K80" s="1542"/>
      <c r="L80" s="1542"/>
      <c r="M80" s="1542"/>
      <c r="N80" s="1542"/>
      <c r="O80" s="1542"/>
      <c r="P80" s="1542"/>
      <c r="Q80" s="1543"/>
      <c r="R80" s="1544" t="str">
        <f>IF(AA79="","",IF(AA79="加算Ⅱ新規事由あり",MAX(R44-R50,0),MAX(ROUNDDOWN(R39-(⑦第７号様式添付書類!O71+⑦第７号様式添付書類!O110),-3),0)))</f>
        <v/>
      </c>
      <c r="S80" s="1545"/>
      <c r="T80" s="1545"/>
      <c r="U80" s="1545"/>
      <c r="V80" s="1545"/>
      <c r="W80" s="1545"/>
      <c r="X80" s="1545"/>
      <c r="Y80" s="1545"/>
      <c r="Z80" s="1545"/>
      <c r="AA80" s="1545"/>
      <c r="AB80" s="1545"/>
      <c r="AC80" s="1545"/>
      <c r="AD80" s="1545"/>
      <c r="AE80" s="1545"/>
      <c r="AF80" s="1545"/>
      <c r="AG80" s="1545"/>
      <c r="AH80" s="1545"/>
      <c r="AI80" s="451" t="s">
        <v>12</v>
      </c>
      <c r="AJ80" s="59"/>
      <c r="AK80" s="59"/>
      <c r="AL80" s="392"/>
      <c r="AM80" s="59" t="s">
        <v>185</v>
      </c>
      <c r="AN80" s="59"/>
      <c r="AO80" s="59"/>
      <c r="AP80" s="59"/>
      <c r="AQ80" s="59"/>
    </row>
    <row r="81" spans="1:46" ht="18" customHeight="1">
      <c r="A81" s="59"/>
      <c r="B81" s="59"/>
      <c r="C81" s="445" t="s">
        <v>10</v>
      </c>
      <c r="D81" s="446"/>
      <c r="E81" s="446"/>
      <c r="F81" s="446"/>
      <c r="G81" s="446"/>
      <c r="H81" s="446"/>
      <c r="I81" s="446"/>
      <c r="J81" s="446"/>
      <c r="K81" s="446"/>
      <c r="L81" s="446"/>
      <c r="M81" s="446"/>
      <c r="N81" s="446"/>
      <c r="O81" s="446"/>
      <c r="P81" s="447"/>
      <c r="Q81" s="446"/>
      <c r="R81" s="448"/>
      <c r="S81" s="449"/>
      <c r="T81" s="449"/>
      <c r="U81" s="449"/>
      <c r="V81" s="449"/>
      <c r="W81" s="449"/>
      <c r="X81" s="449"/>
      <c r="Y81" s="449"/>
      <c r="Z81" s="449"/>
      <c r="AA81" s="449"/>
      <c r="AB81" s="449"/>
      <c r="AC81" s="449"/>
      <c r="AD81" s="449"/>
      <c r="AE81" s="449"/>
      <c r="AF81" s="449"/>
      <c r="AG81" s="449"/>
      <c r="AH81" s="449"/>
      <c r="AI81" s="450"/>
      <c r="AJ81" s="59"/>
      <c r="AK81" s="59"/>
      <c r="AL81" s="393"/>
      <c r="AM81" s="59"/>
      <c r="AN81" s="59"/>
      <c r="AO81" s="59"/>
      <c r="AP81" s="59"/>
      <c r="AQ81" s="59"/>
      <c r="AT81" s="2"/>
    </row>
    <row r="82" spans="1:46" ht="18.75" customHeight="1">
      <c r="A82" s="59"/>
      <c r="B82" s="59"/>
      <c r="C82" s="1492" t="s">
        <v>186</v>
      </c>
      <c r="D82" s="1547" t="s">
        <v>8</v>
      </c>
      <c r="E82" s="1547"/>
      <c r="F82" s="1547"/>
      <c r="G82" s="1547"/>
      <c r="H82" s="1547"/>
      <c r="I82" s="1547"/>
      <c r="J82" s="1547"/>
      <c r="K82" s="1547"/>
      <c r="L82" s="1547"/>
      <c r="M82" s="1547"/>
      <c r="N82" s="1547"/>
      <c r="O82" s="1547"/>
      <c r="P82" s="1547"/>
      <c r="Q82" s="1548"/>
      <c r="R82" s="1551" t="s">
        <v>7</v>
      </c>
      <c r="S82" s="1552"/>
      <c r="T82" s="1552"/>
      <c r="U82" s="1552"/>
      <c r="V82" s="1552"/>
      <c r="W82" s="1552"/>
      <c r="X82" s="1552"/>
      <c r="Y82" s="1552"/>
      <c r="Z82" s="1553"/>
      <c r="AA82" s="1551" t="s">
        <v>6</v>
      </c>
      <c r="AB82" s="1552"/>
      <c r="AC82" s="1552"/>
      <c r="AD82" s="1552"/>
      <c r="AE82" s="1552"/>
      <c r="AF82" s="1552"/>
      <c r="AG82" s="1552"/>
      <c r="AH82" s="1552"/>
      <c r="AI82" s="1554"/>
      <c r="AJ82" s="59"/>
      <c r="AK82" s="59"/>
      <c r="AL82" s="59"/>
      <c r="AM82" s="59"/>
      <c r="AN82" s="59"/>
      <c r="AO82" s="59"/>
      <c r="AP82" s="59"/>
      <c r="AQ82" s="59"/>
      <c r="AT82" s="2"/>
    </row>
    <row r="83" spans="1:46" ht="30" customHeight="1">
      <c r="A83" s="59"/>
      <c r="B83" s="59"/>
      <c r="C83" s="1546"/>
      <c r="D83" s="1549"/>
      <c r="E83" s="1549"/>
      <c r="F83" s="1549"/>
      <c r="G83" s="1549"/>
      <c r="H83" s="1549"/>
      <c r="I83" s="1549"/>
      <c r="J83" s="1549"/>
      <c r="K83" s="1549"/>
      <c r="L83" s="1549"/>
      <c r="M83" s="1549"/>
      <c r="N83" s="1549"/>
      <c r="O83" s="1549"/>
      <c r="P83" s="1549"/>
      <c r="Q83" s="1550"/>
      <c r="R83" s="1555" t="str">
        <f>IF(R80="","",IF(R80=0,"なし","あり"))</f>
        <v/>
      </c>
      <c r="S83" s="1556"/>
      <c r="T83" s="1556"/>
      <c r="U83" s="1556"/>
      <c r="V83" s="1556"/>
      <c r="W83" s="1556"/>
      <c r="X83" s="1556"/>
      <c r="Y83" s="1556"/>
      <c r="Z83" s="1557"/>
      <c r="AA83" s="1558"/>
      <c r="AB83" s="1559"/>
      <c r="AC83" s="1559"/>
      <c r="AD83" s="1559"/>
      <c r="AE83" s="1559"/>
      <c r="AF83" s="1559"/>
      <c r="AG83" s="1559"/>
      <c r="AH83" s="1559"/>
      <c r="AI83" s="1560"/>
      <c r="AJ83" s="59"/>
      <c r="AK83" s="59"/>
      <c r="AL83" s="59"/>
      <c r="AM83" s="59"/>
      <c r="AN83" s="59"/>
      <c r="AO83" s="59"/>
      <c r="AP83" s="59"/>
      <c r="AQ83" s="59"/>
    </row>
    <row r="84" spans="1:46" ht="18" customHeight="1">
      <c r="A84" s="59"/>
      <c r="B84" s="59"/>
      <c r="C84" s="1492" t="s">
        <v>162</v>
      </c>
      <c r="D84" s="1518" t="s">
        <v>291</v>
      </c>
      <c r="E84" s="1518"/>
      <c r="F84" s="1518"/>
      <c r="G84" s="1518"/>
      <c r="H84" s="1518"/>
      <c r="I84" s="1518"/>
      <c r="J84" s="1518"/>
      <c r="K84" s="1518"/>
      <c r="L84" s="1518"/>
      <c r="M84" s="1518"/>
      <c r="N84" s="1518"/>
      <c r="O84" s="1518"/>
      <c r="P84" s="1518"/>
      <c r="Q84" s="1518"/>
      <c r="R84" s="1519"/>
      <c r="S84" s="110"/>
      <c r="T84" s="1570" t="s">
        <v>4</v>
      </c>
      <c r="U84" s="1571"/>
      <c r="V84" s="1571"/>
      <c r="W84" s="1571"/>
      <c r="X84" s="1571"/>
      <c r="Y84" s="1571"/>
      <c r="Z84" s="1571"/>
      <c r="AA84" s="1571"/>
      <c r="AB84" s="1571"/>
      <c r="AC84" s="1571"/>
      <c r="AD84" s="1571"/>
      <c r="AE84" s="1571"/>
      <c r="AF84" s="1571"/>
      <c r="AG84" s="1571"/>
      <c r="AH84" s="1571"/>
      <c r="AI84" s="1572"/>
      <c r="AJ84" s="59"/>
      <c r="AK84" s="59"/>
      <c r="AL84" s="59"/>
      <c r="AM84" s="59"/>
      <c r="AN84" s="59"/>
      <c r="AO84" s="59"/>
      <c r="AP84" s="59"/>
      <c r="AQ84" s="59"/>
    </row>
    <row r="85" spans="1:46" ht="18" customHeight="1">
      <c r="A85" s="59"/>
      <c r="B85" s="59"/>
      <c r="C85" s="1493"/>
      <c r="D85" s="1520"/>
      <c r="E85" s="1520"/>
      <c r="F85" s="1520"/>
      <c r="G85" s="1520"/>
      <c r="H85" s="1520"/>
      <c r="I85" s="1520"/>
      <c r="J85" s="1520"/>
      <c r="K85" s="1520"/>
      <c r="L85" s="1520"/>
      <c r="M85" s="1520"/>
      <c r="N85" s="1520"/>
      <c r="O85" s="1520"/>
      <c r="P85" s="1520"/>
      <c r="Q85" s="1520"/>
      <c r="R85" s="1521"/>
      <c r="S85" s="110"/>
      <c r="T85" s="1573" t="s">
        <v>367</v>
      </c>
      <c r="U85" s="1574"/>
      <c r="V85" s="1574"/>
      <c r="W85" s="1574"/>
      <c r="X85" s="1574"/>
      <c r="Y85" s="1574"/>
      <c r="Z85" s="1574"/>
      <c r="AA85" s="1574"/>
      <c r="AB85" s="1574"/>
      <c r="AC85" s="1574"/>
      <c r="AD85" s="1574"/>
      <c r="AE85" s="1574"/>
      <c r="AF85" s="1574"/>
      <c r="AG85" s="1574"/>
      <c r="AH85" s="1574"/>
      <c r="AI85" s="1575"/>
      <c r="AJ85" s="59"/>
      <c r="AK85" s="59"/>
      <c r="AL85" s="59"/>
      <c r="AM85" s="59"/>
      <c r="AN85" s="59"/>
      <c r="AO85" s="59"/>
      <c r="AP85" s="59"/>
      <c r="AQ85" s="59"/>
    </row>
    <row r="86" spans="1:46" ht="18" customHeight="1">
      <c r="A86" s="59"/>
      <c r="B86" s="59"/>
      <c r="C86" s="1493"/>
      <c r="D86" s="1520"/>
      <c r="E86" s="1520"/>
      <c r="F86" s="1520"/>
      <c r="G86" s="1520"/>
      <c r="H86" s="1520"/>
      <c r="I86" s="1520"/>
      <c r="J86" s="1520"/>
      <c r="K86" s="1520"/>
      <c r="L86" s="1520"/>
      <c r="M86" s="1520"/>
      <c r="N86" s="1520"/>
      <c r="O86" s="1520"/>
      <c r="P86" s="1520"/>
      <c r="Q86" s="1520"/>
      <c r="R86" s="1521"/>
      <c r="S86" s="110"/>
      <c r="T86" s="1576" t="s">
        <v>3</v>
      </c>
      <c r="U86" s="1577"/>
      <c r="V86" s="1577"/>
      <c r="W86" s="1577"/>
      <c r="X86" s="1577"/>
      <c r="Y86" s="1577"/>
      <c r="Z86" s="1577"/>
      <c r="AA86" s="1577"/>
      <c r="AB86" s="1577"/>
      <c r="AC86" s="1577"/>
      <c r="AD86" s="1577"/>
      <c r="AE86" s="1577"/>
      <c r="AF86" s="1577"/>
      <c r="AG86" s="1577"/>
      <c r="AH86" s="1577"/>
      <c r="AI86" s="1578"/>
      <c r="AJ86" s="59"/>
      <c r="AK86" s="59"/>
      <c r="AL86" s="59"/>
      <c r="AM86" s="59"/>
      <c r="AN86" s="59"/>
      <c r="AO86" s="59"/>
      <c r="AP86" s="59"/>
      <c r="AQ86" s="59"/>
    </row>
    <row r="87" spans="1:46" ht="18" customHeight="1">
      <c r="A87" s="59"/>
      <c r="B87" s="59"/>
      <c r="C87" s="1494"/>
      <c r="D87" s="1522"/>
      <c r="E87" s="1522"/>
      <c r="F87" s="1522"/>
      <c r="G87" s="1522"/>
      <c r="H87" s="1522"/>
      <c r="I87" s="1522"/>
      <c r="J87" s="1522"/>
      <c r="K87" s="1522"/>
      <c r="L87" s="1522"/>
      <c r="M87" s="1522"/>
      <c r="N87" s="1522"/>
      <c r="O87" s="1522"/>
      <c r="P87" s="1522"/>
      <c r="Q87" s="1522"/>
      <c r="R87" s="1523"/>
      <c r="S87" s="110"/>
      <c r="T87" s="1579" t="s">
        <v>368</v>
      </c>
      <c r="U87" s="1580"/>
      <c r="V87" s="1580"/>
      <c r="W87" s="1580"/>
      <c r="X87" s="1580"/>
      <c r="Y87" s="1580"/>
      <c r="Z87" s="1580"/>
      <c r="AA87" s="1580"/>
      <c r="AB87" s="1580"/>
      <c r="AC87" s="1580"/>
      <c r="AD87" s="1580"/>
      <c r="AE87" s="1580"/>
      <c r="AF87" s="1580"/>
      <c r="AG87" s="1580"/>
      <c r="AH87" s="1580"/>
      <c r="AI87" s="1581"/>
      <c r="AJ87" s="59"/>
      <c r="AK87" s="59"/>
      <c r="AL87" s="59"/>
      <c r="AM87" s="59"/>
      <c r="AN87" s="59"/>
      <c r="AO87" s="59"/>
      <c r="AP87" s="59"/>
      <c r="AQ87" s="59"/>
    </row>
    <row r="88" spans="1:46" ht="18" customHeight="1">
      <c r="A88" s="59"/>
      <c r="B88" s="59"/>
      <c r="C88" s="1492" t="s">
        <v>164</v>
      </c>
      <c r="D88" s="1524" t="s">
        <v>1</v>
      </c>
      <c r="E88" s="1525"/>
      <c r="F88" s="1525"/>
      <c r="G88" s="1525"/>
      <c r="H88" s="1525"/>
      <c r="I88" s="1525"/>
      <c r="J88" s="1525"/>
      <c r="K88" s="1525"/>
      <c r="L88" s="1525"/>
      <c r="M88" s="1525"/>
      <c r="N88" s="1525"/>
      <c r="O88" s="1525"/>
      <c r="P88" s="1525"/>
      <c r="Q88" s="1525"/>
      <c r="R88" s="1526"/>
      <c r="S88" s="1561"/>
      <c r="T88" s="1562"/>
      <c r="U88" s="1562"/>
      <c r="V88" s="1562"/>
      <c r="W88" s="1562"/>
      <c r="X88" s="1562"/>
      <c r="Y88" s="1562"/>
      <c r="Z88" s="1562"/>
      <c r="AA88" s="1562"/>
      <c r="AB88" s="1562"/>
      <c r="AC88" s="1562"/>
      <c r="AD88" s="1562"/>
      <c r="AE88" s="1562"/>
      <c r="AF88" s="1562"/>
      <c r="AG88" s="1562"/>
      <c r="AH88" s="1562"/>
      <c r="AI88" s="1563"/>
      <c r="AJ88" s="59"/>
      <c r="AK88" s="59"/>
      <c r="AL88" s="59"/>
      <c r="AM88" s="59"/>
      <c r="AN88" s="59"/>
      <c r="AO88" s="59"/>
      <c r="AP88" s="59"/>
      <c r="AQ88" s="59"/>
    </row>
    <row r="89" spans="1:46" ht="18" customHeight="1">
      <c r="A89" s="59"/>
      <c r="B89" s="59"/>
      <c r="C89" s="1493"/>
      <c r="D89" s="1527"/>
      <c r="E89" s="1528"/>
      <c r="F89" s="1528"/>
      <c r="G89" s="1528"/>
      <c r="H89" s="1528"/>
      <c r="I89" s="1528"/>
      <c r="J89" s="1528"/>
      <c r="K89" s="1528"/>
      <c r="L89" s="1528"/>
      <c r="M89" s="1528"/>
      <c r="N89" s="1528"/>
      <c r="O89" s="1528"/>
      <c r="P89" s="1528"/>
      <c r="Q89" s="1528"/>
      <c r="R89" s="1529"/>
      <c r="S89" s="1564"/>
      <c r="T89" s="1565"/>
      <c r="U89" s="1565"/>
      <c r="V89" s="1565"/>
      <c r="W89" s="1565"/>
      <c r="X89" s="1565"/>
      <c r="Y89" s="1565"/>
      <c r="Z89" s="1565"/>
      <c r="AA89" s="1565"/>
      <c r="AB89" s="1565"/>
      <c r="AC89" s="1565"/>
      <c r="AD89" s="1565"/>
      <c r="AE89" s="1565"/>
      <c r="AF89" s="1565"/>
      <c r="AG89" s="1565"/>
      <c r="AH89" s="1565"/>
      <c r="AI89" s="1566"/>
      <c r="AJ89" s="59"/>
      <c r="AK89" s="59"/>
      <c r="AL89" s="59"/>
      <c r="AM89" s="59"/>
      <c r="AN89" s="59"/>
      <c r="AO89" s="59"/>
      <c r="AP89" s="59"/>
      <c r="AQ89" s="59"/>
    </row>
    <row r="90" spans="1:46" ht="37.5" customHeight="1" thickBot="1">
      <c r="A90" s="59"/>
      <c r="B90" s="59"/>
      <c r="C90" s="1495"/>
      <c r="D90" s="1530"/>
      <c r="E90" s="1531"/>
      <c r="F90" s="1531"/>
      <c r="G90" s="1531"/>
      <c r="H90" s="1531"/>
      <c r="I90" s="1531"/>
      <c r="J90" s="1531"/>
      <c r="K90" s="1531"/>
      <c r="L90" s="1531"/>
      <c r="M90" s="1531"/>
      <c r="N90" s="1531"/>
      <c r="O90" s="1531"/>
      <c r="P90" s="1531"/>
      <c r="Q90" s="1531"/>
      <c r="R90" s="1532"/>
      <c r="S90" s="1567"/>
      <c r="T90" s="1568"/>
      <c r="U90" s="1568"/>
      <c r="V90" s="1568"/>
      <c r="W90" s="1568"/>
      <c r="X90" s="1568"/>
      <c r="Y90" s="1568"/>
      <c r="Z90" s="1568"/>
      <c r="AA90" s="1568"/>
      <c r="AB90" s="1568"/>
      <c r="AC90" s="1568"/>
      <c r="AD90" s="1568"/>
      <c r="AE90" s="1568"/>
      <c r="AF90" s="1568"/>
      <c r="AG90" s="1568"/>
      <c r="AH90" s="1568"/>
      <c r="AI90" s="1569"/>
      <c r="AJ90" s="59"/>
      <c r="AK90" s="59"/>
      <c r="AL90" s="59"/>
      <c r="AM90" s="59"/>
      <c r="AN90" s="59"/>
      <c r="AO90" s="59"/>
      <c r="AP90" s="59"/>
      <c r="AQ90" s="59"/>
    </row>
    <row r="91" spans="1:46" ht="18" customHeight="1">
      <c r="A91" s="59"/>
      <c r="B91" s="59"/>
      <c r="C91" s="429"/>
      <c r="D91" s="430"/>
      <c r="E91" s="430"/>
      <c r="F91" s="431"/>
      <c r="G91" s="431"/>
      <c r="H91" s="431"/>
      <c r="I91" s="431"/>
      <c r="J91" s="431"/>
      <c r="K91" s="431"/>
      <c r="L91" s="431"/>
      <c r="M91" s="431"/>
      <c r="N91" s="431"/>
      <c r="O91" s="431"/>
      <c r="P91" s="431"/>
      <c r="Q91" s="431"/>
      <c r="R91" s="432"/>
      <c r="S91" s="432"/>
      <c r="T91" s="432"/>
      <c r="U91" s="432"/>
      <c r="V91" s="432"/>
      <c r="W91" s="432"/>
      <c r="X91" s="432"/>
      <c r="Y91" s="432"/>
      <c r="Z91" s="432"/>
      <c r="AA91" s="432"/>
      <c r="AB91" s="432"/>
      <c r="AC91" s="432"/>
      <c r="AD91" s="432"/>
      <c r="AE91" s="432"/>
      <c r="AF91" s="432"/>
      <c r="AG91" s="432"/>
      <c r="AH91" s="432"/>
      <c r="AI91" s="59"/>
      <c r="AJ91" s="59"/>
      <c r="AK91" s="59"/>
      <c r="AL91" s="59"/>
      <c r="AM91" s="59"/>
      <c r="AN91" s="59"/>
      <c r="AO91" s="59"/>
      <c r="AP91" s="59"/>
      <c r="AQ91" s="59"/>
      <c r="AT91" s="6"/>
    </row>
    <row r="92" spans="1:46" ht="18" customHeight="1" thickBot="1">
      <c r="A92" s="59"/>
      <c r="B92" s="59" t="s">
        <v>377</v>
      </c>
      <c r="C92" s="443"/>
      <c r="D92" s="444"/>
      <c r="E92" s="444"/>
      <c r="F92" s="444"/>
      <c r="G92" s="444"/>
      <c r="H92" s="444"/>
      <c r="I92" s="444"/>
      <c r="J92" s="444"/>
      <c r="K92" s="444"/>
      <c r="L92" s="444"/>
      <c r="M92" s="444"/>
      <c r="N92" s="444"/>
      <c r="O92" s="444"/>
      <c r="P92" s="444"/>
      <c r="Q92" s="444"/>
      <c r="R92" s="406"/>
      <c r="S92" s="406"/>
      <c r="T92" s="406"/>
      <c r="U92" s="406"/>
      <c r="V92" s="406"/>
      <c r="W92" s="406"/>
      <c r="X92" s="406"/>
      <c r="Y92" s="406"/>
      <c r="Z92" s="406"/>
      <c r="AA92" s="406"/>
      <c r="AB92" s="406"/>
      <c r="AC92" s="406"/>
      <c r="AD92" s="406"/>
      <c r="AE92" s="406"/>
      <c r="AF92" s="406"/>
      <c r="AG92" s="406"/>
      <c r="AH92" s="406"/>
      <c r="AI92" s="59"/>
      <c r="AJ92" s="59"/>
      <c r="AK92" s="59"/>
      <c r="AL92" s="59"/>
      <c r="AM92" s="59"/>
      <c r="AN92" s="59"/>
      <c r="AO92" s="59"/>
      <c r="AP92" s="59"/>
      <c r="AQ92" s="59"/>
    </row>
    <row r="93" spans="1:46" ht="39.950000000000003" customHeight="1">
      <c r="A93" s="59"/>
      <c r="B93" s="59"/>
      <c r="C93" s="412" t="s">
        <v>17</v>
      </c>
      <c r="D93" s="1498" t="s">
        <v>182</v>
      </c>
      <c r="E93" s="1498"/>
      <c r="F93" s="1499"/>
      <c r="G93" s="1499"/>
      <c r="H93" s="1499"/>
      <c r="I93" s="1499"/>
      <c r="J93" s="1499"/>
      <c r="K93" s="1499"/>
      <c r="L93" s="1499"/>
      <c r="M93" s="1499"/>
      <c r="N93" s="1499"/>
      <c r="O93" s="1499"/>
      <c r="P93" s="1499"/>
      <c r="Q93" s="1499"/>
      <c r="R93" s="1500" t="s">
        <v>183</v>
      </c>
      <c r="S93" s="1501"/>
      <c r="T93" s="1501"/>
      <c r="U93" s="1501"/>
      <c r="V93" s="1501"/>
      <c r="W93" s="1501"/>
      <c r="X93" s="1501"/>
      <c r="Y93" s="1501"/>
      <c r="Z93" s="1502"/>
      <c r="AA93" s="1503" t="str">
        <f>IF(AA79="","",AA79)</f>
        <v/>
      </c>
      <c r="AB93" s="1504"/>
      <c r="AC93" s="1504"/>
      <c r="AD93" s="1504"/>
      <c r="AE93" s="1504"/>
      <c r="AF93" s="1504"/>
      <c r="AG93" s="1504"/>
      <c r="AH93" s="1504"/>
      <c r="AI93" s="1505"/>
      <c r="AJ93" s="59"/>
      <c r="AK93" s="59"/>
      <c r="AL93" s="59"/>
      <c r="AM93" s="59" t="s">
        <v>184</v>
      </c>
      <c r="AN93" s="59"/>
      <c r="AO93" s="59"/>
      <c r="AP93" s="59"/>
      <c r="AQ93" s="59"/>
    </row>
    <row r="94" spans="1:46" ht="132.75" customHeight="1">
      <c r="A94" s="59"/>
      <c r="B94" s="59"/>
      <c r="C94" s="401"/>
      <c r="D94" s="1540" t="s">
        <v>378</v>
      </c>
      <c r="E94" s="1541"/>
      <c r="F94" s="1542"/>
      <c r="G94" s="1542"/>
      <c r="H94" s="1542"/>
      <c r="I94" s="1542"/>
      <c r="J94" s="1542"/>
      <c r="K94" s="1542"/>
      <c r="L94" s="1542"/>
      <c r="M94" s="1542"/>
      <c r="N94" s="1542"/>
      <c r="O94" s="1542"/>
      <c r="P94" s="1542"/>
      <c r="Q94" s="1543"/>
      <c r="R94" s="1544" t="str">
        <f>IF(AA93="","",IF(AA93="加算Ⅱ新規事由あり",MAX(R45-R61,0),MAX(ROUNDDOWN(R41-⑦第７号様式添付書類!AU71,-3),0)))</f>
        <v/>
      </c>
      <c r="S94" s="1545"/>
      <c r="T94" s="1545"/>
      <c r="U94" s="1545"/>
      <c r="V94" s="1545"/>
      <c r="W94" s="1545"/>
      <c r="X94" s="1545"/>
      <c r="Y94" s="1545"/>
      <c r="Z94" s="1545"/>
      <c r="AA94" s="1545"/>
      <c r="AB94" s="1545"/>
      <c r="AC94" s="1545"/>
      <c r="AD94" s="1545"/>
      <c r="AE94" s="1545"/>
      <c r="AF94" s="1545"/>
      <c r="AG94" s="1545"/>
      <c r="AH94" s="1545"/>
      <c r="AI94" s="451" t="s">
        <v>12</v>
      </c>
      <c r="AJ94" s="59"/>
      <c r="AK94" s="59"/>
      <c r="AL94" s="392"/>
      <c r="AM94" s="59" t="s">
        <v>185</v>
      </c>
      <c r="AN94" s="59"/>
      <c r="AO94" s="59"/>
      <c r="AP94" s="59"/>
      <c r="AQ94" s="59"/>
    </row>
    <row r="95" spans="1:46" ht="18" customHeight="1">
      <c r="A95" s="59"/>
      <c r="B95" s="59"/>
      <c r="C95" s="445" t="s">
        <v>10</v>
      </c>
      <c r="D95" s="446"/>
      <c r="E95" s="446"/>
      <c r="F95" s="446"/>
      <c r="G95" s="446"/>
      <c r="H95" s="446"/>
      <c r="I95" s="446"/>
      <c r="J95" s="446"/>
      <c r="K95" s="446"/>
      <c r="L95" s="446"/>
      <c r="M95" s="446"/>
      <c r="N95" s="446"/>
      <c r="O95" s="446"/>
      <c r="P95" s="447"/>
      <c r="Q95" s="446"/>
      <c r="R95" s="448"/>
      <c r="S95" s="449"/>
      <c r="T95" s="449"/>
      <c r="U95" s="449"/>
      <c r="V95" s="449"/>
      <c r="W95" s="449"/>
      <c r="X95" s="449"/>
      <c r="Y95" s="449"/>
      <c r="Z95" s="449"/>
      <c r="AA95" s="449"/>
      <c r="AB95" s="449"/>
      <c r="AC95" s="449"/>
      <c r="AD95" s="449"/>
      <c r="AE95" s="449"/>
      <c r="AF95" s="449"/>
      <c r="AG95" s="449"/>
      <c r="AH95" s="449"/>
      <c r="AI95" s="450"/>
      <c r="AJ95" s="59"/>
      <c r="AK95" s="59"/>
      <c r="AL95" s="393"/>
      <c r="AM95" s="59"/>
      <c r="AN95" s="59"/>
      <c r="AO95" s="59"/>
      <c r="AP95" s="59"/>
      <c r="AQ95" s="59"/>
      <c r="AT95" s="2"/>
    </row>
    <row r="96" spans="1:46" ht="18.75" customHeight="1">
      <c r="A96" s="59"/>
      <c r="B96" s="59"/>
      <c r="C96" s="1492" t="s">
        <v>9</v>
      </c>
      <c r="D96" s="1547" t="s">
        <v>8</v>
      </c>
      <c r="E96" s="1547"/>
      <c r="F96" s="1547"/>
      <c r="G96" s="1547"/>
      <c r="H96" s="1547"/>
      <c r="I96" s="1547"/>
      <c r="J96" s="1547"/>
      <c r="K96" s="1547"/>
      <c r="L96" s="1547"/>
      <c r="M96" s="1547"/>
      <c r="N96" s="1547"/>
      <c r="O96" s="1547"/>
      <c r="P96" s="1547"/>
      <c r="Q96" s="1548"/>
      <c r="R96" s="1551" t="s">
        <v>7</v>
      </c>
      <c r="S96" s="1552"/>
      <c r="T96" s="1552"/>
      <c r="U96" s="1552"/>
      <c r="V96" s="1552"/>
      <c r="W96" s="1552"/>
      <c r="X96" s="1552"/>
      <c r="Y96" s="1552"/>
      <c r="Z96" s="1553"/>
      <c r="AA96" s="1551" t="s">
        <v>6</v>
      </c>
      <c r="AB96" s="1552"/>
      <c r="AC96" s="1552"/>
      <c r="AD96" s="1552"/>
      <c r="AE96" s="1552"/>
      <c r="AF96" s="1552"/>
      <c r="AG96" s="1552"/>
      <c r="AH96" s="1552"/>
      <c r="AI96" s="1554"/>
      <c r="AJ96" s="59"/>
      <c r="AK96" s="59"/>
      <c r="AL96" s="59"/>
      <c r="AM96" s="59"/>
      <c r="AN96" s="59"/>
      <c r="AO96" s="59"/>
      <c r="AP96" s="59"/>
      <c r="AQ96" s="59"/>
      <c r="AT96" s="2"/>
    </row>
    <row r="97" spans="1:46" ht="30" customHeight="1">
      <c r="A97" s="59"/>
      <c r="B97" s="59"/>
      <c r="C97" s="1546"/>
      <c r="D97" s="1549"/>
      <c r="E97" s="1549"/>
      <c r="F97" s="1549"/>
      <c r="G97" s="1549"/>
      <c r="H97" s="1549"/>
      <c r="I97" s="1549"/>
      <c r="J97" s="1549"/>
      <c r="K97" s="1549"/>
      <c r="L97" s="1549"/>
      <c r="M97" s="1549"/>
      <c r="N97" s="1549"/>
      <c r="O97" s="1549"/>
      <c r="P97" s="1549"/>
      <c r="Q97" s="1550"/>
      <c r="R97" s="1555" t="str">
        <f>IF(R94="","",IF(R94=0,"なし","あり"))</f>
        <v/>
      </c>
      <c r="S97" s="1556"/>
      <c r="T97" s="1556"/>
      <c r="U97" s="1556"/>
      <c r="V97" s="1556"/>
      <c r="W97" s="1556"/>
      <c r="X97" s="1556"/>
      <c r="Y97" s="1556"/>
      <c r="Z97" s="1557"/>
      <c r="AA97" s="1558"/>
      <c r="AB97" s="1559"/>
      <c r="AC97" s="1559"/>
      <c r="AD97" s="1559"/>
      <c r="AE97" s="1559"/>
      <c r="AF97" s="1559"/>
      <c r="AG97" s="1559"/>
      <c r="AH97" s="1559"/>
      <c r="AI97" s="1560"/>
      <c r="AJ97" s="59"/>
      <c r="AK97" s="59"/>
      <c r="AL97" s="59"/>
      <c r="AM97" s="59"/>
      <c r="AN97" s="59"/>
      <c r="AO97" s="59"/>
      <c r="AP97" s="59"/>
      <c r="AQ97" s="59"/>
    </row>
    <row r="98" spans="1:46" ht="18" customHeight="1">
      <c r="A98" s="59"/>
      <c r="B98" s="59"/>
      <c r="C98" s="1492" t="s">
        <v>5</v>
      </c>
      <c r="D98" s="1518" t="s">
        <v>291</v>
      </c>
      <c r="E98" s="1518"/>
      <c r="F98" s="1518"/>
      <c r="G98" s="1518"/>
      <c r="H98" s="1518"/>
      <c r="I98" s="1518"/>
      <c r="J98" s="1518"/>
      <c r="K98" s="1518"/>
      <c r="L98" s="1518"/>
      <c r="M98" s="1518"/>
      <c r="N98" s="1518"/>
      <c r="O98" s="1518"/>
      <c r="P98" s="1518"/>
      <c r="Q98" s="1518"/>
      <c r="R98" s="1519"/>
      <c r="S98" s="110"/>
      <c r="T98" s="1570" t="s">
        <v>4</v>
      </c>
      <c r="U98" s="1571"/>
      <c r="V98" s="1571"/>
      <c r="W98" s="1571"/>
      <c r="X98" s="1571"/>
      <c r="Y98" s="1571"/>
      <c r="Z98" s="1571"/>
      <c r="AA98" s="1571"/>
      <c r="AB98" s="1571"/>
      <c r="AC98" s="1571"/>
      <c r="AD98" s="1571"/>
      <c r="AE98" s="1571"/>
      <c r="AF98" s="1571"/>
      <c r="AG98" s="1571"/>
      <c r="AH98" s="1571"/>
      <c r="AI98" s="1572"/>
      <c r="AJ98" s="59"/>
      <c r="AK98" s="59"/>
      <c r="AL98" s="59"/>
      <c r="AM98" s="59"/>
      <c r="AN98" s="59"/>
      <c r="AO98" s="59"/>
      <c r="AP98" s="59"/>
      <c r="AQ98" s="59"/>
    </row>
    <row r="99" spans="1:46" ht="18" customHeight="1">
      <c r="A99" s="59"/>
      <c r="B99" s="59"/>
      <c r="C99" s="1493"/>
      <c r="D99" s="1520"/>
      <c r="E99" s="1520"/>
      <c r="F99" s="1520"/>
      <c r="G99" s="1520"/>
      <c r="H99" s="1520"/>
      <c r="I99" s="1520"/>
      <c r="J99" s="1520"/>
      <c r="K99" s="1520"/>
      <c r="L99" s="1520"/>
      <c r="M99" s="1520"/>
      <c r="N99" s="1520"/>
      <c r="O99" s="1520"/>
      <c r="P99" s="1520"/>
      <c r="Q99" s="1520"/>
      <c r="R99" s="1521"/>
      <c r="S99" s="110"/>
      <c r="T99" s="1573" t="s">
        <v>367</v>
      </c>
      <c r="U99" s="1574"/>
      <c r="V99" s="1574"/>
      <c r="W99" s="1574"/>
      <c r="X99" s="1574"/>
      <c r="Y99" s="1574"/>
      <c r="Z99" s="1574"/>
      <c r="AA99" s="1574"/>
      <c r="AB99" s="1574"/>
      <c r="AC99" s="1574"/>
      <c r="AD99" s="1574"/>
      <c r="AE99" s="1574"/>
      <c r="AF99" s="1574"/>
      <c r="AG99" s="1574"/>
      <c r="AH99" s="1574"/>
      <c r="AI99" s="1575"/>
      <c r="AJ99" s="59"/>
      <c r="AK99" s="59"/>
      <c r="AL99" s="59"/>
      <c r="AM99" s="59"/>
      <c r="AN99" s="59"/>
      <c r="AO99" s="59"/>
      <c r="AP99" s="59"/>
      <c r="AQ99" s="59"/>
    </row>
    <row r="100" spans="1:46" ht="18" customHeight="1">
      <c r="A100" s="59"/>
      <c r="B100" s="59"/>
      <c r="C100" s="1493"/>
      <c r="D100" s="1520"/>
      <c r="E100" s="1520"/>
      <c r="F100" s="1520"/>
      <c r="G100" s="1520"/>
      <c r="H100" s="1520"/>
      <c r="I100" s="1520"/>
      <c r="J100" s="1520"/>
      <c r="K100" s="1520"/>
      <c r="L100" s="1520"/>
      <c r="M100" s="1520"/>
      <c r="N100" s="1520"/>
      <c r="O100" s="1520"/>
      <c r="P100" s="1520"/>
      <c r="Q100" s="1520"/>
      <c r="R100" s="1521"/>
      <c r="S100" s="110"/>
      <c r="T100" s="1576" t="s">
        <v>3</v>
      </c>
      <c r="U100" s="1577"/>
      <c r="V100" s="1577"/>
      <c r="W100" s="1577"/>
      <c r="X100" s="1577"/>
      <c r="Y100" s="1577"/>
      <c r="Z100" s="1577"/>
      <c r="AA100" s="1577"/>
      <c r="AB100" s="1577"/>
      <c r="AC100" s="1577"/>
      <c r="AD100" s="1577"/>
      <c r="AE100" s="1577"/>
      <c r="AF100" s="1577"/>
      <c r="AG100" s="1577"/>
      <c r="AH100" s="1577"/>
      <c r="AI100" s="1578"/>
      <c r="AJ100" s="59"/>
      <c r="AK100" s="59"/>
      <c r="AL100" s="59"/>
      <c r="AM100" s="59"/>
      <c r="AN100" s="59"/>
      <c r="AO100" s="59"/>
      <c r="AP100" s="59"/>
      <c r="AQ100" s="59"/>
    </row>
    <row r="101" spans="1:46" ht="18" customHeight="1">
      <c r="A101" s="59"/>
      <c r="B101" s="59"/>
      <c r="C101" s="1494"/>
      <c r="D101" s="1522"/>
      <c r="E101" s="1522"/>
      <c r="F101" s="1522"/>
      <c r="G101" s="1522"/>
      <c r="H101" s="1522"/>
      <c r="I101" s="1522"/>
      <c r="J101" s="1522"/>
      <c r="K101" s="1522"/>
      <c r="L101" s="1522"/>
      <c r="M101" s="1522"/>
      <c r="N101" s="1522"/>
      <c r="O101" s="1522"/>
      <c r="P101" s="1522"/>
      <c r="Q101" s="1522"/>
      <c r="R101" s="1523"/>
      <c r="S101" s="110"/>
      <c r="T101" s="1579" t="s">
        <v>368</v>
      </c>
      <c r="U101" s="1580"/>
      <c r="V101" s="1580"/>
      <c r="W101" s="1580"/>
      <c r="X101" s="1580"/>
      <c r="Y101" s="1580"/>
      <c r="Z101" s="1580"/>
      <c r="AA101" s="1580"/>
      <c r="AB101" s="1580"/>
      <c r="AC101" s="1580"/>
      <c r="AD101" s="1580"/>
      <c r="AE101" s="1580"/>
      <c r="AF101" s="1580"/>
      <c r="AG101" s="1580"/>
      <c r="AH101" s="1580"/>
      <c r="AI101" s="1581"/>
      <c r="AJ101" s="59"/>
      <c r="AK101" s="59"/>
      <c r="AL101" s="59"/>
      <c r="AM101" s="59"/>
      <c r="AN101" s="59"/>
      <c r="AO101" s="59"/>
      <c r="AP101" s="59"/>
      <c r="AQ101" s="59"/>
    </row>
    <row r="102" spans="1:46" ht="18" customHeight="1">
      <c r="A102" s="59"/>
      <c r="B102" s="59"/>
      <c r="C102" s="1492" t="s">
        <v>51</v>
      </c>
      <c r="D102" s="1524" t="s">
        <v>1</v>
      </c>
      <c r="E102" s="1525"/>
      <c r="F102" s="1525"/>
      <c r="G102" s="1525"/>
      <c r="H102" s="1525"/>
      <c r="I102" s="1525"/>
      <c r="J102" s="1525"/>
      <c r="K102" s="1525"/>
      <c r="L102" s="1525"/>
      <c r="M102" s="1525"/>
      <c r="N102" s="1525"/>
      <c r="O102" s="1525"/>
      <c r="P102" s="1525"/>
      <c r="Q102" s="1525"/>
      <c r="R102" s="1526"/>
      <c r="S102" s="1561"/>
      <c r="T102" s="1562"/>
      <c r="U102" s="1562"/>
      <c r="V102" s="1562"/>
      <c r="W102" s="1562"/>
      <c r="X102" s="1562"/>
      <c r="Y102" s="1562"/>
      <c r="Z102" s="1562"/>
      <c r="AA102" s="1562"/>
      <c r="AB102" s="1562"/>
      <c r="AC102" s="1562"/>
      <c r="AD102" s="1562"/>
      <c r="AE102" s="1562"/>
      <c r="AF102" s="1562"/>
      <c r="AG102" s="1562"/>
      <c r="AH102" s="1562"/>
      <c r="AI102" s="1563"/>
      <c r="AJ102" s="59"/>
      <c r="AK102" s="59"/>
      <c r="AL102" s="59"/>
      <c r="AM102" s="59"/>
      <c r="AN102" s="59"/>
      <c r="AO102" s="59"/>
      <c r="AP102" s="59"/>
      <c r="AQ102" s="59"/>
    </row>
    <row r="103" spans="1:46" ht="18" customHeight="1">
      <c r="A103" s="59"/>
      <c r="B103" s="59"/>
      <c r="C103" s="1493"/>
      <c r="D103" s="1527"/>
      <c r="E103" s="1528"/>
      <c r="F103" s="1528"/>
      <c r="G103" s="1528"/>
      <c r="H103" s="1528"/>
      <c r="I103" s="1528"/>
      <c r="J103" s="1528"/>
      <c r="K103" s="1528"/>
      <c r="L103" s="1528"/>
      <c r="M103" s="1528"/>
      <c r="N103" s="1528"/>
      <c r="O103" s="1528"/>
      <c r="P103" s="1528"/>
      <c r="Q103" s="1528"/>
      <c r="R103" s="1529"/>
      <c r="S103" s="1564"/>
      <c r="T103" s="1565"/>
      <c r="U103" s="1565"/>
      <c r="V103" s="1565"/>
      <c r="W103" s="1565"/>
      <c r="X103" s="1565"/>
      <c r="Y103" s="1565"/>
      <c r="Z103" s="1565"/>
      <c r="AA103" s="1565"/>
      <c r="AB103" s="1565"/>
      <c r="AC103" s="1565"/>
      <c r="AD103" s="1565"/>
      <c r="AE103" s="1565"/>
      <c r="AF103" s="1565"/>
      <c r="AG103" s="1565"/>
      <c r="AH103" s="1565"/>
      <c r="AI103" s="1566"/>
      <c r="AJ103" s="59"/>
      <c r="AK103" s="59"/>
      <c r="AL103" s="59"/>
      <c r="AM103" s="59"/>
      <c r="AN103" s="59"/>
      <c r="AO103" s="59"/>
      <c r="AP103" s="59"/>
      <c r="AQ103" s="59"/>
    </row>
    <row r="104" spans="1:46" ht="40.5" customHeight="1" thickBot="1">
      <c r="A104" s="59"/>
      <c r="B104" s="59"/>
      <c r="C104" s="1495"/>
      <c r="D104" s="1530"/>
      <c r="E104" s="1531"/>
      <c r="F104" s="1531"/>
      <c r="G104" s="1531"/>
      <c r="H104" s="1531"/>
      <c r="I104" s="1531"/>
      <c r="J104" s="1531"/>
      <c r="K104" s="1531"/>
      <c r="L104" s="1531"/>
      <c r="M104" s="1531"/>
      <c r="N104" s="1531"/>
      <c r="O104" s="1531"/>
      <c r="P104" s="1531"/>
      <c r="Q104" s="1531"/>
      <c r="R104" s="1532"/>
      <c r="S104" s="1567"/>
      <c r="T104" s="1568"/>
      <c r="U104" s="1568"/>
      <c r="V104" s="1568"/>
      <c r="W104" s="1568"/>
      <c r="X104" s="1568"/>
      <c r="Y104" s="1568"/>
      <c r="Z104" s="1568"/>
      <c r="AA104" s="1568"/>
      <c r="AB104" s="1568"/>
      <c r="AC104" s="1568"/>
      <c r="AD104" s="1568"/>
      <c r="AE104" s="1568"/>
      <c r="AF104" s="1568"/>
      <c r="AG104" s="1568"/>
      <c r="AH104" s="1568"/>
      <c r="AI104" s="1569"/>
      <c r="AJ104" s="59"/>
      <c r="AK104" s="59"/>
      <c r="AL104" s="59"/>
      <c r="AM104" s="59"/>
      <c r="AN104" s="59"/>
      <c r="AO104" s="59"/>
      <c r="AP104" s="59"/>
      <c r="AQ104" s="59"/>
    </row>
    <row r="105" spans="1:46" ht="18" customHeight="1">
      <c r="A105" s="59"/>
      <c r="B105" s="59"/>
      <c r="C105" s="211"/>
      <c r="D105" s="452"/>
      <c r="E105" s="452"/>
      <c r="F105" s="452"/>
      <c r="G105" s="452"/>
      <c r="H105" s="452"/>
      <c r="I105" s="452"/>
      <c r="J105" s="452"/>
      <c r="K105" s="452"/>
      <c r="L105" s="452"/>
      <c r="M105" s="452"/>
      <c r="N105" s="452"/>
      <c r="O105" s="452"/>
      <c r="P105" s="452"/>
      <c r="Q105" s="452"/>
      <c r="R105" s="406"/>
      <c r="S105" s="406"/>
      <c r="T105" s="406"/>
      <c r="U105" s="406"/>
      <c r="V105" s="406"/>
      <c r="W105" s="406"/>
      <c r="X105" s="406"/>
      <c r="Y105" s="406"/>
      <c r="Z105" s="406"/>
      <c r="AA105" s="406"/>
      <c r="AB105" s="406"/>
      <c r="AC105" s="406"/>
      <c r="AD105" s="406"/>
      <c r="AE105" s="406"/>
      <c r="AF105" s="406"/>
      <c r="AG105" s="406"/>
      <c r="AH105" s="406"/>
      <c r="AI105" s="59"/>
      <c r="AJ105" s="59"/>
      <c r="AK105" s="59"/>
      <c r="AL105" s="59"/>
      <c r="AM105" s="59"/>
      <c r="AN105" s="59"/>
      <c r="AO105" s="59"/>
      <c r="AP105" s="59"/>
      <c r="AQ105" s="59"/>
    </row>
    <row r="106" spans="1:46" ht="18" customHeight="1">
      <c r="A106" s="59"/>
      <c r="B106" s="59"/>
      <c r="C106" s="59" t="s">
        <v>0</v>
      </c>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row>
    <row r="107" spans="1:46" s="6" customFormat="1" ht="18" customHeight="1">
      <c r="AT107" s="1"/>
    </row>
    <row r="108" spans="1:46" ht="18" customHeight="1">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row>
    <row r="109" spans="1:46" ht="18" customHeight="1">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T109" s="6"/>
    </row>
    <row r="110" spans="1:46" ht="18" customHeight="1">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row>
  </sheetData>
  <sheetProtection password="9207" sheet="1" objects="1" scenarios="1" formatCells="0"/>
  <mergeCells count="150">
    <mergeCell ref="D47:AI47"/>
    <mergeCell ref="D50:Q50"/>
    <mergeCell ref="T99:AI99"/>
    <mergeCell ref="T100:AI100"/>
    <mergeCell ref="T101:AI101"/>
    <mergeCell ref="R50:AH50"/>
    <mergeCell ref="R51:AH51"/>
    <mergeCell ref="G52:Q52"/>
    <mergeCell ref="R52:AH52"/>
    <mergeCell ref="T98:AI98"/>
    <mergeCell ref="S88:AI90"/>
    <mergeCell ref="R65:AH65"/>
    <mergeCell ref="H66:Q66"/>
    <mergeCell ref="R66:AH66"/>
    <mergeCell ref="G64:Q64"/>
    <mergeCell ref="R64:AH64"/>
    <mergeCell ref="H56:Q56"/>
    <mergeCell ref="G53:Q53"/>
    <mergeCell ref="R53:AH53"/>
    <mergeCell ref="R72:AH72"/>
    <mergeCell ref="H73:Q73"/>
    <mergeCell ref="R73:AH73"/>
    <mergeCell ref="D74:P74"/>
    <mergeCell ref="R74:AH74"/>
    <mergeCell ref="Z46:AA46"/>
    <mergeCell ref="R42:AH42"/>
    <mergeCell ref="R38:AH38"/>
    <mergeCell ref="D34:Q34"/>
    <mergeCell ref="R34:AI34"/>
    <mergeCell ref="D30:K30"/>
    <mergeCell ref="D31:Q33"/>
    <mergeCell ref="S31:AI31"/>
    <mergeCell ref="S32:AI32"/>
    <mergeCell ref="S33:AI33"/>
    <mergeCell ref="AB46:AI46"/>
    <mergeCell ref="F39:Q39"/>
    <mergeCell ref="F40:Q40"/>
    <mergeCell ref="R39:AH39"/>
    <mergeCell ref="R40:AH40"/>
    <mergeCell ref="F43:Q43"/>
    <mergeCell ref="F44:Q44"/>
    <mergeCell ref="R43:AH43"/>
    <mergeCell ref="R44:AH44"/>
    <mergeCell ref="B2:AI2"/>
    <mergeCell ref="B4:G4"/>
    <mergeCell ref="V5:AH5"/>
    <mergeCell ref="P6:U6"/>
    <mergeCell ref="V6:X6"/>
    <mergeCell ref="Y6:AG6"/>
    <mergeCell ref="P10:U10"/>
    <mergeCell ref="R14:AH14"/>
    <mergeCell ref="C28:C29"/>
    <mergeCell ref="D28:Q29"/>
    <mergeCell ref="R28:Z28"/>
    <mergeCell ref="AA28:AI28"/>
    <mergeCell ref="R29:Z29"/>
    <mergeCell ref="AA29:AI29"/>
    <mergeCell ref="C16:C17"/>
    <mergeCell ref="D16:Q17"/>
    <mergeCell ref="P7:U7"/>
    <mergeCell ref="V7:AH7"/>
    <mergeCell ref="R26:AH26"/>
    <mergeCell ref="P8:U8"/>
    <mergeCell ref="V8:AH8"/>
    <mergeCell ref="P9:U9"/>
    <mergeCell ref="V9:AH9"/>
    <mergeCell ref="V10:AH10"/>
    <mergeCell ref="D15:Q15"/>
    <mergeCell ref="R15:AH15"/>
    <mergeCell ref="R16:Z16"/>
    <mergeCell ref="AA16:AI16"/>
    <mergeCell ref="R17:Z17"/>
    <mergeCell ref="AA17:AI17"/>
    <mergeCell ref="D22:Q22"/>
    <mergeCell ref="R22:AI22"/>
    <mergeCell ref="S30:AI30"/>
    <mergeCell ref="D27:Q27"/>
    <mergeCell ref="R27:AH27"/>
    <mergeCell ref="C82:C83"/>
    <mergeCell ref="D82:Q83"/>
    <mergeCell ref="R82:Z82"/>
    <mergeCell ref="AA82:AI82"/>
    <mergeCell ref="R83:Z83"/>
    <mergeCell ref="AA83:AI83"/>
    <mergeCell ref="D18:K18"/>
    <mergeCell ref="R54:AH54"/>
    <mergeCell ref="S18:AI18"/>
    <mergeCell ref="D19:Q21"/>
    <mergeCell ref="S19:AI19"/>
    <mergeCell ref="S20:AI20"/>
    <mergeCell ref="S21:AI21"/>
    <mergeCell ref="F41:Q41"/>
    <mergeCell ref="R41:AH41"/>
    <mergeCell ref="E42:Q42"/>
    <mergeCell ref="D37:Q37"/>
    <mergeCell ref="R37:S37"/>
    <mergeCell ref="V37:W37"/>
    <mergeCell ref="Z37:AA37"/>
    <mergeCell ref="R46:Y46"/>
    <mergeCell ref="F45:Q45"/>
    <mergeCell ref="R45:AH45"/>
    <mergeCell ref="D46:Q46"/>
    <mergeCell ref="H75:Q75"/>
    <mergeCell ref="R75:AH75"/>
    <mergeCell ref="D79:Q79"/>
    <mergeCell ref="R79:Z79"/>
    <mergeCell ref="AA79:AI79"/>
    <mergeCell ref="D80:Q80"/>
    <mergeCell ref="R80:AH80"/>
    <mergeCell ref="C102:C104"/>
    <mergeCell ref="D102:R104"/>
    <mergeCell ref="D94:Q94"/>
    <mergeCell ref="R94:AH94"/>
    <mergeCell ref="C96:C97"/>
    <mergeCell ref="D96:Q97"/>
    <mergeCell ref="R96:Z96"/>
    <mergeCell ref="AA96:AI96"/>
    <mergeCell ref="R97:Z97"/>
    <mergeCell ref="AA97:AI97"/>
    <mergeCell ref="C98:C101"/>
    <mergeCell ref="D98:R101"/>
    <mergeCell ref="S102:AI104"/>
    <mergeCell ref="T84:AI84"/>
    <mergeCell ref="T85:AI85"/>
    <mergeCell ref="T86:AI86"/>
    <mergeCell ref="T87:AI87"/>
    <mergeCell ref="H55:Q55"/>
    <mergeCell ref="R55:AH55"/>
    <mergeCell ref="C84:C87"/>
    <mergeCell ref="C88:C90"/>
    <mergeCell ref="R56:AH56"/>
    <mergeCell ref="G57:Q57"/>
    <mergeCell ref="D93:Q93"/>
    <mergeCell ref="R93:Z93"/>
    <mergeCell ref="AA93:AI93"/>
    <mergeCell ref="R57:AH57"/>
    <mergeCell ref="R58:AH58"/>
    <mergeCell ref="D61:Q61"/>
    <mergeCell ref="R61:AH61"/>
    <mergeCell ref="R62:AH62"/>
    <mergeCell ref="G63:Q63"/>
    <mergeCell ref="R63:AH63"/>
    <mergeCell ref="D84:R87"/>
    <mergeCell ref="D88:R90"/>
    <mergeCell ref="H67:Q67"/>
    <mergeCell ref="R67:AH67"/>
    <mergeCell ref="G68:Q68"/>
    <mergeCell ref="R68:AH68"/>
    <mergeCell ref="R69:AH69"/>
    <mergeCell ref="D72:P72"/>
  </mergeCells>
  <phoneticPr fontId="16"/>
  <dataValidations count="4">
    <dataValidation type="list" allowBlank="1" showInputMessage="1" showErrorMessage="1" sqref="S84:S87 R18:R21 R30:R33 S98:S101">
      <formula1>$AL$1:$AL$2</formula1>
    </dataValidation>
    <dataValidation type="list" allowBlank="1" showInputMessage="1" showErrorMessage="1" sqref="AA79:AI79">
      <formula1>$AM$79:$AM$80</formula1>
    </dataValidation>
    <dataValidation type="list" allowBlank="1" showInputMessage="1" showErrorMessage="1" sqref="AA29:AI29 AA17:AI17">
      <formula1>$AT$2:$AT$13</formula1>
    </dataValidation>
    <dataValidation type="list" allowBlank="1" showInputMessage="1" showErrorMessage="1" sqref="AA83:AI83 AA97:AI97">
      <formula1>$AT$15:$AT$26</formula1>
    </dataValidation>
  </dataValidations>
  <printOptions horizontalCentered="1"/>
  <pageMargins left="0.59055118110236227" right="0.59055118110236227" top="0.43307086614173229" bottom="0.19685039370078741" header="0.19685039370078741" footer="0.19685039370078741"/>
  <pageSetup paperSize="9" scale="73" orientation="portrait" horizontalDpi="300" verticalDpi="300" r:id="rId1"/>
  <headerFooter alignWithMargins="0"/>
  <rowBreaks count="2" manualBreakCount="2">
    <brk id="48" max="42" man="1"/>
    <brk id="77" max="4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25"/>
  <sheetViews>
    <sheetView view="pageBreakPreview" zoomScale="85" zoomScaleNormal="100" zoomScaleSheetLayoutView="85" workbookViewId="0">
      <selection activeCell="E13" sqref="E13"/>
    </sheetView>
  </sheetViews>
  <sheetFormatPr defaultColWidth="9" defaultRowHeight="18" customHeight="1"/>
  <cols>
    <col min="1" max="1" width="5" style="2" customWidth="1"/>
    <col min="2" max="2" width="15.625" style="2" customWidth="1"/>
    <col min="3" max="3" width="14.625" style="2" customWidth="1"/>
    <col min="4" max="4" width="22" style="2" customWidth="1"/>
    <col min="5" max="8" width="13.75" style="2" customWidth="1"/>
    <col min="9" max="9" width="2.5" style="2" customWidth="1"/>
    <col min="10" max="21" width="3" style="2" customWidth="1"/>
    <col min="22" max="16384" width="9" style="2"/>
  </cols>
  <sheetData>
    <row r="1" spans="1:39" ht="18" customHeight="1">
      <c r="A1" s="58" t="s">
        <v>85</v>
      </c>
      <c r="B1" s="59"/>
      <c r="C1" s="59"/>
      <c r="D1" s="60" t="s">
        <v>98</v>
      </c>
      <c r="E1" s="80" t="s">
        <v>64</v>
      </c>
      <c r="F1" s="1280">
        <f>①入力シート!E5</f>
        <v>0</v>
      </c>
      <c r="G1" s="1281"/>
      <c r="H1" s="80" t="s">
        <v>63</v>
      </c>
      <c r="I1" s="7"/>
    </row>
    <row r="2" spans="1:39" ht="18" customHeight="1">
      <c r="A2" s="58"/>
      <c r="B2" s="59"/>
      <c r="C2" s="59"/>
      <c r="D2" s="60" t="s">
        <v>62</v>
      </c>
      <c r="E2" s="1280" t="s">
        <v>697</v>
      </c>
      <c r="F2" s="1279"/>
      <c r="G2" s="1279"/>
      <c r="H2" s="1281"/>
      <c r="I2" s="7"/>
    </row>
    <row r="3" spans="1:39" ht="18" customHeight="1">
      <c r="A3" s="58"/>
      <c r="B3" s="59"/>
      <c r="C3" s="59"/>
      <c r="D3" s="60" t="s">
        <v>61</v>
      </c>
      <c r="E3" s="1282">
        <f>①入力シート!D7</f>
        <v>0</v>
      </c>
      <c r="F3" s="1283"/>
      <c r="G3" s="1283"/>
      <c r="H3" s="1284"/>
      <c r="I3" s="7"/>
    </row>
    <row r="4" spans="1:39" ht="18" customHeight="1">
      <c r="A4" s="59"/>
      <c r="B4" s="59"/>
      <c r="C4" s="59"/>
      <c r="D4" s="60" t="s">
        <v>99</v>
      </c>
      <c r="E4" s="1285">
        <f>①入力シート!D8</f>
        <v>0</v>
      </c>
      <c r="F4" s="1286"/>
      <c r="G4" s="1286"/>
      <c r="H4" s="1287"/>
      <c r="I4" s="7"/>
    </row>
    <row r="5" spans="1:39" ht="18" customHeight="1">
      <c r="A5" s="59"/>
      <c r="B5" s="59"/>
      <c r="C5" s="59"/>
      <c r="D5" s="60" t="s">
        <v>100</v>
      </c>
      <c r="E5" s="1280">
        <f>①入力シート!D9</f>
        <v>0</v>
      </c>
      <c r="F5" s="1279"/>
      <c r="G5" s="1279"/>
      <c r="H5" s="1281"/>
      <c r="I5" s="7"/>
    </row>
    <row r="6" spans="1:39" ht="18" customHeight="1">
      <c r="A6" s="1269" t="s">
        <v>314</v>
      </c>
      <c r="B6" s="1269"/>
      <c r="C6" s="1269"/>
      <c r="D6" s="1269"/>
      <c r="E6" s="1269"/>
      <c r="F6" s="1269"/>
      <c r="G6" s="1269"/>
      <c r="H6" s="1269"/>
    </row>
    <row r="7" spans="1:39" ht="18" customHeight="1">
      <c r="A7" s="1269" t="s">
        <v>84</v>
      </c>
      <c r="B7" s="1269"/>
      <c r="C7" s="1269"/>
      <c r="D7" s="1269"/>
      <c r="E7" s="1269"/>
      <c r="F7" s="1269"/>
      <c r="G7" s="1269"/>
      <c r="H7" s="1270"/>
    </row>
    <row r="8" spans="1:39" ht="18" customHeight="1" thickBot="1">
      <c r="A8" s="303"/>
      <c r="B8" s="303"/>
      <c r="C8" s="303"/>
      <c r="D8" s="303"/>
      <c r="E8" s="303"/>
      <c r="F8" s="303"/>
      <c r="G8" s="303"/>
      <c r="H8" s="303"/>
    </row>
    <row r="9" spans="1:39" ht="39.950000000000003" customHeight="1">
      <c r="A9" s="1680" t="s">
        <v>83</v>
      </c>
      <c r="B9" s="1682" t="s">
        <v>82</v>
      </c>
      <c r="C9" s="1682" t="s">
        <v>81</v>
      </c>
      <c r="D9" s="1682" t="s">
        <v>360</v>
      </c>
      <c r="E9" s="1676" t="s">
        <v>80</v>
      </c>
      <c r="F9" s="1684"/>
      <c r="G9" s="1676" t="s">
        <v>79</v>
      </c>
      <c r="H9" s="1677"/>
    </row>
    <row r="10" spans="1:39" ht="56.1" customHeight="1" thickBot="1">
      <c r="A10" s="1681"/>
      <c r="B10" s="1683"/>
      <c r="C10" s="1683"/>
      <c r="D10" s="1683"/>
      <c r="E10" s="459"/>
      <c r="F10" s="460" t="s">
        <v>361</v>
      </c>
      <c r="G10" s="461"/>
      <c r="H10" s="462" t="s">
        <v>361</v>
      </c>
    </row>
    <row r="11" spans="1:39" ht="21.75" customHeight="1">
      <c r="A11" s="33" t="s">
        <v>78</v>
      </c>
      <c r="B11" s="34" t="s">
        <v>77</v>
      </c>
      <c r="C11" s="34" t="s">
        <v>76</v>
      </c>
      <c r="D11" s="34" t="s">
        <v>75</v>
      </c>
      <c r="E11" s="35">
        <v>200000</v>
      </c>
      <c r="F11" s="35">
        <v>0</v>
      </c>
      <c r="G11" s="36"/>
      <c r="H11" s="37"/>
    </row>
    <row r="12" spans="1:39" ht="21.75" customHeight="1">
      <c r="A12" s="72" t="s">
        <v>229</v>
      </c>
      <c r="B12" s="34" t="s">
        <v>77</v>
      </c>
      <c r="C12" s="34" t="s">
        <v>76</v>
      </c>
      <c r="D12" s="34" t="s">
        <v>75</v>
      </c>
      <c r="E12" s="463"/>
      <c r="F12" s="463"/>
      <c r="G12" s="464">
        <v>200000</v>
      </c>
      <c r="H12" s="465"/>
      <c r="I12" s="7"/>
      <c r="K12" s="44"/>
      <c r="L12" s="44"/>
      <c r="M12" s="44"/>
      <c r="N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row>
    <row r="13" spans="1:39" ht="21.75" customHeight="1">
      <c r="A13" s="42">
        <v>1</v>
      </c>
      <c r="B13" s="38" t="s">
        <v>101</v>
      </c>
      <c r="C13" s="38" t="s">
        <v>64</v>
      </c>
      <c r="D13" s="38">
        <f>E4</f>
        <v>0</v>
      </c>
      <c r="E13" s="39"/>
      <c r="F13" s="39"/>
      <c r="G13" s="40"/>
      <c r="H13" s="41"/>
    </row>
    <row r="14" spans="1:39" ht="21.75" customHeight="1">
      <c r="A14" s="42">
        <v>2</v>
      </c>
      <c r="B14" s="76"/>
      <c r="C14" s="76"/>
      <c r="D14" s="76"/>
      <c r="E14" s="73"/>
      <c r="F14" s="73"/>
      <c r="G14" s="77"/>
      <c r="H14" s="78"/>
    </row>
    <row r="15" spans="1:39" ht="21.75" customHeight="1">
      <c r="A15" s="92">
        <v>3</v>
      </c>
      <c r="B15" s="76"/>
      <c r="C15" s="76"/>
      <c r="D15" s="76"/>
      <c r="E15" s="73"/>
      <c r="F15" s="73"/>
      <c r="G15" s="77"/>
      <c r="H15" s="75"/>
    </row>
    <row r="16" spans="1:39" ht="21.75" customHeight="1">
      <c r="A16" s="42">
        <v>4</v>
      </c>
      <c r="B16" s="76"/>
      <c r="C16" s="76"/>
      <c r="D16" s="76"/>
      <c r="E16" s="73"/>
      <c r="F16" s="73"/>
      <c r="G16" s="77"/>
      <c r="H16" s="75"/>
    </row>
    <row r="17" spans="1:8" ht="21.75" customHeight="1">
      <c r="A17" s="92">
        <v>5</v>
      </c>
      <c r="B17" s="76"/>
      <c r="C17" s="76"/>
      <c r="D17" s="76"/>
      <c r="E17" s="73"/>
      <c r="F17" s="73"/>
      <c r="G17" s="77"/>
      <c r="H17" s="75"/>
    </row>
    <row r="18" spans="1:8" ht="21.75" customHeight="1">
      <c r="A18" s="42">
        <v>6</v>
      </c>
      <c r="B18" s="76"/>
      <c r="C18" s="76"/>
      <c r="D18" s="76"/>
      <c r="E18" s="73"/>
      <c r="F18" s="73"/>
      <c r="G18" s="77"/>
      <c r="H18" s="75"/>
    </row>
    <row r="19" spans="1:8" ht="21.75" customHeight="1">
      <c r="A19" s="92">
        <v>7</v>
      </c>
      <c r="B19" s="76"/>
      <c r="C19" s="76"/>
      <c r="D19" s="76"/>
      <c r="E19" s="73"/>
      <c r="F19" s="73"/>
      <c r="G19" s="77"/>
      <c r="H19" s="75"/>
    </row>
    <row r="20" spans="1:8" ht="21.75" customHeight="1">
      <c r="A20" s="42">
        <v>8</v>
      </c>
      <c r="B20" s="76"/>
      <c r="C20" s="76"/>
      <c r="D20" s="76"/>
      <c r="E20" s="73"/>
      <c r="F20" s="73"/>
      <c r="G20" s="77"/>
      <c r="H20" s="75"/>
    </row>
    <row r="21" spans="1:8" ht="21.75" customHeight="1">
      <c r="A21" s="92">
        <v>9</v>
      </c>
      <c r="B21" s="76"/>
      <c r="C21" s="76"/>
      <c r="D21" s="76"/>
      <c r="E21" s="73"/>
      <c r="F21" s="73"/>
      <c r="G21" s="77"/>
      <c r="H21" s="75"/>
    </row>
    <row r="22" spans="1:8" ht="21.75" customHeight="1" thickBot="1">
      <c r="A22" s="1266" t="s">
        <v>74</v>
      </c>
      <c r="B22" s="1267"/>
      <c r="C22" s="1267"/>
      <c r="D22" s="1268"/>
      <c r="E22" s="93">
        <f>SUM(E13:E21)</f>
        <v>0</v>
      </c>
      <c r="F22" s="94">
        <f t="shared" ref="F22:H22" si="0">SUM(F13:F21)</f>
        <v>0</v>
      </c>
      <c r="G22" s="95">
        <f t="shared" si="0"/>
        <v>0</v>
      </c>
      <c r="H22" s="96">
        <f t="shared" si="0"/>
        <v>0</v>
      </c>
    </row>
    <row r="23" spans="1:8" ht="19.5" customHeight="1">
      <c r="A23" s="304" t="s">
        <v>73</v>
      </c>
      <c r="B23" s="1678" t="s">
        <v>72</v>
      </c>
      <c r="C23" s="1678"/>
      <c r="D23" s="1678"/>
      <c r="E23" s="1678"/>
      <c r="F23" s="1678"/>
      <c r="G23" s="1678"/>
      <c r="H23" s="1678"/>
    </row>
    <row r="24" spans="1:8" ht="19.5" customHeight="1">
      <c r="A24" s="305"/>
      <c r="B24" s="1679"/>
      <c r="C24" s="1679"/>
      <c r="D24" s="1679"/>
      <c r="E24" s="1679"/>
      <c r="F24" s="1679"/>
      <c r="G24" s="1679"/>
      <c r="H24" s="1679"/>
    </row>
    <row r="25" spans="1:8" ht="18" customHeight="1">
      <c r="A25" s="306" t="s">
        <v>71</v>
      </c>
      <c r="B25" s="1265" t="s">
        <v>70</v>
      </c>
      <c r="C25" s="1265"/>
      <c r="D25" s="1265"/>
      <c r="E25" s="1265"/>
      <c r="F25" s="1265"/>
      <c r="G25" s="1265"/>
      <c r="H25" s="1265"/>
    </row>
  </sheetData>
  <sheetProtection password="9207" sheet="1" insertRows="0"/>
  <mergeCells count="16">
    <mergeCell ref="G9:H9"/>
    <mergeCell ref="A6:H6"/>
    <mergeCell ref="B25:H25"/>
    <mergeCell ref="A22:D22"/>
    <mergeCell ref="B23:H24"/>
    <mergeCell ref="A7:H7"/>
    <mergeCell ref="A9:A10"/>
    <mergeCell ref="B9:B10"/>
    <mergeCell ref="C9:C10"/>
    <mergeCell ref="D9:D10"/>
    <mergeCell ref="E9:F9"/>
    <mergeCell ref="F1:G1"/>
    <mergeCell ref="E2:H2"/>
    <mergeCell ref="E3:H3"/>
    <mergeCell ref="E4:H4"/>
    <mergeCell ref="E5:H5"/>
  </mergeCells>
  <phoneticPr fontId="16"/>
  <printOptions horizontalCentered="1"/>
  <pageMargins left="0.55118110236220474" right="0.55118110236220474" top="0.70866141732283472" bottom="0.98425196850393704" header="0.51181102362204722" footer="0.51181102362204722"/>
  <pageSetup paperSize="9" scale="83"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B66"/>
  <sheetViews>
    <sheetView view="pageBreakPreview" topLeftCell="A13" zoomScaleNormal="100" zoomScaleSheetLayoutView="100" workbookViewId="0">
      <selection activeCell="Q14" sqref="Q14:AG14"/>
    </sheetView>
  </sheetViews>
  <sheetFormatPr defaultColWidth="9" defaultRowHeight="18" customHeight="1"/>
  <cols>
    <col min="1" max="1" width="2.5" style="1" customWidth="1"/>
    <col min="2" max="3" width="3" style="1" customWidth="1"/>
    <col min="4" max="16" width="3.125" style="1" customWidth="1"/>
    <col min="17" max="34" width="3" style="1" customWidth="1"/>
    <col min="35" max="35" width="2.5" style="1" customWidth="1"/>
    <col min="36" max="36" width="3" style="1" customWidth="1"/>
    <col min="37" max="40" width="3" style="1" hidden="1" customWidth="1"/>
    <col min="41" max="46" width="3" style="1" customWidth="1"/>
    <col min="47" max="47" width="3" style="1" hidden="1" customWidth="1"/>
    <col min="48" max="48" width="9" style="1" customWidth="1"/>
    <col min="49" max="16384" width="9" style="1"/>
  </cols>
  <sheetData>
    <row r="1" spans="1:47" ht="18" customHeight="1">
      <c r="A1" s="59"/>
      <c r="B1" s="58" t="s">
        <v>69</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M1" s="1" t="s">
        <v>68</v>
      </c>
      <c r="AN1" s="1" t="s">
        <v>67</v>
      </c>
    </row>
    <row r="2" spans="1:47" ht="18" customHeight="1">
      <c r="A2" s="59"/>
      <c r="B2" s="1626" t="s">
        <v>312</v>
      </c>
      <c r="C2" s="1626"/>
      <c r="D2" s="1626"/>
      <c r="E2" s="1626"/>
      <c r="F2" s="1626"/>
      <c r="G2" s="1626"/>
      <c r="H2" s="1626"/>
      <c r="I2" s="1626"/>
      <c r="J2" s="1626"/>
      <c r="K2" s="1626"/>
      <c r="L2" s="1626"/>
      <c r="M2" s="1626"/>
      <c r="N2" s="1626"/>
      <c r="O2" s="1626"/>
      <c r="P2" s="1626"/>
      <c r="Q2" s="1626"/>
      <c r="R2" s="1626"/>
      <c r="S2" s="1626"/>
      <c r="T2" s="1626"/>
      <c r="U2" s="1626"/>
      <c r="V2" s="1626"/>
      <c r="W2" s="1626"/>
      <c r="X2" s="1626"/>
      <c r="Y2" s="1626"/>
      <c r="Z2" s="1626"/>
      <c r="AA2" s="1626"/>
      <c r="AB2" s="1626"/>
      <c r="AC2" s="1626"/>
      <c r="AD2" s="1626"/>
      <c r="AE2" s="1626"/>
      <c r="AF2" s="1626"/>
      <c r="AG2" s="1626"/>
      <c r="AH2" s="1626"/>
      <c r="AI2" s="59"/>
      <c r="AJ2" s="59"/>
      <c r="AU2" s="52" t="s">
        <v>143</v>
      </c>
    </row>
    <row r="3" spans="1:47" ht="9.9499999999999993" customHeight="1">
      <c r="A3" s="59"/>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59"/>
      <c r="AJ3" s="59"/>
      <c r="AU3" s="52" t="s">
        <v>144</v>
      </c>
    </row>
    <row r="4" spans="1:47" ht="18" customHeight="1">
      <c r="A4" s="59"/>
      <c r="B4" s="1745" t="s">
        <v>66</v>
      </c>
      <c r="C4" s="1745"/>
      <c r="D4" s="1745"/>
      <c r="E4" s="1745"/>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59"/>
      <c r="AJ4" s="59"/>
      <c r="AU4" s="52" t="s">
        <v>145</v>
      </c>
    </row>
    <row r="5" spans="1:47" ht="18" customHeight="1" thickBot="1">
      <c r="A5" s="59"/>
      <c r="B5" s="59"/>
      <c r="C5" s="59"/>
      <c r="D5" s="59"/>
      <c r="E5" s="59"/>
      <c r="F5" s="303"/>
      <c r="G5" s="303"/>
      <c r="H5" s="303"/>
      <c r="I5" s="303"/>
      <c r="J5" s="303"/>
      <c r="K5" s="303"/>
      <c r="L5" s="303"/>
      <c r="M5" s="303"/>
      <c r="N5" s="303"/>
      <c r="O5" s="303"/>
      <c r="P5" s="303"/>
      <c r="Q5" s="303"/>
      <c r="R5" s="303"/>
      <c r="S5" s="303"/>
      <c r="T5" s="303"/>
      <c r="U5" s="303"/>
      <c r="V5" s="1628">
        <f ca="1">TODAY()</f>
        <v>44447</v>
      </c>
      <c r="W5" s="1628"/>
      <c r="X5" s="1628"/>
      <c r="Y5" s="1628"/>
      <c r="Z5" s="1628"/>
      <c r="AA5" s="1628"/>
      <c r="AB5" s="1628"/>
      <c r="AC5" s="1628"/>
      <c r="AD5" s="1628"/>
      <c r="AE5" s="1628"/>
      <c r="AF5" s="1628"/>
      <c r="AG5" s="1628"/>
      <c r="AH5" s="1628"/>
      <c r="AI5" s="59"/>
      <c r="AJ5" s="59"/>
      <c r="AU5" s="52" t="s">
        <v>146</v>
      </c>
    </row>
    <row r="6" spans="1:47" ht="17.100000000000001" customHeight="1">
      <c r="A6" s="59"/>
      <c r="B6" s="59"/>
      <c r="C6" s="59"/>
      <c r="D6" s="386"/>
      <c r="E6" s="386"/>
      <c r="F6" s="386"/>
      <c r="G6" s="386"/>
      <c r="H6" s="386"/>
      <c r="I6" s="386"/>
      <c r="J6" s="386"/>
      <c r="K6" s="386"/>
      <c r="L6" s="386"/>
      <c r="M6" s="386"/>
      <c r="N6" s="386"/>
      <c r="O6" s="59"/>
      <c r="P6" s="1629" t="s">
        <v>65</v>
      </c>
      <c r="Q6" s="1630"/>
      <c r="R6" s="1630"/>
      <c r="S6" s="1630"/>
      <c r="T6" s="1630"/>
      <c r="U6" s="1630"/>
      <c r="V6" s="1631" t="s">
        <v>64</v>
      </c>
      <c r="W6" s="1632"/>
      <c r="X6" s="1632"/>
      <c r="Y6" s="1632">
        <f>①入力シート!E5</f>
        <v>0</v>
      </c>
      <c r="Z6" s="1632"/>
      <c r="AA6" s="1632"/>
      <c r="AB6" s="1632"/>
      <c r="AC6" s="1632"/>
      <c r="AD6" s="1632"/>
      <c r="AE6" s="1632"/>
      <c r="AF6" s="1632"/>
      <c r="AG6" s="1632"/>
      <c r="AH6" s="458" t="s">
        <v>63</v>
      </c>
      <c r="AI6" s="59"/>
      <c r="AJ6" s="59"/>
      <c r="AU6" s="52" t="s">
        <v>147</v>
      </c>
    </row>
    <row r="7" spans="1:47" ht="17.100000000000001" customHeight="1">
      <c r="A7" s="59"/>
      <c r="B7" s="59"/>
      <c r="C7" s="59"/>
      <c r="D7" s="386"/>
      <c r="E7" s="386"/>
      <c r="F7" s="386"/>
      <c r="G7" s="386"/>
      <c r="H7" s="386"/>
      <c r="I7" s="386"/>
      <c r="J7" s="386"/>
      <c r="K7" s="386"/>
      <c r="L7" s="386"/>
      <c r="M7" s="386"/>
      <c r="N7" s="386"/>
      <c r="O7" s="59"/>
      <c r="P7" s="1639" t="s">
        <v>62</v>
      </c>
      <c r="Q7" s="1640"/>
      <c r="R7" s="1640"/>
      <c r="S7" s="1640"/>
      <c r="T7" s="1640"/>
      <c r="U7" s="1640"/>
      <c r="V7" s="1285" t="s">
        <v>696</v>
      </c>
      <c r="W7" s="1286"/>
      <c r="X7" s="1286"/>
      <c r="Y7" s="1286"/>
      <c r="Z7" s="1286"/>
      <c r="AA7" s="1286"/>
      <c r="AB7" s="1286"/>
      <c r="AC7" s="1286"/>
      <c r="AD7" s="1286"/>
      <c r="AE7" s="1286"/>
      <c r="AF7" s="1286"/>
      <c r="AG7" s="1286"/>
      <c r="AH7" s="1641"/>
      <c r="AI7" s="59"/>
      <c r="AJ7" s="59"/>
      <c r="AU7" s="52" t="s">
        <v>148</v>
      </c>
    </row>
    <row r="8" spans="1:47" ht="17.100000000000001" customHeight="1">
      <c r="A8" s="59"/>
      <c r="B8" s="59"/>
      <c r="C8" s="59"/>
      <c r="D8" s="386"/>
      <c r="E8" s="386"/>
      <c r="F8" s="386"/>
      <c r="G8" s="386"/>
      <c r="H8" s="386"/>
      <c r="I8" s="386"/>
      <c r="J8" s="386"/>
      <c r="K8" s="386"/>
      <c r="L8" s="386"/>
      <c r="M8" s="386"/>
      <c r="N8" s="386"/>
      <c r="O8" s="59"/>
      <c r="P8" s="1639" t="s">
        <v>61</v>
      </c>
      <c r="Q8" s="1640"/>
      <c r="R8" s="1640"/>
      <c r="S8" s="1640"/>
      <c r="T8" s="1640"/>
      <c r="U8" s="1640"/>
      <c r="V8" s="1642">
        <f>①入力シート!D7</f>
        <v>0</v>
      </c>
      <c r="W8" s="1643"/>
      <c r="X8" s="1643"/>
      <c r="Y8" s="1643"/>
      <c r="Z8" s="1643"/>
      <c r="AA8" s="1643"/>
      <c r="AB8" s="1643"/>
      <c r="AC8" s="1643"/>
      <c r="AD8" s="1643"/>
      <c r="AE8" s="1643"/>
      <c r="AF8" s="1643"/>
      <c r="AG8" s="1643"/>
      <c r="AH8" s="1644"/>
      <c r="AI8" s="59"/>
      <c r="AJ8" s="59"/>
      <c r="AU8" s="52" t="s">
        <v>149</v>
      </c>
    </row>
    <row r="9" spans="1:47" ht="17.100000000000001" customHeight="1">
      <c r="A9" s="59"/>
      <c r="B9" s="59"/>
      <c r="C9" s="59"/>
      <c r="D9" s="386"/>
      <c r="E9" s="386"/>
      <c r="F9" s="386"/>
      <c r="G9" s="386"/>
      <c r="H9" s="386"/>
      <c r="I9" s="386"/>
      <c r="J9" s="386"/>
      <c r="K9" s="386"/>
      <c r="L9" s="386"/>
      <c r="M9" s="386"/>
      <c r="N9" s="386"/>
      <c r="O9" s="59"/>
      <c r="P9" s="1645" t="s">
        <v>60</v>
      </c>
      <c r="Q9" s="1646"/>
      <c r="R9" s="1646"/>
      <c r="S9" s="1646"/>
      <c r="T9" s="1646"/>
      <c r="U9" s="1647"/>
      <c r="V9" s="1285">
        <f>①入力シート!D8</f>
        <v>0</v>
      </c>
      <c r="W9" s="1286"/>
      <c r="X9" s="1286"/>
      <c r="Y9" s="1286"/>
      <c r="Z9" s="1286"/>
      <c r="AA9" s="1286"/>
      <c r="AB9" s="1286"/>
      <c r="AC9" s="1286"/>
      <c r="AD9" s="1286"/>
      <c r="AE9" s="1286"/>
      <c r="AF9" s="1286"/>
      <c r="AG9" s="1286"/>
      <c r="AH9" s="1641"/>
      <c r="AI9" s="59"/>
      <c r="AJ9" s="59"/>
      <c r="AU9" s="52" t="s">
        <v>150</v>
      </c>
    </row>
    <row r="10" spans="1:47" ht="17.100000000000001" customHeight="1" thickBot="1">
      <c r="A10" s="59"/>
      <c r="B10" s="59"/>
      <c r="C10" s="59"/>
      <c r="D10" s="386"/>
      <c r="E10" s="386"/>
      <c r="F10" s="386"/>
      <c r="G10" s="386"/>
      <c r="H10" s="386"/>
      <c r="I10" s="386"/>
      <c r="J10" s="386"/>
      <c r="K10" s="386"/>
      <c r="L10" s="386"/>
      <c r="M10" s="386"/>
      <c r="N10" s="386"/>
      <c r="O10" s="386"/>
      <c r="P10" s="1633" t="s">
        <v>59</v>
      </c>
      <c r="Q10" s="1634"/>
      <c r="R10" s="1634"/>
      <c r="S10" s="1634"/>
      <c r="T10" s="1634"/>
      <c r="U10" s="1634"/>
      <c r="V10" s="1648">
        <f>①入力シート!D9</f>
        <v>0</v>
      </c>
      <c r="W10" s="1649"/>
      <c r="X10" s="1649"/>
      <c r="Y10" s="1649"/>
      <c r="Z10" s="1649"/>
      <c r="AA10" s="1649"/>
      <c r="AB10" s="1649"/>
      <c r="AC10" s="1649"/>
      <c r="AD10" s="1649"/>
      <c r="AE10" s="1649"/>
      <c r="AF10" s="1649"/>
      <c r="AG10" s="1649"/>
      <c r="AH10" s="1650"/>
      <c r="AI10" s="59"/>
      <c r="AJ10" s="59"/>
      <c r="AU10" s="52" t="s">
        <v>151</v>
      </c>
    </row>
    <row r="11" spans="1:47" ht="9" customHeight="1">
      <c r="A11" s="61"/>
      <c r="B11" s="61"/>
      <c r="C11" s="61"/>
      <c r="D11" s="61"/>
      <c r="E11" s="61"/>
      <c r="F11" s="61"/>
      <c r="G11" s="61"/>
      <c r="H11" s="61"/>
      <c r="I11" s="61"/>
      <c r="J11" s="61"/>
      <c r="K11" s="61"/>
      <c r="L11" s="61"/>
      <c r="M11" s="61"/>
      <c r="N11" s="61"/>
      <c r="O11" s="61"/>
      <c r="P11" s="61"/>
      <c r="Q11" s="61"/>
      <c r="R11" s="387"/>
      <c r="S11" s="387"/>
      <c r="T11" s="387"/>
      <c r="U11" s="387"/>
      <c r="V11" s="387"/>
      <c r="W11" s="387"/>
      <c r="X11" s="387"/>
      <c r="Y11" s="387"/>
      <c r="Z11" s="81"/>
      <c r="AA11" s="81"/>
      <c r="AB11" s="81"/>
      <c r="AC11" s="81"/>
      <c r="AD11" s="81"/>
      <c r="AE11" s="81"/>
      <c r="AF11" s="81"/>
      <c r="AG11" s="59"/>
      <c r="AH11" s="59"/>
      <c r="AI11" s="59"/>
      <c r="AJ11" s="59"/>
      <c r="AU11" s="52" t="s">
        <v>152</v>
      </c>
    </row>
    <row r="12" spans="1:47" ht="18" customHeight="1" thickBot="1">
      <c r="A12" s="59"/>
      <c r="B12" s="59" t="s">
        <v>58</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U12" s="52" t="s">
        <v>153</v>
      </c>
    </row>
    <row r="13" spans="1:47" ht="30" customHeight="1">
      <c r="A13" s="59"/>
      <c r="B13" s="59"/>
      <c r="C13" s="85" t="s">
        <v>57</v>
      </c>
      <c r="D13" s="389" t="s">
        <v>56</v>
      </c>
      <c r="E13" s="390"/>
      <c r="F13" s="390"/>
      <c r="G13" s="390"/>
      <c r="H13" s="390"/>
      <c r="I13" s="390"/>
      <c r="J13" s="390"/>
      <c r="K13" s="390"/>
      <c r="L13" s="390"/>
      <c r="M13" s="390"/>
      <c r="N13" s="390"/>
      <c r="O13" s="390"/>
      <c r="P13" s="391"/>
      <c r="Q13" s="1752"/>
      <c r="R13" s="1753"/>
      <c r="S13" s="1753"/>
      <c r="T13" s="1753"/>
      <c r="U13" s="1753"/>
      <c r="V13" s="1753"/>
      <c r="W13" s="1753"/>
      <c r="X13" s="1753"/>
      <c r="Y13" s="1753"/>
      <c r="Z13" s="1753"/>
      <c r="AA13" s="1753"/>
      <c r="AB13" s="1753"/>
      <c r="AC13" s="1753"/>
      <c r="AD13" s="1753"/>
      <c r="AE13" s="1753"/>
      <c r="AF13" s="1753"/>
      <c r="AG13" s="1753"/>
      <c r="AH13" s="87" t="s">
        <v>12</v>
      </c>
      <c r="AI13" s="59"/>
      <c r="AJ13" s="59"/>
      <c r="AU13" s="52" t="s">
        <v>154</v>
      </c>
    </row>
    <row r="14" spans="1:47" ht="30" customHeight="1">
      <c r="A14" s="59"/>
      <c r="B14" s="59"/>
      <c r="C14" s="106" t="s">
        <v>55</v>
      </c>
      <c r="D14" s="1608" t="s">
        <v>54</v>
      </c>
      <c r="E14" s="1610"/>
      <c r="F14" s="1610"/>
      <c r="G14" s="1610"/>
      <c r="H14" s="1610"/>
      <c r="I14" s="1610"/>
      <c r="J14" s="1610"/>
      <c r="K14" s="1610"/>
      <c r="L14" s="1610"/>
      <c r="M14" s="1610"/>
      <c r="N14" s="1610"/>
      <c r="O14" s="1610"/>
      <c r="P14" s="1611"/>
      <c r="Q14" s="1710"/>
      <c r="R14" s="1711"/>
      <c r="S14" s="1711"/>
      <c r="T14" s="1711"/>
      <c r="U14" s="1711"/>
      <c r="V14" s="1711"/>
      <c r="W14" s="1711"/>
      <c r="X14" s="1711"/>
      <c r="Y14" s="1711"/>
      <c r="Z14" s="1711"/>
      <c r="AA14" s="1711"/>
      <c r="AB14" s="1711"/>
      <c r="AC14" s="1711"/>
      <c r="AD14" s="1711"/>
      <c r="AE14" s="1711"/>
      <c r="AF14" s="1711"/>
      <c r="AG14" s="1711"/>
      <c r="AH14" s="467" t="s">
        <v>12</v>
      </c>
      <c r="AI14" s="59"/>
      <c r="AJ14" s="59"/>
      <c r="AU14" s="52" t="s">
        <v>257</v>
      </c>
    </row>
    <row r="15" spans="1:47" ht="18.75" customHeight="1">
      <c r="A15" s="59"/>
      <c r="B15" s="59"/>
      <c r="C15" s="1637" t="s">
        <v>53</v>
      </c>
      <c r="D15" s="1586" t="s">
        <v>52</v>
      </c>
      <c r="E15" s="1591"/>
      <c r="F15" s="1591"/>
      <c r="G15" s="1591"/>
      <c r="H15" s="1591"/>
      <c r="I15" s="1591"/>
      <c r="J15" s="1591"/>
      <c r="K15" s="1591"/>
      <c r="L15" s="1591"/>
      <c r="M15" s="1591"/>
      <c r="N15" s="1591"/>
      <c r="O15" s="1591"/>
      <c r="P15" s="1589"/>
      <c r="Q15" s="1551" t="s">
        <v>7</v>
      </c>
      <c r="R15" s="1699"/>
      <c r="S15" s="1699"/>
      <c r="T15" s="1699"/>
      <c r="U15" s="1699"/>
      <c r="V15" s="1699"/>
      <c r="W15" s="1699"/>
      <c r="X15" s="1699"/>
      <c r="Y15" s="1699"/>
      <c r="Z15" s="1551" t="s">
        <v>6</v>
      </c>
      <c r="AA15" s="1699"/>
      <c r="AB15" s="1699"/>
      <c r="AC15" s="1699"/>
      <c r="AD15" s="1699"/>
      <c r="AE15" s="1699"/>
      <c r="AF15" s="1699"/>
      <c r="AG15" s="1699"/>
      <c r="AH15" s="1616"/>
      <c r="AI15" s="59"/>
      <c r="AJ15" s="59"/>
      <c r="AU15" s="52" t="s">
        <v>258</v>
      </c>
    </row>
    <row r="16" spans="1:47" ht="30" customHeight="1">
      <c r="A16" s="59"/>
      <c r="B16" s="59"/>
      <c r="C16" s="1638"/>
      <c r="D16" s="1592"/>
      <c r="E16" s="1593"/>
      <c r="F16" s="1593"/>
      <c r="G16" s="1593"/>
      <c r="H16" s="1593"/>
      <c r="I16" s="1593"/>
      <c r="J16" s="1593"/>
      <c r="K16" s="1593"/>
      <c r="L16" s="1593"/>
      <c r="M16" s="1593"/>
      <c r="N16" s="1593"/>
      <c r="O16" s="1593"/>
      <c r="P16" s="1594"/>
      <c r="Q16" s="1555" t="str">
        <f>IF(OR(Q13="",Q13=0),"",IF(Q13-Q14&lt;=0,"あり","なし"))</f>
        <v/>
      </c>
      <c r="R16" s="1556"/>
      <c r="S16" s="1556"/>
      <c r="T16" s="1556"/>
      <c r="U16" s="1556"/>
      <c r="V16" s="1556"/>
      <c r="W16" s="1556"/>
      <c r="X16" s="1556"/>
      <c r="Y16" s="1557"/>
      <c r="Z16" s="1612"/>
      <c r="AA16" s="1617"/>
      <c r="AB16" s="1617"/>
      <c r="AC16" s="1617"/>
      <c r="AD16" s="1617"/>
      <c r="AE16" s="1617"/>
      <c r="AF16" s="1617"/>
      <c r="AG16" s="1617"/>
      <c r="AH16" s="1618"/>
      <c r="AI16" s="59"/>
      <c r="AJ16" s="59"/>
      <c r="AU16" s="52" t="s">
        <v>259</v>
      </c>
    </row>
    <row r="17" spans="1:47" ht="17.100000000000001" customHeight="1">
      <c r="A17" s="59"/>
      <c r="B17" s="59"/>
      <c r="C17" s="468" t="s">
        <v>51</v>
      </c>
      <c r="D17" s="1749" t="s">
        <v>50</v>
      </c>
      <c r="E17" s="1750"/>
      <c r="F17" s="1750"/>
      <c r="G17" s="1750"/>
      <c r="H17" s="1750"/>
      <c r="I17" s="1751"/>
      <c r="J17" s="394"/>
      <c r="K17" s="394"/>
      <c r="L17" s="394"/>
      <c r="M17" s="394"/>
      <c r="N17" s="394"/>
      <c r="O17" s="394"/>
      <c r="P17" s="395"/>
      <c r="Q17" s="110"/>
      <c r="R17" s="1571" t="s">
        <v>4</v>
      </c>
      <c r="S17" s="1571"/>
      <c r="T17" s="1571"/>
      <c r="U17" s="1571"/>
      <c r="V17" s="1571"/>
      <c r="W17" s="1571"/>
      <c r="X17" s="1571"/>
      <c r="Y17" s="1571"/>
      <c r="Z17" s="1571"/>
      <c r="AA17" s="1571"/>
      <c r="AB17" s="1571"/>
      <c r="AC17" s="1571"/>
      <c r="AD17" s="1571"/>
      <c r="AE17" s="1571"/>
      <c r="AF17" s="1571"/>
      <c r="AG17" s="1571"/>
      <c r="AH17" s="1572"/>
      <c r="AI17" s="59"/>
      <c r="AJ17" s="59"/>
      <c r="AU17" s="52" t="s">
        <v>260</v>
      </c>
    </row>
    <row r="18" spans="1:47" ht="17.100000000000001" customHeight="1">
      <c r="A18" s="59"/>
      <c r="B18" s="59"/>
      <c r="C18" s="469"/>
      <c r="D18" s="1754" t="s">
        <v>49</v>
      </c>
      <c r="E18" s="1755"/>
      <c r="F18" s="1755"/>
      <c r="G18" s="1755"/>
      <c r="H18" s="1755"/>
      <c r="I18" s="1755"/>
      <c r="J18" s="1755"/>
      <c r="K18" s="1755"/>
      <c r="L18" s="1755"/>
      <c r="M18" s="1755"/>
      <c r="N18" s="1755"/>
      <c r="O18" s="1755"/>
      <c r="P18" s="1756"/>
      <c r="Q18" s="110"/>
      <c r="R18" s="1574" t="s">
        <v>367</v>
      </c>
      <c r="S18" s="1574"/>
      <c r="T18" s="1574"/>
      <c r="U18" s="1574"/>
      <c r="V18" s="1574"/>
      <c r="W18" s="1574"/>
      <c r="X18" s="1574"/>
      <c r="Y18" s="1574"/>
      <c r="Z18" s="1574"/>
      <c r="AA18" s="1574"/>
      <c r="AB18" s="1574"/>
      <c r="AC18" s="1574"/>
      <c r="AD18" s="1574"/>
      <c r="AE18" s="1574"/>
      <c r="AF18" s="1574"/>
      <c r="AG18" s="1574"/>
      <c r="AH18" s="1575"/>
      <c r="AI18" s="59"/>
      <c r="AJ18" s="59"/>
      <c r="AU18" s="52" t="s">
        <v>261</v>
      </c>
    </row>
    <row r="19" spans="1:47" ht="17.100000000000001" customHeight="1">
      <c r="A19" s="59"/>
      <c r="B19" s="59"/>
      <c r="C19" s="469"/>
      <c r="D19" s="1757"/>
      <c r="E19" s="1755"/>
      <c r="F19" s="1755"/>
      <c r="G19" s="1755"/>
      <c r="H19" s="1755"/>
      <c r="I19" s="1755"/>
      <c r="J19" s="1755"/>
      <c r="K19" s="1755"/>
      <c r="L19" s="1755"/>
      <c r="M19" s="1755"/>
      <c r="N19" s="1755"/>
      <c r="O19" s="1755"/>
      <c r="P19" s="1756"/>
      <c r="Q19" s="110"/>
      <c r="R19" s="1577" t="s">
        <v>3</v>
      </c>
      <c r="S19" s="1577"/>
      <c r="T19" s="1577"/>
      <c r="U19" s="1577"/>
      <c r="V19" s="1577"/>
      <c r="W19" s="1577"/>
      <c r="X19" s="1577"/>
      <c r="Y19" s="1577"/>
      <c r="Z19" s="1577"/>
      <c r="AA19" s="1577"/>
      <c r="AB19" s="1577"/>
      <c r="AC19" s="1577"/>
      <c r="AD19" s="1577"/>
      <c r="AE19" s="1577"/>
      <c r="AF19" s="1577"/>
      <c r="AG19" s="1577"/>
      <c r="AH19" s="1578"/>
      <c r="AI19" s="59"/>
      <c r="AJ19" s="59"/>
      <c r="AU19" s="52" t="s">
        <v>262</v>
      </c>
    </row>
    <row r="20" spans="1:47" ht="17.100000000000001" customHeight="1">
      <c r="A20" s="59"/>
      <c r="B20" s="59"/>
      <c r="C20" s="469"/>
      <c r="D20" s="1758"/>
      <c r="E20" s="1759"/>
      <c r="F20" s="1759"/>
      <c r="G20" s="1759"/>
      <c r="H20" s="1759"/>
      <c r="I20" s="1759"/>
      <c r="J20" s="1759"/>
      <c r="K20" s="1759"/>
      <c r="L20" s="1759"/>
      <c r="M20" s="1759"/>
      <c r="N20" s="1759"/>
      <c r="O20" s="1759"/>
      <c r="P20" s="1760"/>
      <c r="Q20" s="110"/>
      <c r="R20" s="1580" t="s">
        <v>368</v>
      </c>
      <c r="S20" s="1580"/>
      <c r="T20" s="1580"/>
      <c r="U20" s="1580"/>
      <c r="V20" s="1580"/>
      <c r="W20" s="1580"/>
      <c r="X20" s="1580"/>
      <c r="Y20" s="1580"/>
      <c r="Z20" s="1580"/>
      <c r="AA20" s="1580"/>
      <c r="AB20" s="1580"/>
      <c r="AC20" s="1580"/>
      <c r="AD20" s="1580"/>
      <c r="AE20" s="1580"/>
      <c r="AF20" s="1580"/>
      <c r="AG20" s="1580"/>
      <c r="AH20" s="1581"/>
      <c r="AI20" s="59"/>
      <c r="AJ20" s="59"/>
      <c r="AU20" s="52" t="s">
        <v>263</v>
      </c>
    </row>
    <row r="21" spans="1:47" ht="67.5" customHeight="1" thickBot="1">
      <c r="A21" s="59"/>
      <c r="B21" s="59"/>
      <c r="C21" s="470"/>
      <c r="D21" s="1685" t="s">
        <v>1</v>
      </c>
      <c r="E21" s="1686"/>
      <c r="F21" s="1686"/>
      <c r="G21" s="1686"/>
      <c r="H21" s="1686"/>
      <c r="I21" s="1686"/>
      <c r="J21" s="1686"/>
      <c r="K21" s="1686"/>
      <c r="L21" s="1686"/>
      <c r="M21" s="1686"/>
      <c r="N21" s="1686"/>
      <c r="O21" s="1686"/>
      <c r="P21" s="1687"/>
      <c r="Q21" s="1623"/>
      <c r="R21" s="1624"/>
      <c r="S21" s="1624"/>
      <c r="T21" s="1624"/>
      <c r="U21" s="1624"/>
      <c r="V21" s="1624"/>
      <c r="W21" s="1624"/>
      <c r="X21" s="1624"/>
      <c r="Y21" s="1624"/>
      <c r="Z21" s="1624"/>
      <c r="AA21" s="1624"/>
      <c r="AB21" s="1624"/>
      <c r="AC21" s="1624"/>
      <c r="AD21" s="1624"/>
      <c r="AE21" s="1624"/>
      <c r="AF21" s="1624"/>
      <c r="AG21" s="1624"/>
      <c r="AH21" s="1625"/>
      <c r="AI21" s="59"/>
      <c r="AJ21" s="59"/>
      <c r="AU21" s="52" t="s">
        <v>286</v>
      </c>
    </row>
    <row r="22" spans="1:47" ht="33.75" customHeight="1">
      <c r="A22" s="59"/>
      <c r="B22" s="59"/>
      <c r="C22" s="410" t="s">
        <v>48</v>
      </c>
      <c r="D22" s="1724" t="s">
        <v>47</v>
      </c>
      <c r="E22" s="842"/>
      <c r="F22" s="842"/>
      <c r="G22" s="842"/>
      <c r="H22" s="842"/>
      <c r="I22" s="842"/>
      <c r="J22" s="842"/>
      <c r="K22" s="842"/>
      <c r="L22" s="842"/>
      <c r="M22" s="842"/>
      <c r="N22" s="842"/>
      <c r="O22" s="842"/>
      <c r="P22" s="842"/>
      <c r="Q22" s="842"/>
      <c r="R22" s="842"/>
      <c r="S22" s="842"/>
      <c r="T22" s="842"/>
      <c r="U22" s="842"/>
      <c r="V22" s="842"/>
      <c r="W22" s="842"/>
      <c r="X22" s="842"/>
      <c r="Y22" s="842"/>
      <c r="Z22" s="842"/>
      <c r="AA22" s="842"/>
      <c r="AB22" s="842"/>
      <c r="AC22" s="842"/>
      <c r="AD22" s="842"/>
      <c r="AE22" s="842"/>
      <c r="AF22" s="842"/>
      <c r="AG22" s="842"/>
      <c r="AH22" s="842"/>
      <c r="AI22" s="59"/>
      <c r="AJ22" s="59"/>
      <c r="AU22" s="52" t="s">
        <v>338</v>
      </c>
    </row>
    <row r="23" spans="1:47" ht="14.25" customHeight="1">
      <c r="A23" s="61"/>
      <c r="B23" s="61"/>
      <c r="C23" s="61"/>
      <c r="D23" s="61"/>
      <c r="E23" s="61"/>
      <c r="F23" s="61"/>
      <c r="G23" s="61"/>
      <c r="H23" s="61"/>
      <c r="I23" s="61"/>
      <c r="J23" s="61"/>
      <c r="K23" s="61"/>
      <c r="L23" s="61"/>
      <c r="M23" s="61"/>
      <c r="N23" s="61"/>
      <c r="O23" s="61"/>
      <c r="P23" s="61"/>
      <c r="Q23" s="61"/>
      <c r="R23" s="387"/>
      <c r="S23" s="387"/>
      <c r="T23" s="387"/>
      <c r="U23" s="387"/>
      <c r="V23" s="387"/>
      <c r="W23" s="387"/>
      <c r="X23" s="387"/>
      <c r="Y23" s="387"/>
      <c r="Z23" s="81"/>
      <c r="AA23" s="81"/>
      <c r="AB23" s="81"/>
      <c r="AC23" s="81"/>
      <c r="AD23" s="81"/>
      <c r="AE23" s="81"/>
      <c r="AF23" s="81"/>
      <c r="AG23" s="59"/>
      <c r="AH23" s="59"/>
      <c r="AI23" s="59"/>
      <c r="AJ23" s="59"/>
      <c r="AU23" s="1" t="s">
        <v>339</v>
      </c>
    </row>
    <row r="24" spans="1:47" ht="18" customHeight="1" thickBot="1">
      <c r="A24" s="59"/>
      <c r="B24" s="59" t="s">
        <v>46</v>
      </c>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U24" s="1" t="s">
        <v>340</v>
      </c>
    </row>
    <row r="25" spans="1:47" ht="33" customHeight="1">
      <c r="A25" s="59"/>
      <c r="B25" s="59"/>
      <c r="C25" s="412" t="s">
        <v>45</v>
      </c>
      <c r="D25" s="1533" t="s">
        <v>44</v>
      </c>
      <c r="E25" s="1722"/>
      <c r="F25" s="1722"/>
      <c r="G25" s="1722"/>
      <c r="H25" s="1722"/>
      <c r="I25" s="1722"/>
      <c r="J25" s="1722"/>
      <c r="K25" s="1722"/>
      <c r="L25" s="1722"/>
      <c r="M25" s="1722"/>
      <c r="N25" s="1722"/>
      <c r="O25" s="1722"/>
      <c r="P25" s="1723"/>
      <c r="Q25" s="1735">
        <f>Q26+Q27+Q28</f>
        <v>0</v>
      </c>
      <c r="R25" s="1736"/>
      <c r="S25" s="1736"/>
      <c r="T25" s="1736"/>
      <c r="U25" s="1736"/>
      <c r="V25" s="1736"/>
      <c r="W25" s="1736"/>
      <c r="X25" s="1736"/>
      <c r="Y25" s="1736"/>
      <c r="Z25" s="1736"/>
      <c r="AA25" s="1736"/>
      <c r="AB25" s="1736"/>
      <c r="AC25" s="1736"/>
      <c r="AD25" s="1736"/>
      <c r="AE25" s="1736"/>
      <c r="AF25" s="1736"/>
      <c r="AG25" s="1736"/>
      <c r="AH25" s="455" t="s">
        <v>386</v>
      </c>
      <c r="AI25" s="59"/>
      <c r="AJ25" s="59"/>
      <c r="AU25" s="1" t="s">
        <v>341</v>
      </c>
    </row>
    <row r="26" spans="1:47" ht="15" customHeight="1">
      <c r="A26" s="59"/>
      <c r="B26" s="59"/>
      <c r="C26" s="401"/>
      <c r="D26" s="402"/>
      <c r="E26" s="403"/>
      <c r="F26" s="1761" t="s">
        <v>42</v>
      </c>
      <c r="G26" s="1761"/>
      <c r="H26" s="1761"/>
      <c r="I26" s="1761"/>
      <c r="J26" s="1761"/>
      <c r="K26" s="1761"/>
      <c r="L26" s="1761"/>
      <c r="M26" s="1761"/>
      <c r="N26" s="1761"/>
      <c r="O26" s="1761"/>
      <c r="P26" s="1761"/>
      <c r="Q26" s="1710"/>
      <c r="R26" s="1711"/>
      <c r="S26" s="1711"/>
      <c r="T26" s="1711"/>
      <c r="U26" s="1711"/>
      <c r="V26" s="1711"/>
      <c r="W26" s="1711"/>
      <c r="X26" s="1711"/>
      <c r="Y26" s="1711"/>
      <c r="Z26" s="1711"/>
      <c r="AA26" s="1711"/>
      <c r="AB26" s="1711"/>
      <c r="AC26" s="1711"/>
      <c r="AD26" s="1711"/>
      <c r="AE26" s="1711"/>
      <c r="AF26" s="1711"/>
      <c r="AG26" s="1711"/>
      <c r="AH26" s="107" t="s">
        <v>12</v>
      </c>
      <c r="AI26" s="59"/>
      <c r="AJ26" s="59"/>
    </row>
    <row r="27" spans="1:47" ht="15" customHeight="1">
      <c r="A27" s="59"/>
      <c r="B27" s="59"/>
      <c r="C27" s="401"/>
      <c r="D27" s="402"/>
      <c r="E27" s="403"/>
      <c r="F27" s="1740" t="s">
        <v>155</v>
      </c>
      <c r="G27" s="1741"/>
      <c r="H27" s="1741"/>
      <c r="I27" s="1741"/>
      <c r="J27" s="1741"/>
      <c r="K27" s="1741"/>
      <c r="L27" s="1741"/>
      <c r="M27" s="1741"/>
      <c r="N27" s="1741"/>
      <c r="O27" s="1741"/>
      <c r="P27" s="1742"/>
      <c r="Q27" s="1739">
        <f>-Q48+Q50</f>
        <v>0</v>
      </c>
      <c r="R27" s="1663"/>
      <c r="S27" s="1663"/>
      <c r="T27" s="1663"/>
      <c r="U27" s="1663"/>
      <c r="V27" s="1663"/>
      <c r="W27" s="1663"/>
      <c r="X27" s="1663"/>
      <c r="Y27" s="1663"/>
      <c r="Z27" s="1663"/>
      <c r="AA27" s="1663"/>
      <c r="AB27" s="1663"/>
      <c r="AC27" s="1663"/>
      <c r="AD27" s="1663"/>
      <c r="AE27" s="1663"/>
      <c r="AF27" s="1663"/>
      <c r="AG27" s="1663"/>
      <c r="AH27" s="456" t="s">
        <v>12</v>
      </c>
      <c r="AI27" s="59"/>
      <c r="AJ27" s="59"/>
    </row>
    <row r="28" spans="1:47" ht="15" customHeight="1">
      <c r="A28" s="59"/>
      <c r="B28" s="59"/>
      <c r="C28" s="401"/>
      <c r="D28" s="402"/>
      <c r="E28" s="403"/>
      <c r="F28" s="1743" t="s">
        <v>41</v>
      </c>
      <c r="G28" s="1743"/>
      <c r="H28" s="1743"/>
      <c r="I28" s="1743"/>
      <c r="J28" s="1743"/>
      <c r="K28" s="1743"/>
      <c r="L28" s="1743"/>
      <c r="M28" s="1743"/>
      <c r="N28" s="1743"/>
      <c r="O28" s="1743"/>
      <c r="P28" s="1743"/>
      <c r="Q28" s="1710"/>
      <c r="R28" s="1711"/>
      <c r="S28" s="1711"/>
      <c r="T28" s="1711"/>
      <c r="U28" s="1711"/>
      <c r="V28" s="1711"/>
      <c r="W28" s="1711"/>
      <c r="X28" s="1711"/>
      <c r="Y28" s="1711"/>
      <c r="Z28" s="1711"/>
      <c r="AA28" s="1711"/>
      <c r="AB28" s="1711"/>
      <c r="AC28" s="1711"/>
      <c r="AD28" s="1711"/>
      <c r="AE28" s="1711"/>
      <c r="AF28" s="1711"/>
      <c r="AG28" s="1711"/>
      <c r="AH28" s="107" t="s">
        <v>12</v>
      </c>
      <c r="AI28" s="59"/>
      <c r="AJ28" s="59"/>
    </row>
    <row r="29" spans="1:47" ht="33.950000000000003" customHeight="1">
      <c r="A29" s="59"/>
      <c r="B29" s="59"/>
      <c r="C29" s="401"/>
      <c r="D29" s="471"/>
      <c r="E29" s="1727" t="s">
        <v>43</v>
      </c>
      <c r="F29" s="1728"/>
      <c r="G29" s="1728"/>
      <c r="H29" s="1728"/>
      <c r="I29" s="1728"/>
      <c r="J29" s="1728"/>
      <c r="K29" s="1728"/>
      <c r="L29" s="1728"/>
      <c r="M29" s="1728"/>
      <c r="N29" s="1728"/>
      <c r="O29" s="1728"/>
      <c r="P29" s="1729"/>
      <c r="Q29" s="1730">
        <f>Q30+Q31</f>
        <v>0</v>
      </c>
      <c r="R29" s="1731"/>
      <c r="S29" s="1731"/>
      <c r="T29" s="1731"/>
      <c r="U29" s="1731"/>
      <c r="V29" s="1731"/>
      <c r="W29" s="1731"/>
      <c r="X29" s="1731"/>
      <c r="Y29" s="1731"/>
      <c r="Z29" s="1731"/>
      <c r="AA29" s="1731"/>
      <c r="AB29" s="1731"/>
      <c r="AC29" s="1731"/>
      <c r="AD29" s="1731"/>
      <c r="AE29" s="1731"/>
      <c r="AF29" s="1731"/>
      <c r="AG29" s="1731"/>
      <c r="AH29" s="456" t="s">
        <v>386</v>
      </c>
      <c r="AI29" s="59"/>
      <c r="AJ29" s="59"/>
    </row>
    <row r="30" spans="1:47" ht="15" customHeight="1">
      <c r="A30" s="59"/>
      <c r="B30" s="59"/>
      <c r="C30" s="401"/>
      <c r="D30" s="471"/>
      <c r="E30" s="472"/>
      <c r="F30" s="1712" t="s">
        <v>388</v>
      </c>
      <c r="G30" s="1713"/>
      <c r="H30" s="1713"/>
      <c r="I30" s="1713"/>
      <c r="J30" s="1713"/>
      <c r="K30" s="1713"/>
      <c r="L30" s="1713"/>
      <c r="M30" s="1713"/>
      <c r="N30" s="1713"/>
      <c r="O30" s="1713"/>
      <c r="P30" s="1714"/>
      <c r="Q30" s="1710"/>
      <c r="R30" s="1711"/>
      <c r="S30" s="1711"/>
      <c r="T30" s="1711"/>
      <c r="U30" s="1711"/>
      <c r="V30" s="1711"/>
      <c r="W30" s="1711"/>
      <c r="X30" s="1711"/>
      <c r="Y30" s="1711"/>
      <c r="Z30" s="1711"/>
      <c r="AA30" s="1711"/>
      <c r="AB30" s="1711"/>
      <c r="AC30" s="1711"/>
      <c r="AD30" s="1711"/>
      <c r="AE30" s="1711"/>
      <c r="AF30" s="1711"/>
      <c r="AG30" s="1711"/>
      <c r="AH30" s="108" t="s">
        <v>12</v>
      </c>
      <c r="AI30" s="59"/>
      <c r="AJ30" s="59"/>
    </row>
    <row r="31" spans="1:47" ht="15" customHeight="1">
      <c r="A31" s="59"/>
      <c r="B31" s="59"/>
      <c r="C31" s="401"/>
      <c r="D31" s="411"/>
      <c r="E31" s="407"/>
      <c r="F31" s="1740" t="s">
        <v>155</v>
      </c>
      <c r="G31" s="1741"/>
      <c r="H31" s="1741"/>
      <c r="I31" s="1741"/>
      <c r="J31" s="1741"/>
      <c r="K31" s="1741"/>
      <c r="L31" s="1741"/>
      <c r="M31" s="1741"/>
      <c r="N31" s="1741"/>
      <c r="O31" s="1741"/>
      <c r="P31" s="1742"/>
      <c r="Q31" s="1739">
        <f>-Q49+Q51</f>
        <v>0</v>
      </c>
      <c r="R31" s="1663"/>
      <c r="S31" s="1663"/>
      <c r="T31" s="1663"/>
      <c r="U31" s="1663"/>
      <c r="V31" s="1663"/>
      <c r="W31" s="1663"/>
      <c r="X31" s="1663"/>
      <c r="Y31" s="1663"/>
      <c r="Z31" s="1663"/>
      <c r="AA31" s="1663"/>
      <c r="AB31" s="1663"/>
      <c r="AC31" s="1663"/>
      <c r="AD31" s="1663"/>
      <c r="AE31" s="1663"/>
      <c r="AF31" s="1663"/>
      <c r="AG31" s="1663"/>
      <c r="AH31" s="456" t="s">
        <v>12</v>
      </c>
      <c r="AI31" s="59"/>
      <c r="AJ31" s="59"/>
    </row>
    <row r="32" spans="1:47" ht="17.100000000000001" customHeight="1" thickBot="1">
      <c r="A32" s="59"/>
      <c r="B32" s="59"/>
      <c r="C32" s="473" t="s">
        <v>40</v>
      </c>
      <c r="D32" s="1746" t="s">
        <v>39</v>
      </c>
      <c r="E32" s="1747"/>
      <c r="F32" s="1748"/>
      <c r="G32" s="1748"/>
      <c r="H32" s="1748"/>
      <c r="I32" s="1748"/>
      <c r="J32" s="1748"/>
      <c r="K32" s="1748"/>
      <c r="L32" s="1748"/>
      <c r="M32" s="1748"/>
      <c r="N32" s="1748"/>
      <c r="O32" s="1748"/>
      <c r="P32" s="1748"/>
      <c r="Q32" s="1604" t="str">
        <f>①入力シート!C12</f>
        <v>令和２年４月</v>
      </c>
      <c r="R32" s="1605"/>
      <c r="S32" s="1605"/>
      <c r="T32" s="1605"/>
      <c r="U32" s="1605"/>
      <c r="V32" s="1605"/>
      <c r="W32" s="1605"/>
      <c r="X32" s="1605"/>
      <c r="Y32" s="1605" t="s">
        <v>358</v>
      </c>
      <c r="Z32" s="1605"/>
      <c r="AA32" s="1605" t="str">
        <f>①入力シート!E12</f>
        <v>令和３年３月</v>
      </c>
      <c r="AB32" s="1605"/>
      <c r="AC32" s="1605"/>
      <c r="AD32" s="1605"/>
      <c r="AE32" s="1605"/>
      <c r="AF32" s="1605"/>
      <c r="AG32" s="1605"/>
      <c r="AH32" s="1656"/>
      <c r="AI32" s="59"/>
      <c r="AJ32" s="59"/>
    </row>
    <row r="33" spans="1:54" s="2" customFormat="1" ht="45" customHeight="1">
      <c r="A33" s="59"/>
      <c r="B33" s="59"/>
      <c r="C33" s="410" t="s">
        <v>38</v>
      </c>
      <c r="D33" s="1664" t="s">
        <v>37</v>
      </c>
      <c r="E33" s="1664"/>
      <c r="F33" s="1664"/>
      <c r="G33" s="1664"/>
      <c r="H33" s="1664"/>
      <c r="I33" s="1664"/>
      <c r="J33" s="1664"/>
      <c r="K33" s="1664"/>
      <c r="L33" s="1664"/>
      <c r="M33" s="1664"/>
      <c r="N33" s="1664"/>
      <c r="O33" s="1664"/>
      <c r="P33" s="1664"/>
      <c r="Q33" s="1664"/>
      <c r="R33" s="1664"/>
      <c r="S33" s="1664"/>
      <c r="T33" s="1664"/>
      <c r="U33" s="1664"/>
      <c r="V33" s="1664"/>
      <c r="W33" s="1664"/>
      <c r="X33" s="1664"/>
      <c r="Y33" s="1664"/>
      <c r="Z33" s="1664"/>
      <c r="AA33" s="1664"/>
      <c r="AB33" s="1664"/>
      <c r="AC33" s="1664"/>
      <c r="AD33" s="1664"/>
      <c r="AE33" s="1664"/>
      <c r="AF33" s="1664"/>
      <c r="AG33" s="1664"/>
      <c r="AH33" s="1664"/>
      <c r="AI33" s="59"/>
      <c r="AJ33" s="59"/>
      <c r="BB33" s="1"/>
    </row>
    <row r="34" spans="1:54" s="4" customFormat="1" ht="17.100000000000001" customHeight="1">
      <c r="A34" s="61"/>
      <c r="B34" s="61"/>
      <c r="C34" s="211"/>
      <c r="D34" s="411"/>
      <c r="E34" s="411"/>
      <c r="F34" s="411"/>
      <c r="G34" s="411"/>
      <c r="H34" s="411"/>
      <c r="I34" s="411"/>
      <c r="J34" s="411"/>
      <c r="K34" s="411"/>
      <c r="L34" s="411"/>
      <c r="M34" s="411"/>
      <c r="N34" s="411"/>
      <c r="O34" s="411"/>
      <c r="P34" s="411"/>
      <c r="Q34" s="211"/>
      <c r="R34" s="211"/>
      <c r="S34" s="211"/>
      <c r="T34" s="211"/>
      <c r="U34" s="211"/>
      <c r="V34" s="211"/>
      <c r="W34" s="211"/>
      <c r="X34" s="211"/>
      <c r="Y34" s="211"/>
      <c r="Z34" s="211"/>
      <c r="AA34" s="211"/>
      <c r="AB34" s="211"/>
      <c r="AC34" s="211"/>
      <c r="AD34" s="211"/>
      <c r="AE34" s="211"/>
      <c r="AF34" s="211"/>
      <c r="AG34" s="211"/>
      <c r="AH34" s="211"/>
      <c r="AI34" s="61"/>
      <c r="AJ34" s="61"/>
    </row>
    <row r="35" spans="1:54" ht="18" customHeight="1" thickBot="1">
      <c r="A35" s="59"/>
      <c r="B35" s="59" t="s">
        <v>36</v>
      </c>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row>
    <row r="36" spans="1:54" ht="33.950000000000003" customHeight="1">
      <c r="A36" s="59"/>
      <c r="B36" s="59"/>
      <c r="C36" s="412" t="s">
        <v>25</v>
      </c>
      <c r="D36" s="1533" t="s">
        <v>35</v>
      </c>
      <c r="E36" s="1722"/>
      <c r="F36" s="1722"/>
      <c r="G36" s="1722"/>
      <c r="H36" s="1722"/>
      <c r="I36" s="1722"/>
      <c r="J36" s="1722"/>
      <c r="K36" s="1722"/>
      <c r="L36" s="1722"/>
      <c r="M36" s="1722"/>
      <c r="N36" s="1722"/>
      <c r="O36" s="1722"/>
      <c r="P36" s="1723"/>
      <c r="Q36" s="1511">
        <f>IFERROR(ROUNDDOWN(Q37+Q45,-3),"")</f>
        <v>0</v>
      </c>
      <c r="R36" s="1512"/>
      <c r="S36" s="1512"/>
      <c r="T36" s="1512"/>
      <c r="U36" s="1512"/>
      <c r="V36" s="1512"/>
      <c r="W36" s="1512"/>
      <c r="X36" s="1512"/>
      <c r="Y36" s="1512"/>
      <c r="Z36" s="1512"/>
      <c r="AA36" s="1512"/>
      <c r="AB36" s="1512"/>
      <c r="AC36" s="1512"/>
      <c r="AD36" s="1512"/>
      <c r="AE36" s="1512"/>
      <c r="AF36" s="1512"/>
      <c r="AG36" s="1512"/>
      <c r="AH36" s="455" t="s">
        <v>12</v>
      </c>
      <c r="AI36" s="59"/>
      <c r="AJ36" s="59"/>
    </row>
    <row r="37" spans="1:54" ht="24" customHeight="1">
      <c r="A37" s="59"/>
      <c r="B37" s="59"/>
      <c r="C37" s="401"/>
      <c r="D37" s="61"/>
      <c r="E37" s="1700" t="s">
        <v>34</v>
      </c>
      <c r="F37" s="1725"/>
      <c r="G37" s="1725"/>
      <c r="H37" s="1725"/>
      <c r="I37" s="1725"/>
      <c r="J37" s="1725"/>
      <c r="K37" s="1725"/>
      <c r="L37" s="1725"/>
      <c r="M37" s="1725"/>
      <c r="N37" s="1725"/>
      <c r="O37" s="1725"/>
      <c r="P37" s="1726"/>
      <c r="Q37" s="1513">
        <f>Q38-Q39-Q40-Q41-Q42</f>
        <v>0</v>
      </c>
      <c r="R37" s="1514"/>
      <c r="S37" s="1514"/>
      <c r="T37" s="1514"/>
      <c r="U37" s="1514"/>
      <c r="V37" s="1514"/>
      <c r="W37" s="1514"/>
      <c r="X37" s="1514"/>
      <c r="Y37" s="1514"/>
      <c r="Z37" s="1514"/>
      <c r="AA37" s="1514"/>
      <c r="AB37" s="1514"/>
      <c r="AC37" s="1514"/>
      <c r="AD37" s="1514"/>
      <c r="AE37" s="1514"/>
      <c r="AF37" s="1514"/>
      <c r="AG37" s="1514"/>
      <c r="AH37" s="453" t="s">
        <v>12</v>
      </c>
      <c r="AI37" s="59"/>
      <c r="AJ37" s="59"/>
    </row>
    <row r="38" spans="1:54" ht="17.100000000000001" customHeight="1">
      <c r="A38" s="59"/>
      <c r="B38" s="59"/>
      <c r="C38" s="401"/>
      <c r="D38" s="61"/>
      <c r="E38" s="416"/>
      <c r="F38" s="1668" t="s">
        <v>33</v>
      </c>
      <c r="G38" s="1669"/>
      <c r="H38" s="1669"/>
      <c r="I38" s="1669"/>
      <c r="J38" s="1669"/>
      <c r="K38" s="1669"/>
      <c r="L38" s="1669"/>
      <c r="M38" s="1669"/>
      <c r="N38" s="1669"/>
      <c r="O38" s="1669"/>
      <c r="P38" s="1744"/>
      <c r="Q38" s="1496">
        <f>'③第４号様式の３ '!AA64</f>
        <v>0</v>
      </c>
      <c r="R38" s="1497"/>
      <c r="S38" s="1497"/>
      <c r="T38" s="1497"/>
      <c r="U38" s="1497"/>
      <c r="V38" s="1497"/>
      <c r="W38" s="1497"/>
      <c r="X38" s="1497"/>
      <c r="Y38" s="1497"/>
      <c r="Z38" s="1497"/>
      <c r="AA38" s="1497"/>
      <c r="AB38" s="1497"/>
      <c r="AC38" s="1497"/>
      <c r="AD38" s="1497"/>
      <c r="AE38" s="1497"/>
      <c r="AF38" s="1497"/>
      <c r="AG38" s="1497"/>
      <c r="AH38" s="453" t="s">
        <v>12</v>
      </c>
      <c r="AI38" s="59"/>
      <c r="AJ38" s="59"/>
    </row>
    <row r="39" spans="1:54" ht="32.25" customHeight="1">
      <c r="A39" s="59"/>
      <c r="B39" s="59"/>
      <c r="C39" s="401"/>
      <c r="D39" s="61"/>
      <c r="E39" s="416"/>
      <c r="F39" s="1515" t="s">
        <v>32</v>
      </c>
      <c r="G39" s="1516"/>
      <c r="H39" s="1516"/>
      <c r="I39" s="1516"/>
      <c r="J39" s="1516"/>
      <c r="K39" s="1516"/>
      <c r="L39" s="1516"/>
      <c r="M39" s="1516"/>
      <c r="N39" s="1516"/>
      <c r="O39" s="1516"/>
      <c r="P39" s="1517"/>
      <c r="Q39" s="1496">
        <f>'③第４号様式の３ '!AE64</f>
        <v>0</v>
      </c>
      <c r="R39" s="1497"/>
      <c r="S39" s="1497"/>
      <c r="T39" s="1497"/>
      <c r="U39" s="1497"/>
      <c r="V39" s="1497"/>
      <c r="W39" s="1497"/>
      <c r="X39" s="1497"/>
      <c r="Y39" s="1497"/>
      <c r="Z39" s="1497"/>
      <c r="AA39" s="1497"/>
      <c r="AB39" s="1497"/>
      <c r="AC39" s="1497"/>
      <c r="AD39" s="1497"/>
      <c r="AE39" s="1497"/>
      <c r="AF39" s="1497"/>
      <c r="AG39" s="1497"/>
      <c r="AH39" s="453" t="s">
        <v>12</v>
      </c>
      <c r="AI39" s="59"/>
      <c r="AJ39" s="59"/>
    </row>
    <row r="40" spans="1:54" ht="32.25" customHeight="1">
      <c r="A40" s="59"/>
      <c r="B40" s="59"/>
      <c r="C40" s="401"/>
      <c r="D40" s="61"/>
      <c r="E40" s="416"/>
      <c r="F40" s="1737" t="s">
        <v>31</v>
      </c>
      <c r="G40" s="1732" t="s">
        <v>380</v>
      </c>
      <c r="H40" s="1733"/>
      <c r="I40" s="1733"/>
      <c r="J40" s="1733"/>
      <c r="K40" s="1733"/>
      <c r="L40" s="1733"/>
      <c r="M40" s="1733"/>
      <c r="N40" s="1733"/>
      <c r="O40" s="1733"/>
      <c r="P40" s="1734"/>
      <c r="Q40" s="1496">
        <f>'③第４号様式の３ '!AF64</f>
        <v>0</v>
      </c>
      <c r="R40" s="1497"/>
      <c r="S40" s="1497"/>
      <c r="T40" s="1497"/>
      <c r="U40" s="1497"/>
      <c r="V40" s="1497"/>
      <c r="W40" s="1497"/>
      <c r="X40" s="1497"/>
      <c r="Y40" s="1497"/>
      <c r="Z40" s="1497"/>
      <c r="AA40" s="1497"/>
      <c r="AB40" s="1497"/>
      <c r="AC40" s="1497"/>
      <c r="AD40" s="1497"/>
      <c r="AE40" s="1497"/>
      <c r="AF40" s="1497"/>
      <c r="AG40" s="1497"/>
      <c r="AH40" s="453" t="s">
        <v>12</v>
      </c>
      <c r="AI40" s="59"/>
      <c r="AJ40" s="59"/>
    </row>
    <row r="41" spans="1:54" ht="32.25" customHeight="1">
      <c r="A41" s="59"/>
      <c r="B41" s="59"/>
      <c r="C41" s="401"/>
      <c r="D41" s="61"/>
      <c r="E41" s="416"/>
      <c r="F41" s="1738"/>
      <c r="G41" s="1732" t="s">
        <v>316</v>
      </c>
      <c r="H41" s="1733"/>
      <c r="I41" s="1733"/>
      <c r="J41" s="1733"/>
      <c r="K41" s="1733"/>
      <c r="L41" s="1733"/>
      <c r="M41" s="1733"/>
      <c r="N41" s="1733"/>
      <c r="O41" s="1733"/>
      <c r="P41" s="1734"/>
      <c r="Q41" s="1496">
        <f>'③第４号様式の３ '!AG64</f>
        <v>0</v>
      </c>
      <c r="R41" s="1497"/>
      <c r="S41" s="1497"/>
      <c r="T41" s="1497"/>
      <c r="U41" s="1497"/>
      <c r="V41" s="1497"/>
      <c r="W41" s="1497"/>
      <c r="X41" s="1497"/>
      <c r="Y41" s="1497"/>
      <c r="Z41" s="1497"/>
      <c r="AA41" s="1497"/>
      <c r="AB41" s="1497"/>
      <c r="AC41" s="1497"/>
      <c r="AD41" s="1497"/>
      <c r="AE41" s="1497"/>
      <c r="AF41" s="1497"/>
      <c r="AG41" s="1497"/>
      <c r="AH41" s="453" t="s">
        <v>12</v>
      </c>
      <c r="AI41" s="59"/>
      <c r="AJ41" s="59"/>
    </row>
    <row r="42" spans="1:54" ht="17.100000000000001" customHeight="1">
      <c r="A42" s="59"/>
      <c r="B42" s="59"/>
      <c r="C42" s="401"/>
      <c r="D42" s="61"/>
      <c r="E42" s="417"/>
      <c r="F42" s="1700" t="s">
        <v>30</v>
      </c>
      <c r="G42" s="1701"/>
      <c r="H42" s="1701"/>
      <c r="I42" s="1701"/>
      <c r="J42" s="1701"/>
      <c r="K42" s="1701"/>
      <c r="L42" s="1701"/>
      <c r="M42" s="1701"/>
      <c r="N42" s="1701"/>
      <c r="O42" s="1701"/>
      <c r="P42" s="1702"/>
      <c r="Q42" s="1496">
        <f>Q43+Q44</f>
        <v>0</v>
      </c>
      <c r="R42" s="1497"/>
      <c r="S42" s="1497"/>
      <c r="T42" s="1497"/>
      <c r="U42" s="1497"/>
      <c r="V42" s="1497"/>
      <c r="W42" s="1497"/>
      <c r="X42" s="1497"/>
      <c r="Y42" s="1497"/>
      <c r="Z42" s="1497"/>
      <c r="AA42" s="1497"/>
      <c r="AB42" s="1497"/>
      <c r="AC42" s="1497"/>
      <c r="AD42" s="1497"/>
      <c r="AE42" s="1497"/>
      <c r="AF42" s="1497"/>
      <c r="AG42" s="1497"/>
      <c r="AH42" s="456" t="s">
        <v>12</v>
      </c>
      <c r="AI42" s="59"/>
      <c r="AJ42" s="59"/>
    </row>
    <row r="43" spans="1:54" ht="32.25" customHeight="1">
      <c r="A43" s="59"/>
      <c r="B43" s="59"/>
      <c r="C43" s="401"/>
      <c r="D43" s="61"/>
      <c r="E43" s="416"/>
      <c r="F43" s="422"/>
      <c r="G43" s="1515" t="s">
        <v>29</v>
      </c>
      <c r="H43" s="1516"/>
      <c r="I43" s="1516"/>
      <c r="J43" s="1516"/>
      <c r="K43" s="1516"/>
      <c r="L43" s="1516"/>
      <c r="M43" s="1516"/>
      <c r="N43" s="1516"/>
      <c r="O43" s="1516"/>
      <c r="P43" s="1517"/>
      <c r="Q43" s="1496">
        <f>'③第４号様式の３ '!U64</f>
        <v>0</v>
      </c>
      <c r="R43" s="1497"/>
      <c r="S43" s="1497"/>
      <c r="T43" s="1497"/>
      <c r="U43" s="1497"/>
      <c r="V43" s="1497"/>
      <c r="W43" s="1497"/>
      <c r="X43" s="1497"/>
      <c r="Y43" s="1497"/>
      <c r="Z43" s="1497"/>
      <c r="AA43" s="1497"/>
      <c r="AB43" s="1497"/>
      <c r="AC43" s="1497"/>
      <c r="AD43" s="1497"/>
      <c r="AE43" s="1497"/>
      <c r="AF43" s="1497"/>
      <c r="AG43" s="1497"/>
      <c r="AH43" s="474" t="s">
        <v>12</v>
      </c>
      <c r="AI43" s="59"/>
      <c r="AJ43" s="59"/>
    </row>
    <row r="44" spans="1:54" ht="45" customHeight="1">
      <c r="A44" s="59"/>
      <c r="B44" s="59"/>
      <c r="C44" s="401"/>
      <c r="D44" s="61"/>
      <c r="E44" s="475"/>
      <c r="F44" s="423"/>
      <c r="G44" s="1515" t="s">
        <v>28</v>
      </c>
      <c r="H44" s="1516"/>
      <c r="I44" s="1516"/>
      <c r="J44" s="1516"/>
      <c r="K44" s="1516"/>
      <c r="L44" s="1516"/>
      <c r="M44" s="1516"/>
      <c r="N44" s="1516"/>
      <c r="O44" s="1516"/>
      <c r="P44" s="1517"/>
      <c r="Q44" s="1496">
        <f>'③第４号様式の３ '!V64</f>
        <v>0</v>
      </c>
      <c r="R44" s="1497"/>
      <c r="S44" s="1497"/>
      <c r="T44" s="1497"/>
      <c r="U44" s="1497"/>
      <c r="V44" s="1497"/>
      <c r="W44" s="1497"/>
      <c r="X44" s="1497"/>
      <c r="Y44" s="1497"/>
      <c r="Z44" s="1497"/>
      <c r="AA44" s="1497"/>
      <c r="AB44" s="1497"/>
      <c r="AC44" s="1497"/>
      <c r="AD44" s="1497"/>
      <c r="AE44" s="1497"/>
      <c r="AF44" s="1497"/>
      <c r="AG44" s="1497"/>
      <c r="AH44" s="453" t="s">
        <v>12</v>
      </c>
      <c r="AI44" s="59"/>
      <c r="AJ44" s="59"/>
    </row>
    <row r="45" spans="1:54" ht="17.100000000000001" customHeight="1" thickBot="1">
      <c r="A45" s="59"/>
      <c r="B45" s="59"/>
      <c r="C45" s="425"/>
      <c r="D45" s="476"/>
      <c r="E45" s="426" t="s">
        <v>27</v>
      </c>
      <c r="F45" s="427"/>
      <c r="G45" s="477"/>
      <c r="H45" s="477"/>
      <c r="I45" s="477"/>
      <c r="J45" s="477"/>
      <c r="K45" s="477"/>
      <c r="L45" s="477"/>
      <c r="M45" s="477"/>
      <c r="N45" s="477"/>
      <c r="O45" s="477"/>
      <c r="P45" s="478"/>
      <c r="Q45" s="1506">
        <f>IF(Q37=0,0,Q37*①入力シート!L21)</f>
        <v>0</v>
      </c>
      <c r="R45" s="1507"/>
      <c r="S45" s="1507"/>
      <c r="T45" s="1507"/>
      <c r="U45" s="1507"/>
      <c r="V45" s="1507"/>
      <c r="W45" s="1507"/>
      <c r="X45" s="1507"/>
      <c r="Y45" s="1507"/>
      <c r="Z45" s="1507"/>
      <c r="AA45" s="1507"/>
      <c r="AB45" s="1507"/>
      <c r="AC45" s="1507"/>
      <c r="AD45" s="1507"/>
      <c r="AE45" s="1507"/>
      <c r="AF45" s="1507"/>
      <c r="AG45" s="1507"/>
      <c r="AH45" s="454" t="s">
        <v>12</v>
      </c>
      <c r="AI45" s="59"/>
      <c r="AJ45" s="59"/>
    </row>
    <row r="46" spans="1:54" s="4" customFormat="1" ht="15" customHeight="1">
      <c r="A46" s="61"/>
      <c r="B46" s="61"/>
      <c r="C46" s="211"/>
      <c r="D46" s="61"/>
      <c r="E46" s="411"/>
      <c r="F46" s="429"/>
      <c r="G46" s="82"/>
      <c r="H46" s="82"/>
      <c r="I46" s="82"/>
      <c r="J46" s="82"/>
      <c r="K46" s="82"/>
      <c r="L46" s="82"/>
      <c r="M46" s="82"/>
      <c r="N46" s="82"/>
      <c r="O46" s="82"/>
      <c r="P46" s="82"/>
      <c r="Q46" s="211"/>
      <c r="R46" s="211"/>
      <c r="S46" s="211"/>
      <c r="T46" s="211"/>
      <c r="U46" s="211"/>
      <c r="V46" s="211"/>
      <c r="W46" s="211"/>
      <c r="X46" s="211"/>
      <c r="Y46" s="211"/>
      <c r="Z46" s="211"/>
      <c r="AA46" s="211"/>
      <c r="AB46" s="211"/>
      <c r="AC46" s="211"/>
      <c r="AD46" s="211"/>
      <c r="AE46" s="211"/>
      <c r="AF46" s="211"/>
      <c r="AG46" s="211"/>
      <c r="AH46" s="479"/>
      <c r="AI46" s="61"/>
      <c r="AJ46" s="61"/>
    </row>
    <row r="47" spans="1:54" s="6" customFormat="1" ht="18" customHeight="1" thickBot="1">
      <c r="A47" s="388"/>
      <c r="B47" s="59" t="s">
        <v>26</v>
      </c>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c r="AF47" s="388"/>
      <c r="AG47" s="388"/>
      <c r="AH47" s="466"/>
      <c r="AI47" s="388"/>
      <c r="AJ47" s="388"/>
    </row>
    <row r="48" spans="1:54" s="6" customFormat="1" ht="18" customHeight="1">
      <c r="A48" s="388"/>
      <c r="B48" s="388"/>
      <c r="C48" s="412" t="s">
        <v>25</v>
      </c>
      <c r="D48" s="1533" t="s">
        <v>24</v>
      </c>
      <c r="E48" s="1534"/>
      <c r="F48" s="1534"/>
      <c r="G48" s="1534"/>
      <c r="H48" s="1534"/>
      <c r="I48" s="1534"/>
      <c r="J48" s="1534"/>
      <c r="K48" s="1534"/>
      <c r="L48" s="1534"/>
      <c r="M48" s="1534"/>
      <c r="N48" s="1534"/>
      <c r="O48" s="1534"/>
      <c r="P48" s="1703"/>
      <c r="Q48" s="1665">
        <f>'⑨第４号様式の２（内訳表）'!E13</f>
        <v>0</v>
      </c>
      <c r="R48" s="1666"/>
      <c r="S48" s="1666"/>
      <c r="T48" s="1666"/>
      <c r="U48" s="1666"/>
      <c r="V48" s="1666"/>
      <c r="W48" s="1666"/>
      <c r="X48" s="1666"/>
      <c r="Y48" s="1666"/>
      <c r="Z48" s="1666"/>
      <c r="AA48" s="1666"/>
      <c r="AB48" s="1666"/>
      <c r="AC48" s="1666"/>
      <c r="AD48" s="1666"/>
      <c r="AE48" s="1666"/>
      <c r="AF48" s="1666"/>
      <c r="AG48" s="1667"/>
      <c r="AH48" s="434" t="s">
        <v>12</v>
      </c>
      <c r="AI48" s="388"/>
      <c r="AJ48" s="388"/>
    </row>
    <row r="49" spans="1:48" s="6" customFormat="1" ht="18" customHeight="1">
      <c r="A49" s="388"/>
      <c r="B49" s="388"/>
      <c r="C49" s="401"/>
      <c r="D49" s="405"/>
      <c r="E49" s="406"/>
      <c r="F49" s="406"/>
      <c r="G49" s="406"/>
      <c r="H49" s="1668" t="s">
        <v>23</v>
      </c>
      <c r="I49" s="1669"/>
      <c r="J49" s="1669"/>
      <c r="K49" s="1669"/>
      <c r="L49" s="1669"/>
      <c r="M49" s="1669"/>
      <c r="N49" s="1669"/>
      <c r="O49" s="1669"/>
      <c r="P49" s="1670"/>
      <c r="Q49" s="1671">
        <f>'⑨第４号様式の２（内訳表）'!F13</f>
        <v>0</v>
      </c>
      <c r="R49" s="1672"/>
      <c r="S49" s="1672"/>
      <c r="T49" s="1672"/>
      <c r="U49" s="1672"/>
      <c r="V49" s="1672"/>
      <c r="W49" s="1672"/>
      <c r="X49" s="1672"/>
      <c r="Y49" s="1672"/>
      <c r="Z49" s="1672"/>
      <c r="AA49" s="1672"/>
      <c r="AB49" s="1672"/>
      <c r="AC49" s="1672"/>
      <c r="AD49" s="1672"/>
      <c r="AE49" s="1672"/>
      <c r="AF49" s="1672"/>
      <c r="AG49" s="1673"/>
      <c r="AH49" s="435" t="s">
        <v>12</v>
      </c>
      <c r="AI49" s="388"/>
      <c r="AJ49" s="388"/>
    </row>
    <row r="50" spans="1:48" s="6" customFormat="1" ht="18" customHeight="1">
      <c r="A50" s="388"/>
      <c r="B50" s="388"/>
      <c r="C50" s="436" t="s">
        <v>22</v>
      </c>
      <c r="D50" s="1674" t="s">
        <v>21</v>
      </c>
      <c r="E50" s="1675"/>
      <c r="F50" s="1675"/>
      <c r="G50" s="1675"/>
      <c r="H50" s="1675"/>
      <c r="I50" s="1675"/>
      <c r="J50" s="1675"/>
      <c r="K50" s="1675"/>
      <c r="L50" s="1675"/>
      <c r="M50" s="1675"/>
      <c r="N50" s="1675"/>
      <c r="O50" s="1675"/>
      <c r="P50" s="1691"/>
      <c r="Q50" s="1692">
        <f>'⑨第４号様式の２（内訳表）'!G13</f>
        <v>0</v>
      </c>
      <c r="R50" s="1497"/>
      <c r="S50" s="1497"/>
      <c r="T50" s="1497"/>
      <c r="U50" s="1497"/>
      <c r="V50" s="1497"/>
      <c r="W50" s="1497"/>
      <c r="X50" s="1497"/>
      <c r="Y50" s="1497"/>
      <c r="Z50" s="1497"/>
      <c r="AA50" s="1497"/>
      <c r="AB50" s="1497"/>
      <c r="AC50" s="1497"/>
      <c r="AD50" s="1497"/>
      <c r="AE50" s="1497"/>
      <c r="AF50" s="1497"/>
      <c r="AG50" s="1497"/>
      <c r="AH50" s="435" t="s">
        <v>12</v>
      </c>
      <c r="AI50" s="388"/>
      <c r="AJ50" s="388"/>
    </row>
    <row r="51" spans="1:48" s="6" customFormat="1" ht="18" customHeight="1" thickBot="1">
      <c r="A51" s="388"/>
      <c r="B51" s="388"/>
      <c r="C51" s="425"/>
      <c r="D51" s="438"/>
      <c r="E51" s="439"/>
      <c r="F51" s="439"/>
      <c r="G51" s="439"/>
      <c r="H51" s="1535" t="s">
        <v>20</v>
      </c>
      <c r="I51" s="1536"/>
      <c r="J51" s="1536"/>
      <c r="K51" s="1536"/>
      <c r="L51" s="1536"/>
      <c r="M51" s="1536"/>
      <c r="N51" s="1536"/>
      <c r="O51" s="1536"/>
      <c r="P51" s="1537"/>
      <c r="Q51" s="1538">
        <f>'⑨第４号様式の２（内訳表）'!H13</f>
        <v>0</v>
      </c>
      <c r="R51" s="1539"/>
      <c r="S51" s="1539"/>
      <c r="T51" s="1539"/>
      <c r="U51" s="1539"/>
      <c r="V51" s="1539"/>
      <c r="W51" s="1539"/>
      <c r="X51" s="1539"/>
      <c r="Y51" s="1539"/>
      <c r="Z51" s="1539"/>
      <c r="AA51" s="1539"/>
      <c r="AB51" s="1539"/>
      <c r="AC51" s="1539"/>
      <c r="AD51" s="1539"/>
      <c r="AE51" s="1539"/>
      <c r="AF51" s="1539"/>
      <c r="AG51" s="1506"/>
      <c r="AH51" s="440" t="s">
        <v>12</v>
      </c>
      <c r="AI51" s="388"/>
      <c r="AJ51" s="388"/>
    </row>
    <row r="52" spans="1:48" s="5" customFormat="1" ht="18" customHeight="1">
      <c r="A52" s="388"/>
      <c r="B52" s="388"/>
      <c r="C52" s="441" t="s">
        <v>19</v>
      </c>
      <c r="D52" s="1541" t="s">
        <v>381</v>
      </c>
      <c r="E52" s="1715"/>
      <c r="F52" s="1715"/>
      <c r="G52" s="1715"/>
      <c r="H52" s="1715"/>
      <c r="I52" s="1715"/>
      <c r="J52" s="1715"/>
      <c r="K52" s="1715"/>
      <c r="L52" s="1715"/>
      <c r="M52" s="1715"/>
      <c r="N52" s="1715"/>
      <c r="O52" s="1715"/>
      <c r="P52" s="1715"/>
      <c r="Q52" s="1715"/>
      <c r="R52" s="1715"/>
      <c r="S52" s="1715"/>
      <c r="T52" s="1715"/>
      <c r="U52" s="1715"/>
      <c r="V52" s="1715"/>
      <c r="W52" s="1715"/>
      <c r="X52" s="1715"/>
      <c r="Y52" s="1715"/>
      <c r="Z52" s="1715"/>
      <c r="AA52" s="1715"/>
      <c r="AB52" s="1715"/>
      <c r="AC52" s="1715"/>
      <c r="AD52" s="1715"/>
      <c r="AE52" s="1715"/>
      <c r="AF52" s="1715"/>
      <c r="AG52" s="1715"/>
      <c r="AH52" s="1715"/>
      <c r="AI52" s="388"/>
      <c r="AJ52" s="388"/>
    </row>
    <row r="53" spans="1:48" s="4" customFormat="1" ht="17.100000000000001" customHeight="1">
      <c r="A53" s="61"/>
      <c r="B53" s="61"/>
      <c r="C53" s="211"/>
      <c r="D53" s="61"/>
      <c r="E53" s="411"/>
      <c r="F53" s="429"/>
      <c r="G53" s="82"/>
      <c r="H53" s="82"/>
      <c r="I53" s="82"/>
      <c r="J53" s="82"/>
      <c r="K53" s="82"/>
      <c r="L53" s="82"/>
      <c r="M53" s="82"/>
      <c r="N53" s="82"/>
      <c r="O53" s="82"/>
      <c r="P53" s="82"/>
      <c r="Q53" s="211"/>
      <c r="R53" s="211"/>
      <c r="S53" s="211"/>
      <c r="T53" s="211"/>
      <c r="U53" s="211"/>
      <c r="V53" s="211"/>
      <c r="W53" s="211"/>
      <c r="X53" s="211"/>
      <c r="Y53" s="211"/>
      <c r="Z53" s="211"/>
      <c r="AA53" s="211"/>
      <c r="AB53" s="211"/>
      <c r="AC53" s="211"/>
      <c r="AD53" s="211"/>
      <c r="AE53" s="211"/>
      <c r="AF53" s="211"/>
      <c r="AG53" s="211"/>
      <c r="AH53" s="479"/>
      <c r="AI53" s="61"/>
      <c r="AJ53" s="61"/>
    </row>
    <row r="54" spans="1:48" s="4" customFormat="1" ht="17.100000000000001" customHeight="1" thickBot="1">
      <c r="A54" s="61"/>
      <c r="B54" s="59" t="s">
        <v>18</v>
      </c>
      <c r="C54" s="443"/>
      <c r="D54" s="444"/>
      <c r="E54" s="444"/>
      <c r="F54" s="444"/>
      <c r="G54" s="444"/>
      <c r="H54" s="444"/>
      <c r="I54" s="444"/>
      <c r="J54" s="444"/>
      <c r="K54" s="444"/>
      <c r="L54" s="82"/>
      <c r="M54" s="82"/>
      <c r="N54" s="82"/>
      <c r="O54" s="82"/>
      <c r="P54" s="82"/>
      <c r="Q54" s="211"/>
      <c r="R54" s="211"/>
      <c r="S54" s="211"/>
      <c r="T54" s="211"/>
      <c r="U54" s="211"/>
      <c r="V54" s="211"/>
      <c r="W54" s="211"/>
      <c r="X54" s="211"/>
      <c r="Y54" s="211"/>
      <c r="Z54" s="211"/>
      <c r="AA54" s="211"/>
      <c r="AB54" s="211"/>
      <c r="AC54" s="211"/>
      <c r="AD54" s="211"/>
      <c r="AE54" s="211"/>
      <c r="AF54" s="211"/>
      <c r="AG54" s="211"/>
      <c r="AH54" s="479"/>
      <c r="AI54" s="61"/>
      <c r="AJ54" s="61"/>
    </row>
    <row r="55" spans="1:48" ht="30" customHeight="1">
      <c r="A55" s="59"/>
      <c r="B55" s="59"/>
      <c r="C55" s="480" t="s">
        <v>17</v>
      </c>
      <c r="D55" s="1716" t="s">
        <v>16</v>
      </c>
      <c r="E55" s="1717"/>
      <c r="F55" s="1717"/>
      <c r="G55" s="1717"/>
      <c r="H55" s="1717"/>
      <c r="I55" s="1717"/>
      <c r="J55" s="1717"/>
      <c r="K55" s="1717"/>
      <c r="L55" s="1717"/>
      <c r="M55" s="1717"/>
      <c r="N55" s="1717"/>
      <c r="O55" s="1717"/>
      <c r="P55" s="1717"/>
      <c r="Q55" s="1500" t="s">
        <v>15</v>
      </c>
      <c r="R55" s="1501"/>
      <c r="S55" s="1501"/>
      <c r="T55" s="1501"/>
      <c r="U55" s="1501"/>
      <c r="V55" s="1501"/>
      <c r="W55" s="1501"/>
      <c r="X55" s="1501"/>
      <c r="Y55" s="1502"/>
      <c r="Z55" s="1503"/>
      <c r="AA55" s="1504"/>
      <c r="AB55" s="1504"/>
      <c r="AC55" s="1504"/>
      <c r="AD55" s="1504"/>
      <c r="AE55" s="1504"/>
      <c r="AF55" s="1504"/>
      <c r="AG55" s="1504"/>
      <c r="AH55" s="1505"/>
      <c r="AI55" s="59"/>
      <c r="AJ55" s="59"/>
      <c r="AK55" s="1" t="s">
        <v>14</v>
      </c>
      <c r="AL55" s="3"/>
    </row>
    <row r="56" spans="1:48" ht="99.95" customHeight="1">
      <c r="A56" s="59"/>
      <c r="B56" s="59"/>
      <c r="C56" s="481"/>
      <c r="D56" s="1688" t="s">
        <v>13</v>
      </c>
      <c r="E56" s="1689"/>
      <c r="F56" s="1689"/>
      <c r="G56" s="1689"/>
      <c r="H56" s="1689"/>
      <c r="I56" s="1689"/>
      <c r="J56" s="1689"/>
      <c r="K56" s="1689"/>
      <c r="L56" s="1689"/>
      <c r="M56" s="1689"/>
      <c r="N56" s="1689"/>
      <c r="O56" s="1689"/>
      <c r="P56" s="1690"/>
      <c r="Q56" s="1544" t="str">
        <f>IF(Z55="","",IF(Z55="加算Ⅰ新規事由あり",MAX(Q29-Q36,0),MAX(ROUNDDOWN((Q42-(Q38-Q39-Q40-Q41)-Q49+Q51),-3),0)))</f>
        <v/>
      </c>
      <c r="R56" s="1545"/>
      <c r="S56" s="1545"/>
      <c r="T56" s="1545"/>
      <c r="U56" s="1545"/>
      <c r="V56" s="1545"/>
      <c r="W56" s="1545"/>
      <c r="X56" s="1545"/>
      <c r="Y56" s="1545"/>
      <c r="Z56" s="1545"/>
      <c r="AA56" s="1545"/>
      <c r="AB56" s="1545"/>
      <c r="AC56" s="1545"/>
      <c r="AD56" s="1545"/>
      <c r="AE56" s="1545"/>
      <c r="AF56" s="1545"/>
      <c r="AG56" s="1545"/>
      <c r="AH56" s="483" t="s">
        <v>12</v>
      </c>
      <c r="AI56" s="59"/>
      <c r="AJ56" s="59"/>
      <c r="AK56" s="1" t="s">
        <v>11</v>
      </c>
      <c r="AL56" s="3"/>
    </row>
    <row r="57" spans="1:48" ht="20.25" customHeight="1">
      <c r="A57" s="59"/>
      <c r="B57" s="59"/>
      <c r="C57" s="445" t="s">
        <v>10</v>
      </c>
      <c r="D57" s="448"/>
      <c r="E57" s="448"/>
      <c r="F57" s="448"/>
      <c r="G57" s="448"/>
      <c r="H57" s="448"/>
      <c r="I57" s="448"/>
      <c r="J57" s="448"/>
      <c r="K57" s="448"/>
      <c r="L57" s="448"/>
      <c r="M57" s="448"/>
      <c r="N57" s="448"/>
      <c r="O57" s="448"/>
      <c r="P57" s="448"/>
      <c r="Q57" s="448"/>
      <c r="R57" s="449"/>
      <c r="S57" s="449"/>
      <c r="T57" s="449"/>
      <c r="U57" s="449"/>
      <c r="V57" s="449"/>
      <c r="W57" s="449"/>
      <c r="X57" s="449"/>
      <c r="Y57" s="449"/>
      <c r="Z57" s="449"/>
      <c r="AA57" s="449"/>
      <c r="AB57" s="449"/>
      <c r="AC57" s="449"/>
      <c r="AD57" s="449"/>
      <c r="AE57" s="449"/>
      <c r="AF57" s="449"/>
      <c r="AG57" s="449"/>
      <c r="AH57" s="450"/>
      <c r="AI57" s="59"/>
      <c r="AJ57" s="59"/>
    </row>
    <row r="58" spans="1:48" ht="18.75" customHeight="1">
      <c r="A58" s="59"/>
      <c r="B58" s="59"/>
      <c r="C58" s="1708" t="s">
        <v>9</v>
      </c>
      <c r="D58" s="1693" t="s">
        <v>318</v>
      </c>
      <c r="E58" s="1694"/>
      <c r="F58" s="1694"/>
      <c r="G58" s="1694"/>
      <c r="H58" s="1694"/>
      <c r="I58" s="1694"/>
      <c r="J58" s="1694"/>
      <c r="K58" s="1694"/>
      <c r="L58" s="1694"/>
      <c r="M58" s="1694"/>
      <c r="N58" s="1694"/>
      <c r="O58" s="1694"/>
      <c r="P58" s="1695"/>
      <c r="Q58" s="1551" t="s">
        <v>7</v>
      </c>
      <c r="R58" s="1552"/>
      <c r="S58" s="1552"/>
      <c r="T58" s="1552"/>
      <c r="U58" s="1552"/>
      <c r="V58" s="1552"/>
      <c r="W58" s="1552"/>
      <c r="X58" s="1552"/>
      <c r="Y58" s="1553"/>
      <c r="Z58" s="1551" t="s">
        <v>6</v>
      </c>
      <c r="AA58" s="1699"/>
      <c r="AB58" s="1699"/>
      <c r="AC58" s="1699"/>
      <c r="AD58" s="1699"/>
      <c r="AE58" s="1699"/>
      <c r="AF58" s="1699"/>
      <c r="AG58" s="1699"/>
      <c r="AH58" s="1616"/>
      <c r="AI58" s="59"/>
      <c r="AJ58" s="59"/>
    </row>
    <row r="59" spans="1:48" ht="30" customHeight="1">
      <c r="A59" s="59"/>
      <c r="B59" s="59"/>
      <c r="C59" s="1709"/>
      <c r="D59" s="1696"/>
      <c r="E59" s="1697"/>
      <c r="F59" s="1697"/>
      <c r="G59" s="1697"/>
      <c r="H59" s="1697"/>
      <c r="I59" s="1697"/>
      <c r="J59" s="1697"/>
      <c r="K59" s="1697"/>
      <c r="L59" s="1697"/>
      <c r="M59" s="1697"/>
      <c r="N59" s="1697"/>
      <c r="O59" s="1697"/>
      <c r="P59" s="1698"/>
      <c r="Q59" s="1555" t="str">
        <f>IF(Q56="","",IF(Q56=0,"なし","あり"))</f>
        <v/>
      </c>
      <c r="R59" s="1556"/>
      <c r="S59" s="1556"/>
      <c r="T59" s="1556"/>
      <c r="U59" s="1556"/>
      <c r="V59" s="1556"/>
      <c r="W59" s="1556"/>
      <c r="X59" s="1556"/>
      <c r="Y59" s="1557"/>
      <c r="Z59" s="1558"/>
      <c r="AA59" s="1706"/>
      <c r="AB59" s="1706"/>
      <c r="AC59" s="1706"/>
      <c r="AD59" s="1706"/>
      <c r="AE59" s="1706"/>
      <c r="AF59" s="1706"/>
      <c r="AG59" s="1706"/>
      <c r="AH59" s="1707"/>
      <c r="AI59" s="59"/>
      <c r="AJ59" s="59"/>
    </row>
    <row r="60" spans="1:48" ht="17.100000000000001" customHeight="1">
      <c r="A60" s="59"/>
      <c r="B60" s="59"/>
      <c r="C60" s="1704" t="s">
        <v>5</v>
      </c>
      <c r="D60" s="1718" t="s">
        <v>291</v>
      </c>
      <c r="E60" s="1719"/>
      <c r="F60" s="1719"/>
      <c r="G60" s="1719"/>
      <c r="H60" s="1719"/>
      <c r="I60" s="1719"/>
      <c r="J60" s="1719"/>
      <c r="K60" s="1719"/>
      <c r="L60" s="1719"/>
      <c r="M60" s="1719"/>
      <c r="N60" s="1719"/>
      <c r="O60" s="1719"/>
      <c r="P60" s="1719"/>
      <c r="Q60" s="110"/>
      <c r="R60" s="1571" t="s">
        <v>4</v>
      </c>
      <c r="S60" s="1571"/>
      <c r="T60" s="1571"/>
      <c r="U60" s="1571"/>
      <c r="V60" s="1571"/>
      <c r="W60" s="1571"/>
      <c r="X60" s="1571"/>
      <c r="Y60" s="1571"/>
      <c r="Z60" s="1571"/>
      <c r="AA60" s="1571"/>
      <c r="AB60" s="1571"/>
      <c r="AC60" s="1571"/>
      <c r="AD60" s="1571"/>
      <c r="AE60" s="1571"/>
      <c r="AF60" s="1571"/>
      <c r="AG60" s="1571"/>
      <c r="AH60" s="1572"/>
      <c r="AI60" s="59"/>
      <c r="AJ60" s="59"/>
    </row>
    <row r="61" spans="1:48" ht="17.100000000000001" customHeight="1">
      <c r="A61" s="59"/>
      <c r="B61" s="59"/>
      <c r="C61" s="1705"/>
      <c r="D61" s="1720"/>
      <c r="E61" s="1721"/>
      <c r="F61" s="1721"/>
      <c r="G61" s="1721"/>
      <c r="H61" s="1721"/>
      <c r="I61" s="1721"/>
      <c r="J61" s="1721"/>
      <c r="K61" s="1721"/>
      <c r="L61" s="1721"/>
      <c r="M61" s="1721"/>
      <c r="N61" s="1721"/>
      <c r="O61" s="1721"/>
      <c r="P61" s="1721"/>
      <c r="Q61" s="110"/>
      <c r="R61" s="1574" t="s">
        <v>367</v>
      </c>
      <c r="S61" s="1574"/>
      <c r="T61" s="1574"/>
      <c r="U61" s="1574"/>
      <c r="V61" s="1574"/>
      <c r="W61" s="1574"/>
      <c r="X61" s="1574"/>
      <c r="Y61" s="1574"/>
      <c r="Z61" s="1574"/>
      <c r="AA61" s="1574"/>
      <c r="AB61" s="1574"/>
      <c r="AC61" s="1574"/>
      <c r="AD61" s="1574"/>
      <c r="AE61" s="1574"/>
      <c r="AF61" s="1574"/>
      <c r="AG61" s="1574"/>
      <c r="AH61" s="1575"/>
      <c r="AI61" s="59"/>
      <c r="AJ61" s="59"/>
    </row>
    <row r="62" spans="1:48" ht="17.100000000000001" customHeight="1">
      <c r="A62" s="59"/>
      <c r="B62" s="59"/>
      <c r="C62" s="1705"/>
      <c r="D62" s="1720"/>
      <c r="E62" s="1721"/>
      <c r="F62" s="1721"/>
      <c r="G62" s="1721"/>
      <c r="H62" s="1721"/>
      <c r="I62" s="1721"/>
      <c r="J62" s="1721"/>
      <c r="K62" s="1721"/>
      <c r="L62" s="1721"/>
      <c r="M62" s="1721"/>
      <c r="N62" s="1721"/>
      <c r="O62" s="1721"/>
      <c r="P62" s="1721"/>
      <c r="Q62" s="110"/>
      <c r="R62" s="1577" t="s">
        <v>3</v>
      </c>
      <c r="S62" s="1577"/>
      <c r="T62" s="1577"/>
      <c r="U62" s="1577"/>
      <c r="V62" s="1577"/>
      <c r="W62" s="1577"/>
      <c r="X62" s="1577"/>
      <c r="Y62" s="1577"/>
      <c r="Z62" s="1577"/>
      <c r="AA62" s="1577"/>
      <c r="AB62" s="1577"/>
      <c r="AC62" s="1577"/>
      <c r="AD62" s="1577"/>
      <c r="AE62" s="1577"/>
      <c r="AF62" s="1577"/>
      <c r="AG62" s="1577"/>
      <c r="AH62" s="1578"/>
      <c r="AI62" s="59"/>
      <c r="AJ62" s="59"/>
    </row>
    <row r="63" spans="1:48" ht="17.100000000000001" customHeight="1">
      <c r="A63" s="59"/>
      <c r="B63" s="59"/>
      <c r="C63" s="1705"/>
      <c r="D63" s="1720"/>
      <c r="E63" s="1721"/>
      <c r="F63" s="1721"/>
      <c r="G63" s="1721"/>
      <c r="H63" s="1721"/>
      <c r="I63" s="1721"/>
      <c r="J63" s="1721"/>
      <c r="K63" s="1721"/>
      <c r="L63" s="1721"/>
      <c r="M63" s="1721"/>
      <c r="N63" s="1721"/>
      <c r="O63" s="1721"/>
      <c r="P63" s="1721"/>
      <c r="Q63" s="110"/>
      <c r="R63" s="1580" t="s">
        <v>368</v>
      </c>
      <c r="S63" s="1580"/>
      <c r="T63" s="1580"/>
      <c r="U63" s="1580"/>
      <c r="V63" s="1580"/>
      <c r="W63" s="1580"/>
      <c r="X63" s="1580"/>
      <c r="Y63" s="1580"/>
      <c r="Z63" s="1580"/>
      <c r="AA63" s="1580"/>
      <c r="AB63" s="1580"/>
      <c r="AC63" s="1580"/>
      <c r="AD63" s="1580"/>
      <c r="AE63" s="1580"/>
      <c r="AF63" s="1580"/>
      <c r="AG63" s="1580"/>
      <c r="AH63" s="1581"/>
      <c r="AI63" s="59"/>
      <c r="AJ63" s="59"/>
      <c r="AV63" s="1" t="s">
        <v>2</v>
      </c>
    </row>
    <row r="64" spans="1:48" ht="98.25" customHeight="1" thickBot="1">
      <c r="A64" s="59"/>
      <c r="B64" s="59"/>
      <c r="C64" s="482"/>
      <c r="D64" s="1685" t="s">
        <v>1</v>
      </c>
      <c r="E64" s="1686"/>
      <c r="F64" s="1686"/>
      <c r="G64" s="1686"/>
      <c r="H64" s="1686"/>
      <c r="I64" s="1686"/>
      <c r="J64" s="1686"/>
      <c r="K64" s="1686"/>
      <c r="L64" s="1686"/>
      <c r="M64" s="1686"/>
      <c r="N64" s="1686"/>
      <c r="O64" s="1686"/>
      <c r="P64" s="1687"/>
      <c r="Q64" s="1653"/>
      <c r="R64" s="1654"/>
      <c r="S64" s="1654"/>
      <c r="T64" s="1654"/>
      <c r="U64" s="1654"/>
      <c r="V64" s="1654"/>
      <c r="W64" s="1654"/>
      <c r="X64" s="1654"/>
      <c r="Y64" s="1654"/>
      <c r="Z64" s="1654"/>
      <c r="AA64" s="1654"/>
      <c r="AB64" s="1654"/>
      <c r="AC64" s="1654"/>
      <c r="AD64" s="1654"/>
      <c r="AE64" s="1654"/>
      <c r="AF64" s="1654"/>
      <c r="AG64" s="1654"/>
      <c r="AH64" s="1655"/>
      <c r="AI64" s="59"/>
      <c r="AJ64" s="59"/>
    </row>
    <row r="65" spans="1:47" s="2" customFormat="1" ht="9" customHeight="1">
      <c r="A65" s="59"/>
      <c r="B65" s="466"/>
      <c r="C65" s="466"/>
      <c r="D65" s="466"/>
      <c r="E65" s="466"/>
      <c r="F65" s="466"/>
      <c r="G65" s="466"/>
      <c r="H65" s="466"/>
      <c r="I65" s="466"/>
      <c r="J65" s="466"/>
      <c r="K65" s="466"/>
      <c r="L65" s="466"/>
      <c r="M65" s="466"/>
      <c r="N65" s="466"/>
      <c r="O65" s="466"/>
      <c r="P65" s="466"/>
      <c r="Q65" s="466"/>
      <c r="R65" s="466"/>
      <c r="S65" s="466"/>
      <c r="T65" s="466"/>
      <c r="U65" s="466"/>
      <c r="V65" s="466"/>
      <c r="W65" s="466"/>
      <c r="X65" s="466"/>
      <c r="Y65" s="466"/>
      <c r="Z65" s="466"/>
      <c r="AA65" s="466"/>
      <c r="AB65" s="466"/>
      <c r="AC65" s="466"/>
      <c r="AD65" s="466"/>
      <c r="AE65" s="466"/>
      <c r="AF65" s="466"/>
      <c r="AG65" s="466"/>
      <c r="AH65" s="484"/>
      <c r="AI65" s="59"/>
      <c r="AJ65" s="59"/>
      <c r="AU65" s="1"/>
    </row>
    <row r="66" spans="1:47" ht="15.95" customHeight="1">
      <c r="A66" s="59"/>
      <c r="B66" s="59"/>
      <c r="C66" s="59" t="s">
        <v>0</v>
      </c>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row>
  </sheetData>
  <sheetProtection algorithmName="SHA-512" hashValue="PalRmOJceXeEc7otouFKRBgsSKxhAIfGRV4MfvFK9k4AymYarKFg7NdD6eQKEpzRIW+0DpJ/CPD1iOQWFP3ttQ==" saltValue="VLlfrgllEnmimIZLOYvolQ==" spinCount="100000" sheet="1" objects="1" scenarios="1" formatCells="0"/>
  <mergeCells count="99">
    <mergeCell ref="B4:E4"/>
    <mergeCell ref="D32:P32"/>
    <mergeCell ref="Q32:X32"/>
    <mergeCell ref="Y32:Z32"/>
    <mergeCell ref="AA32:AH32"/>
    <mergeCell ref="F31:P31"/>
    <mergeCell ref="Q31:AG31"/>
    <mergeCell ref="D17:I17"/>
    <mergeCell ref="Q13:AG13"/>
    <mergeCell ref="D14:P14"/>
    <mergeCell ref="D15:P16"/>
    <mergeCell ref="V9:AH9"/>
    <mergeCell ref="D18:P20"/>
    <mergeCell ref="F26:P26"/>
    <mergeCell ref="V10:AH10"/>
    <mergeCell ref="Q15:Y15"/>
    <mergeCell ref="V6:X6"/>
    <mergeCell ref="G41:P41"/>
    <mergeCell ref="Q37:AG37"/>
    <mergeCell ref="G40:P40"/>
    <mergeCell ref="F39:P39"/>
    <mergeCell ref="Q25:AG25"/>
    <mergeCell ref="D33:AH33"/>
    <mergeCell ref="F40:F41"/>
    <mergeCell ref="Q26:AG26"/>
    <mergeCell ref="Q28:AG28"/>
    <mergeCell ref="Q27:AG27"/>
    <mergeCell ref="F27:P27"/>
    <mergeCell ref="F28:P28"/>
    <mergeCell ref="Q41:AG41"/>
    <mergeCell ref="F38:P38"/>
    <mergeCell ref="Q38:AG38"/>
    <mergeCell ref="Q39:AG39"/>
    <mergeCell ref="Q40:AG40"/>
    <mergeCell ref="D36:P36"/>
    <mergeCell ref="E37:P37"/>
    <mergeCell ref="C15:C16"/>
    <mergeCell ref="Z15:AH15"/>
    <mergeCell ref="Q16:Y16"/>
    <mergeCell ref="Z16:AH16"/>
    <mergeCell ref="R18:AH18"/>
    <mergeCell ref="R19:AH19"/>
    <mergeCell ref="R20:AH20"/>
    <mergeCell ref="Q36:AG36"/>
    <mergeCell ref="E29:P29"/>
    <mergeCell ref="Q29:AG29"/>
    <mergeCell ref="Q49:AG49"/>
    <mergeCell ref="Q43:AG43"/>
    <mergeCell ref="Q44:AG44"/>
    <mergeCell ref="G43:P43"/>
    <mergeCell ref="G44:P44"/>
    <mergeCell ref="B2:AH2"/>
    <mergeCell ref="D25:P25"/>
    <mergeCell ref="P6:U6"/>
    <mergeCell ref="P7:U7"/>
    <mergeCell ref="P8:U8"/>
    <mergeCell ref="V8:AH8"/>
    <mergeCell ref="R17:AH17"/>
    <mergeCell ref="Q14:AG14"/>
    <mergeCell ref="V7:AH7"/>
    <mergeCell ref="P10:U10"/>
    <mergeCell ref="D21:P21"/>
    <mergeCell ref="Q21:AH21"/>
    <mergeCell ref="D22:AH22"/>
    <mergeCell ref="V5:AH5"/>
    <mergeCell ref="P9:U9"/>
    <mergeCell ref="Y6:AG6"/>
    <mergeCell ref="C60:C63"/>
    <mergeCell ref="Q59:Y59"/>
    <mergeCell ref="Z59:AH59"/>
    <mergeCell ref="C58:C59"/>
    <mergeCell ref="Q30:AG30"/>
    <mergeCell ref="F30:P30"/>
    <mergeCell ref="Q51:AG51"/>
    <mergeCell ref="D52:AH52"/>
    <mergeCell ref="D55:P55"/>
    <mergeCell ref="H49:P49"/>
    <mergeCell ref="H51:P51"/>
    <mergeCell ref="D60:P63"/>
    <mergeCell ref="R60:AH60"/>
    <mergeCell ref="R61:AH61"/>
    <mergeCell ref="R62:AH62"/>
    <mergeCell ref="R63:AH63"/>
    <mergeCell ref="Q64:AH64"/>
    <mergeCell ref="D64:P64"/>
    <mergeCell ref="Q42:AG42"/>
    <mergeCell ref="Q45:AG45"/>
    <mergeCell ref="Q56:AG56"/>
    <mergeCell ref="D56:P56"/>
    <mergeCell ref="Q55:Y55"/>
    <mergeCell ref="Z55:AH55"/>
    <mergeCell ref="D50:P50"/>
    <mergeCell ref="Q50:AG50"/>
    <mergeCell ref="D58:P59"/>
    <mergeCell ref="Q58:Y58"/>
    <mergeCell ref="Z58:AH58"/>
    <mergeCell ref="F42:P42"/>
    <mergeCell ref="D48:P48"/>
    <mergeCell ref="Q48:AG48"/>
  </mergeCells>
  <phoneticPr fontId="16"/>
  <dataValidations count="4">
    <dataValidation type="list" allowBlank="1" showInputMessage="1" showErrorMessage="1" sqref="Z55">
      <formula1>$AK$55:$AK$56</formula1>
    </dataValidation>
    <dataValidation type="list" allowBlank="1" showInputMessage="1" showErrorMessage="1" sqref="Q60:Q63 Q17:Q20">
      <formula1>$AN$1:$AN$2</formula1>
    </dataValidation>
    <dataValidation type="list" allowBlank="1" showInputMessage="1" showErrorMessage="1" sqref="Z16:AH16">
      <formula1>$AU$2:$AU$13</formula1>
    </dataValidation>
    <dataValidation type="list" allowBlank="1" showInputMessage="1" showErrorMessage="1" sqref="Z59:AH59">
      <formula1>$AU$14:$AU$25</formula1>
    </dataValidation>
  </dataValidations>
  <printOptions horizontalCentered="1"/>
  <pageMargins left="0.59055118110236227" right="0.59055118110236227" top="0.43307086614173229" bottom="0.19685039370078741" header="0.35433070866141736" footer="0.23622047244094491"/>
  <pageSetup paperSize="9" scale="85" orientation="portrait" r:id="rId1"/>
  <headerFooter alignWithMargins="0"/>
  <rowBreaks count="2" manualBreakCount="2">
    <brk id="45" max="38" man="1"/>
    <brk id="66"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G23"/>
  <sheetViews>
    <sheetView view="pageBreakPreview" zoomScale="90" zoomScaleNormal="100" zoomScaleSheetLayoutView="90" workbookViewId="0">
      <pane xSplit="5" topLeftCell="AX1" activePane="topRight" state="frozen"/>
      <selection activeCell="A15" sqref="A7:AK25"/>
      <selection pane="topRight" activeCell="A15" sqref="A7:AK25"/>
    </sheetView>
  </sheetViews>
  <sheetFormatPr defaultRowHeight="13.5"/>
  <cols>
    <col min="1" max="1" width="9" style="158"/>
    <col min="2" max="2" width="5.625" style="169" customWidth="1"/>
    <col min="3" max="3" width="5.375" style="169" customWidth="1"/>
    <col min="4" max="4" width="4.5" style="169" bestFit="1" customWidth="1"/>
    <col min="5" max="5" width="7.5" style="169" customWidth="1"/>
    <col min="6" max="6" width="2.25" style="168" customWidth="1"/>
    <col min="7" max="7" width="6.875" style="161" customWidth="1"/>
    <col min="8" max="8" width="8.125" style="167" customWidth="1"/>
    <col min="9" max="9" width="6.875" style="162" customWidth="1"/>
    <col min="10" max="10" width="8.125" style="167" customWidth="1"/>
    <col min="11" max="11" width="2.25" style="550" customWidth="1"/>
    <col min="12" max="12" width="6.25" style="161" customWidth="1"/>
    <col min="13" max="13" width="6.25" style="167" customWidth="1"/>
    <col min="14" max="14" width="6.625" style="160" customWidth="1"/>
    <col min="15" max="15" width="6.25" style="162" customWidth="1"/>
    <col min="16" max="16" width="6.25" style="167" customWidth="1"/>
    <col min="17" max="17" width="6.625" style="160" customWidth="1"/>
    <col min="18" max="18" width="2.25" style="160" customWidth="1"/>
    <col min="19" max="19" width="5.5" style="162" customWidth="1"/>
    <col min="20" max="20" width="2.25" style="550" customWidth="1"/>
    <col min="21" max="21" width="12.25" style="161" bestFit="1" customWidth="1"/>
    <col min="22" max="22" width="2.25" style="550" customWidth="1"/>
    <col min="23" max="23" width="8.125" style="161" customWidth="1"/>
    <col min="24" max="24" width="6.875" style="161" customWidth="1"/>
    <col min="25" max="25" width="6.625" style="165" customWidth="1"/>
    <col min="26" max="26" width="4.625" style="165" customWidth="1"/>
    <col min="27" max="27" width="8.125" style="165" customWidth="1"/>
    <col min="28" max="28" width="2.25" style="550" customWidth="1"/>
    <col min="29" max="29" width="8" style="161" customWidth="1"/>
    <col min="30" max="30" width="6.875" style="161" customWidth="1"/>
    <col min="31" max="31" width="6.625" style="165" customWidth="1"/>
    <col min="32" max="32" width="4.625" style="165" customWidth="1"/>
    <col min="33" max="33" width="8.125" style="165" customWidth="1"/>
    <col min="34" max="34" width="2.25" style="160" customWidth="1"/>
    <col min="35" max="35" width="1.125" style="550" customWidth="1"/>
    <col min="36" max="36" width="12.75" style="162" customWidth="1"/>
    <col min="37" max="37" width="9.875" style="162" customWidth="1"/>
    <col min="38" max="38" width="2.25" style="550" customWidth="1"/>
    <col min="39" max="39" width="11.25" style="165" customWidth="1"/>
    <col min="40" max="40" width="1.125" style="165" customWidth="1"/>
    <col min="41" max="41" width="2.25" style="550" customWidth="1"/>
    <col min="42" max="42" width="10.25" style="165" customWidth="1"/>
    <col min="43" max="43" width="2.25" style="160" customWidth="1"/>
    <col min="44" max="44" width="5.625" style="162" customWidth="1"/>
    <col min="45" max="45" width="2.25" style="550" customWidth="1"/>
    <col min="46" max="46" width="8.75" style="164" customWidth="1"/>
    <col min="47" max="47" width="2.25" style="161" customWidth="1"/>
    <col min="48" max="48" width="6" style="163" bestFit="1" customWidth="1"/>
    <col min="49" max="50" width="6.125" style="161" customWidth="1"/>
    <col min="51" max="51" width="2.25" style="161" customWidth="1"/>
    <col min="52" max="52" width="6" style="163" bestFit="1" customWidth="1"/>
    <col min="53" max="54" width="6.125" style="161" customWidth="1"/>
    <col min="55" max="55" width="2.25" style="160" customWidth="1"/>
    <col min="56" max="56" width="8.375" style="162" customWidth="1"/>
    <col min="57" max="57" width="2.25" style="160" customWidth="1"/>
    <col min="58" max="58" width="12.25" style="162" customWidth="1"/>
    <col min="59" max="59" width="2.25" style="160" customWidth="1"/>
    <col min="60" max="60" width="12.25" style="162" customWidth="1"/>
    <col min="61" max="61" width="2.25" style="160" customWidth="1"/>
    <col min="62" max="62" width="13.25" style="162" customWidth="1"/>
    <col min="63" max="63" width="2.25" style="160" customWidth="1"/>
    <col min="64" max="67" width="12.25" style="162" customWidth="1"/>
    <col min="68" max="68" width="6.25" style="161" customWidth="1"/>
    <col min="69" max="69" width="7.5" style="160" customWidth="1"/>
    <col min="70" max="71" width="3.75" style="191" bestFit="1" customWidth="1"/>
    <col min="72" max="72" width="4.5" style="191" bestFit="1" customWidth="1"/>
    <col min="73" max="85" width="9" style="159"/>
    <col min="86" max="303" width="9" style="158"/>
    <col min="304" max="304" width="1.75" style="158" customWidth="1"/>
    <col min="305" max="305" width="2.5" style="158" customWidth="1"/>
    <col min="306" max="306" width="3.625" style="158" customWidth="1"/>
    <col min="307" max="307" width="2.75" style="158" customWidth="1"/>
    <col min="308" max="308" width="0.875" style="158" customWidth="1"/>
    <col min="309" max="309" width="1.25" style="158" customWidth="1"/>
    <col min="310" max="310" width="5.375" style="158" customWidth="1"/>
    <col min="311" max="311" width="6.5" style="158" customWidth="1"/>
    <col min="312" max="312" width="4.125" style="158" customWidth="1"/>
    <col min="313" max="313" width="7.875" style="158" customWidth="1"/>
    <col min="314" max="314" width="8.75" style="158" customWidth="1"/>
    <col min="315" max="318" width="6.25" style="158" customWidth="1"/>
    <col min="319" max="319" width="4.875" style="158" customWidth="1"/>
    <col min="320" max="320" width="2.5" style="158" customWidth="1"/>
    <col min="321" max="321" width="4.875" style="158" customWidth="1"/>
    <col min="322" max="559" width="9" style="158"/>
    <col min="560" max="560" width="1.75" style="158" customWidth="1"/>
    <col min="561" max="561" width="2.5" style="158" customWidth="1"/>
    <col min="562" max="562" width="3.625" style="158" customWidth="1"/>
    <col min="563" max="563" width="2.75" style="158" customWidth="1"/>
    <col min="564" max="564" width="0.875" style="158" customWidth="1"/>
    <col min="565" max="565" width="1.25" style="158" customWidth="1"/>
    <col min="566" max="566" width="5.375" style="158" customWidth="1"/>
    <col min="567" max="567" width="6.5" style="158" customWidth="1"/>
    <col min="568" max="568" width="4.125" style="158" customWidth="1"/>
    <col min="569" max="569" width="7.875" style="158" customWidth="1"/>
    <col min="570" max="570" width="8.75" style="158" customWidth="1"/>
    <col min="571" max="574" width="6.25" style="158" customWidth="1"/>
    <col min="575" max="575" width="4.875" style="158" customWidth="1"/>
    <col min="576" max="576" width="2.5" style="158" customWidth="1"/>
    <col min="577" max="577" width="4.875" style="158" customWidth="1"/>
    <col min="578" max="815" width="9" style="158"/>
    <col min="816" max="816" width="1.75" style="158" customWidth="1"/>
    <col min="817" max="817" width="2.5" style="158" customWidth="1"/>
    <col min="818" max="818" width="3.625" style="158" customWidth="1"/>
    <col min="819" max="819" width="2.75" style="158" customWidth="1"/>
    <col min="820" max="820" width="0.875" style="158" customWidth="1"/>
    <col min="821" max="821" width="1.25" style="158" customWidth="1"/>
    <col min="822" max="822" width="5.375" style="158" customWidth="1"/>
    <col min="823" max="823" width="6.5" style="158" customWidth="1"/>
    <col min="824" max="824" width="4.125" style="158" customWidth="1"/>
    <col min="825" max="825" width="7.875" style="158" customWidth="1"/>
    <col min="826" max="826" width="8.75" style="158" customWidth="1"/>
    <col min="827" max="830" width="6.25" style="158" customWidth="1"/>
    <col min="831" max="831" width="4.875" style="158" customWidth="1"/>
    <col min="832" max="832" width="2.5" style="158" customWidth="1"/>
    <col min="833" max="833" width="4.875" style="158" customWidth="1"/>
    <col min="834" max="1071" width="9" style="158"/>
    <col min="1072" max="1072" width="1.75" style="158" customWidth="1"/>
    <col min="1073" max="1073" width="2.5" style="158" customWidth="1"/>
    <col min="1074" max="1074" width="3.625" style="158" customWidth="1"/>
    <col min="1075" max="1075" width="2.75" style="158" customWidth="1"/>
    <col min="1076" max="1076" width="0.875" style="158" customWidth="1"/>
    <col min="1077" max="1077" width="1.25" style="158" customWidth="1"/>
    <col min="1078" max="1078" width="5.375" style="158" customWidth="1"/>
    <col min="1079" max="1079" width="6.5" style="158" customWidth="1"/>
    <col min="1080" max="1080" width="4.125" style="158" customWidth="1"/>
    <col min="1081" max="1081" width="7.875" style="158" customWidth="1"/>
    <col min="1082" max="1082" width="8.75" style="158" customWidth="1"/>
    <col min="1083" max="1086" width="6.25" style="158" customWidth="1"/>
    <col min="1087" max="1087" width="4.875" style="158" customWidth="1"/>
    <col min="1088" max="1088" width="2.5" style="158" customWidth="1"/>
    <col min="1089" max="1089" width="4.875" style="158" customWidth="1"/>
    <col min="1090" max="1327" width="9" style="158"/>
    <col min="1328" max="1328" width="1.75" style="158" customWidth="1"/>
    <col min="1329" max="1329" width="2.5" style="158" customWidth="1"/>
    <col min="1330" max="1330" width="3.625" style="158" customWidth="1"/>
    <col min="1331" max="1331" width="2.75" style="158" customWidth="1"/>
    <col min="1332" max="1332" width="0.875" style="158" customWidth="1"/>
    <col min="1333" max="1333" width="1.25" style="158" customWidth="1"/>
    <col min="1334" max="1334" width="5.375" style="158" customWidth="1"/>
    <col min="1335" max="1335" width="6.5" style="158" customWidth="1"/>
    <col min="1336" max="1336" width="4.125" style="158" customWidth="1"/>
    <col min="1337" max="1337" width="7.875" style="158" customWidth="1"/>
    <col min="1338" max="1338" width="8.75" style="158" customWidth="1"/>
    <col min="1339" max="1342" width="6.25" style="158" customWidth="1"/>
    <col min="1343" max="1343" width="4.875" style="158" customWidth="1"/>
    <col min="1344" max="1344" width="2.5" style="158" customWidth="1"/>
    <col min="1345" max="1345" width="4.875" style="158" customWidth="1"/>
    <col min="1346" max="1583" width="9" style="158"/>
    <col min="1584" max="1584" width="1.75" style="158" customWidth="1"/>
    <col min="1585" max="1585" width="2.5" style="158" customWidth="1"/>
    <col min="1586" max="1586" width="3.625" style="158" customWidth="1"/>
    <col min="1587" max="1587" width="2.75" style="158" customWidth="1"/>
    <col min="1588" max="1588" width="0.875" style="158" customWidth="1"/>
    <col min="1589" max="1589" width="1.25" style="158" customWidth="1"/>
    <col min="1590" max="1590" width="5.375" style="158" customWidth="1"/>
    <col min="1591" max="1591" width="6.5" style="158" customWidth="1"/>
    <col min="1592" max="1592" width="4.125" style="158" customWidth="1"/>
    <col min="1593" max="1593" width="7.875" style="158" customWidth="1"/>
    <col min="1594" max="1594" width="8.75" style="158" customWidth="1"/>
    <col min="1595" max="1598" width="6.25" style="158" customWidth="1"/>
    <col min="1599" max="1599" width="4.875" style="158" customWidth="1"/>
    <col min="1600" max="1600" width="2.5" style="158" customWidth="1"/>
    <col min="1601" max="1601" width="4.875" style="158" customWidth="1"/>
    <col min="1602" max="1839" width="9" style="158"/>
    <col min="1840" max="1840" width="1.75" style="158" customWidth="1"/>
    <col min="1841" max="1841" width="2.5" style="158" customWidth="1"/>
    <col min="1842" max="1842" width="3.625" style="158" customWidth="1"/>
    <col min="1843" max="1843" width="2.75" style="158" customWidth="1"/>
    <col min="1844" max="1844" width="0.875" style="158" customWidth="1"/>
    <col min="1845" max="1845" width="1.25" style="158" customWidth="1"/>
    <col min="1846" max="1846" width="5.375" style="158" customWidth="1"/>
    <col min="1847" max="1847" width="6.5" style="158" customWidth="1"/>
    <col min="1848" max="1848" width="4.125" style="158" customWidth="1"/>
    <col min="1849" max="1849" width="7.875" style="158" customWidth="1"/>
    <col min="1850" max="1850" width="8.75" style="158" customWidth="1"/>
    <col min="1851" max="1854" width="6.25" style="158" customWidth="1"/>
    <col min="1855" max="1855" width="4.875" style="158" customWidth="1"/>
    <col min="1856" max="1856" width="2.5" style="158" customWidth="1"/>
    <col min="1857" max="1857" width="4.875" style="158" customWidth="1"/>
    <col min="1858" max="2095" width="9" style="158"/>
    <col min="2096" max="2096" width="1.75" style="158" customWidth="1"/>
    <col min="2097" max="2097" width="2.5" style="158" customWidth="1"/>
    <col min="2098" max="2098" width="3.625" style="158" customWidth="1"/>
    <col min="2099" max="2099" width="2.75" style="158" customWidth="1"/>
    <col min="2100" max="2100" width="0.875" style="158" customWidth="1"/>
    <col min="2101" max="2101" width="1.25" style="158" customWidth="1"/>
    <col min="2102" max="2102" width="5.375" style="158" customWidth="1"/>
    <col min="2103" max="2103" width="6.5" style="158" customWidth="1"/>
    <col min="2104" max="2104" width="4.125" style="158" customWidth="1"/>
    <col min="2105" max="2105" width="7.875" style="158" customWidth="1"/>
    <col min="2106" max="2106" width="8.75" style="158" customWidth="1"/>
    <col min="2107" max="2110" width="6.25" style="158" customWidth="1"/>
    <col min="2111" max="2111" width="4.875" style="158" customWidth="1"/>
    <col min="2112" max="2112" width="2.5" style="158" customWidth="1"/>
    <col min="2113" max="2113" width="4.875" style="158" customWidth="1"/>
    <col min="2114" max="2351" width="9" style="158"/>
    <col min="2352" max="2352" width="1.75" style="158" customWidth="1"/>
    <col min="2353" max="2353" width="2.5" style="158" customWidth="1"/>
    <col min="2354" max="2354" width="3.625" style="158" customWidth="1"/>
    <col min="2355" max="2355" width="2.75" style="158" customWidth="1"/>
    <col min="2356" max="2356" width="0.875" style="158" customWidth="1"/>
    <col min="2357" max="2357" width="1.25" style="158" customWidth="1"/>
    <col min="2358" max="2358" width="5.375" style="158" customWidth="1"/>
    <col min="2359" max="2359" width="6.5" style="158" customWidth="1"/>
    <col min="2360" max="2360" width="4.125" style="158" customWidth="1"/>
    <col min="2361" max="2361" width="7.875" style="158" customWidth="1"/>
    <col min="2362" max="2362" width="8.75" style="158" customWidth="1"/>
    <col min="2363" max="2366" width="6.25" style="158" customWidth="1"/>
    <col min="2367" max="2367" width="4.875" style="158" customWidth="1"/>
    <col min="2368" max="2368" width="2.5" style="158" customWidth="1"/>
    <col min="2369" max="2369" width="4.875" style="158" customWidth="1"/>
    <col min="2370" max="2607" width="9" style="158"/>
    <col min="2608" max="2608" width="1.75" style="158" customWidth="1"/>
    <col min="2609" max="2609" width="2.5" style="158" customWidth="1"/>
    <col min="2610" max="2610" width="3.625" style="158" customWidth="1"/>
    <col min="2611" max="2611" width="2.75" style="158" customWidth="1"/>
    <col min="2612" max="2612" width="0.875" style="158" customWidth="1"/>
    <col min="2613" max="2613" width="1.25" style="158" customWidth="1"/>
    <col min="2614" max="2614" width="5.375" style="158" customWidth="1"/>
    <col min="2615" max="2615" width="6.5" style="158" customWidth="1"/>
    <col min="2616" max="2616" width="4.125" style="158" customWidth="1"/>
    <col min="2617" max="2617" width="7.875" style="158" customWidth="1"/>
    <col min="2618" max="2618" width="8.75" style="158" customWidth="1"/>
    <col min="2619" max="2622" width="6.25" style="158" customWidth="1"/>
    <col min="2623" max="2623" width="4.875" style="158" customWidth="1"/>
    <col min="2624" max="2624" width="2.5" style="158" customWidth="1"/>
    <col min="2625" max="2625" width="4.875" style="158" customWidth="1"/>
    <col min="2626" max="2863" width="9" style="158"/>
    <col min="2864" max="2864" width="1.75" style="158" customWidth="1"/>
    <col min="2865" max="2865" width="2.5" style="158" customWidth="1"/>
    <col min="2866" max="2866" width="3.625" style="158" customWidth="1"/>
    <col min="2867" max="2867" width="2.75" style="158" customWidth="1"/>
    <col min="2868" max="2868" width="0.875" style="158" customWidth="1"/>
    <col min="2869" max="2869" width="1.25" style="158" customWidth="1"/>
    <col min="2870" max="2870" width="5.375" style="158" customWidth="1"/>
    <col min="2871" max="2871" width="6.5" style="158" customWidth="1"/>
    <col min="2872" max="2872" width="4.125" style="158" customWidth="1"/>
    <col min="2873" max="2873" width="7.875" style="158" customWidth="1"/>
    <col min="2874" max="2874" width="8.75" style="158" customWidth="1"/>
    <col min="2875" max="2878" width="6.25" style="158" customWidth="1"/>
    <col min="2879" max="2879" width="4.875" style="158" customWidth="1"/>
    <col min="2880" max="2880" width="2.5" style="158" customWidth="1"/>
    <col min="2881" max="2881" width="4.875" style="158" customWidth="1"/>
    <col min="2882" max="3119" width="9" style="158"/>
    <col min="3120" max="3120" width="1.75" style="158" customWidth="1"/>
    <col min="3121" max="3121" width="2.5" style="158" customWidth="1"/>
    <col min="3122" max="3122" width="3.625" style="158" customWidth="1"/>
    <col min="3123" max="3123" width="2.75" style="158" customWidth="1"/>
    <col min="3124" max="3124" width="0.875" style="158" customWidth="1"/>
    <col min="3125" max="3125" width="1.25" style="158" customWidth="1"/>
    <col min="3126" max="3126" width="5.375" style="158" customWidth="1"/>
    <col min="3127" max="3127" width="6.5" style="158" customWidth="1"/>
    <col min="3128" max="3128" width="4.125" style="158" customWidth="1"/>
    <col min="3129" max="3129" width="7.875" style="158" customWidth="1"/>
    <col min="3130" max="3130" width="8.75" style="158" customWidth="1"/>
    <col min="3131" max="3134" width="6.25" style="158" customWidth="1"/>
    <col min="3135" max="3135" width="4.875" style="158" customWidth="1"/>
    <col min="3136" max="3136" width="2.5" style="158" customWidth="1"/>
    <col min="3137" max="3137" width="4.875" style="158" customWidth="1"/>
    <col min="3138" max="3375" width="9" style="158"/>
    <col min="3376" max="3376" width="1.75" style="158" customWidth="1"/>
    <col min="3377" max="3377" width="2.5" style="158" customWidth="1"/>
    <col min="3378" max="3378" width="3.625" style="158" customWidth="1"/>
    <col min="3379" max="3379" width="2.75" style="158" customWidth="1"/>
    <col min="3380" max="3380" width="0.875" style="158" customWidth="1"/>
    <col min="3381" max="3381" width="1.25" style="158" customWidth="1"/>
    <col min="3382" max="3382" width="5.375" style="158" customWidth="1"/>
    <col min="3383" max="3383" width="6.5" style="158" customWidth="1"/>
    <col min="3384" max="3384" width="4.125" style="158" customWidth="1"/>
    <col min="3385" max="3385" width="7.875" style="158" customWidth="1"/>
    <col min="3386" max="3386" width="8.75" style="158" customWidth="1"/>
    <col min="3387" max="3390" width="6.25" style="158" customWidth="1"/>
    <col min="3391" max="3391" width="4.875" style="158" customWidth="1"/>
    <col min="3392" max="3392" width="2.5" style="158" customWidth="1"/>
    <col min="3393" max="3393" width="4.875" style="158" customWidth="1"/>
    <col min="3394" max="3631" width="9" style="158"/>
    <col min="3632" max="3632" width="1.75" style="158" customWidth="1"/>
    <col min="3633" max="3633" width="2.5" style="158" customWidth="1"/>
    <col min="3634" max="3634" width="3.625" style="158" customWidth="1"/>
    <col min="3635" max="3635" width="2.75" style="158" customWidth="1"/>
    <col min="3636" max="3636" width="0.875" style="158" customWidth="1"/>
    <col min="3637" max="3637" width="1.25" style="158" customWidth="1"/>
    <col min="3638" max="3638" width="5.375" style="158" customWidth="1"/>
    <col min="3639" max="3639" width="6.5" style="158" customWidth="1"/>
    <col min="3640" max="3640" width="4.125" style="158" customWidth="1"/>
    <col min="3641" max="3641" width="7.875" style="158" customWidth="1"/>
    <col min="3642" max="3642" width="8.75" style="158" customWidth="1"/>
    <col min="3643" max="3646" width="6.25" style="158" customWidth="1"/>
    <col min="3647" max="3647" width="4.875" style="158" customWidth="1"/>
    <col min="3648" max="3648" width="2.5" style="158" customWidth="1"/>
    <col min="3649" max="3649" width="4.875" style="158" customWidth="1"/>
    <col min="3650" max="3887" width="9" style="158"/>
    <col min="3888" max="3888" width="1.75" style="158" customWidth="1"/>
    <col min="3889" max="3889" width="2.5" style="158" customWidth="1"/>
    <col min="3890" max="3890" width="3.625" style="158" customWidth="1"/>
    <col min="3891" max="3891" width="2.75" style="158" customWidth="1"/>
    <col min="3892" max="3892" width="0.875" style="158" customWidth="1"/>
    <col min="3893" max="3893" width="1.25" style="158" customWidth="1"/>
    <col min="3894" max="3894" width="5.375" style="158" customWidth="1"/>
    <col min="3895" max="3895" width="6.5" style="158" customWidth="1"/>
    <col min="3896" max="3896" width="4.125" style="158" customWidth="1"/>
    <col min="3897" max="3897" width="7.875" style="158" customWidth="1"/>
    <col min="3898" max="3898" width="8.75" style="158" customWidth="1"/>
    <col min="3899" max="3902" width="6.25" style="158" customWidth="1"/>
    <col min="3903" max="3903" width="4.875" style="158" customWidth="1"/>
    <col min="3904" max="3904" width="2.5" style="158" customWidth="1"/>
    <col min="3905" max="3905" width="4.875" style="158" customWidth="1"/>
    <col min="3906" max="4143" width="9" style="158"/>
    <col min="4144" max="4144" width="1.75" style="158" customWidth="1"/>
    <col min="4145" max="4145" width="2.5" style="158" customWidth="1"/>
    <col min="4146" max="4146" width="3.625" style="158" customWidth="1"/>
    <col min="4147" max="4147" width="2.75" style="158" customWidth="1"/>
    <col min="4148" max="4148" width="0.875" style="158" customWidth="1"/>
    <col min="4149" max="4149" width="1.25" style="158" customWidth="1"/>
    <col min="4150" max="4150" width="5.375" style="158" customWidth="1"/>
    <col min="4151" max="4151" width="6.5" style="158" customWidth="1"/>
    <col min="4152" max="4152" width="4.125" style="158" customWidth="1"/>
    <col min="4153" max="4153" width="7.875" style="158" customWidth="1"/>
    <col min="4154" max="4154" width="8.75" style="158" customWidth="1"/>
    <col min="4155" max="4158" width="6.25" style="158" customWidth="1"/>
    <col min="4159" max="4159" width="4.875" style="158" customWidth="1"/>
    <col min="4160" max="4160" width="2.5" style="158" customWidth="1"/>
    <col min="4161" max="4161" width="4.875" style="158" customWidth="1"/>
    <col min="4162" max="4399" width="9" style="158"/>
    <col min="4400" max="4400" width="1.75" style="158" customWidth="1"/>
    <col min="4401" max="4401" width="2.5" style="158" customWidth="1"/>
    <col min="4402" max="4402" width="3.625" style="158" customWidth="1"/>
    <col min="4403" max="4403" width="2.75" style="158" customWidth="1"/>
    <col min="4404" max="4404" width="0.875" style="158" customWidth="1"/>
    <col min="4405" max="4405" width="1.25" style="158" customWidth="1"/>
    <col min="4406" max="4406" width="5.375" style="158" customWidth="1"/>
    <col min="4407" max="4407" width="6.5" style="158" customWidth="1"/>
    <col min="4408" max="4408" width="4.125" style="158" customWidth="1"/>
    <col min="4409" max="4409" width="7.875" style="158" customWidth="1"/>
    <col min="4410" max="4410" width="8.75" style="158" customWidth="1"/>
    <col min="4411" max="4414" width="6.25" style="158" customWidth="1"/>
    <col min="4415" max="4415" width="4.875" style="158" customWidth="1"/>
    <col min="4416" max="4416" width="2.5" style="158" customWidth="1"/>
    <col min="4417" max="4417" width="4.875" style="158" customWidth="1"/>
    <col min="4418" max="4655" width="9" style="158"/>
    <col min="4656" max="4656" width="1.75" style="158" customWidth="1"/>
    <col min="4657" max="4657" width="2.5" style="158" customWidth="1"/>
    <col min="4658" max="4658" width="3.625" style="158" customWidth="1"/>
    <col min="4659" max="4659" width="2.75" style="158" customWidth="1"/>
    <col min="4660" max="4660" width="0.875" style="158" customWidth="1"/>
    <col min="4661" max="4661" width="1.25" style="158" customWidth="1"/>
    <col min="4662" max="4662" width="5.375" style="158" customWidth="1"/>
    <col min="4663" max="4663" width="6.5" style="158" customWidth="1"/>
    <col min="4664" max="4664" width="4.125" style="158" customWidth="1"/>
    <col min="4665" max="4665" width="7.875" style="158" customWidth="1"/>
    <col min="4666" max="4666" width="8.75" style="158" customWidth="1"/>
    <col min="4667" max="4670" width="6.25" style="158" customWidth="1"/>
    <col min="4671" max="4671" width="4.875" style="158" customWidth="1"/>
    <col min="4672" max="4672" width="2.5" style="158" customWidth="1"/>
    <col min="4673" max="4673" width="4.875" style="158" customWidth="1"/>
    <col min="4674" max="4911" width="9" style="158"/>
    <col min="4912" max="4912" width="1.75" style="158" customWidth="1"/>
    <col min="4913" max="4913" width="2.5" style="158" customWidth="1"/>
    <col min="4914" max="4914" width="3.625" style="158" customWidth="1"/>
    <col min="4915" max="4915" width="2.75" style="158" customWidth="1"/>
    <col min="4916" max="4916" width="0.875" style="158" customWidth="1"/>
    <col min="4917" max="4917" width="1.25" style="158" customWidth="1"/>
    <col min="4918" max="4918" width="5.375" style="158" customWidth="1"/>
    <col min="4919" max="4919" width="6.5" style="158" customWidth="1"/>
    <col min="4920" max="4920" width="4.125" style="158" customWidth="1"/>
    <col min="4921" max="4921" width="7.875" style="158" customWidth="1"/>
    <col min="4922" max="4922" width="8.75" style="158" customWidth="1"/>
    <col min="4923" max="4926" width="6.25" style="158" customWidth="1"/>
    <col min="4927" max="4927" width="4.875" style="158" customWidth="1"/>
    <col min="4928" max="4928" width="2.5" style="158" customWidth="1"/>
    <col min="4929" max="4929" width="4.875" style="158" customWidth="1"/>
    <col min="4930" max="5167" width="9" style="158"/>
    <col min="5168" max="5168" width="1.75" style="158" customWidth="1"/>
    <col min="5169" max="5169" width="2.5" style="158" customWidth="1"/>
    <col min="5170" max="5170" width="3.625" style="158" customWidth="1"/>
    <col min="5171" max="5171" width="2.75" style="158" customWidth="1"/>
    <col min="5172" max="5172" width="0.875" style="158" customWidth="1"/>
    <col min="5173" max="5173" width="1.25" style="158" customWidth="1"/>
    <col min="5174" max="5174" width="5.375" style="158" customWidth="1"/>
    <col min="5175" max="5175" width="6.5" style="158" customWidth="1"/>
    <col min="5176" max="5176" width="4.125" style="158" customWidth="1"/>
    <col min="5177" max="5177" width="7.875" style="158" customWidth="1"/>
    <col min="5178" max="5178" width="8.75" style="158" customWidth="1"/>
    <col min="5179" max="5182" width="6.25" style="158" customWidth="1"/>
    <col min="5183" max="5183" width="4.875" style="158" customWidth="1"/>
    <col min="5184" max="5184" width="2.5" style="158" customWidth="1"/>
    <col min="5185" max="5185" width="4.875" style="158" customWidth="1"/>
    <col min="5186" max="5423" width="9" style="158"/>
    <col min="5424" max="5424" width="1.75" style="158" customWidth="1"/>
    <col min="5425" max="5425" width="2.5" style="158" customWidth="1"/>
    <col min="5426" max="5426" width="3.625" style="158" customWidth="1"/>
    <col min="5427" max="5427" width="2.75" style="158" customWidth="1"/>
    <col min="5428" max="5428" width="0.875" style="158" customWidth="1"/>
    <col min="5429" max="5429" width="1.25" style="158" customWidth="1"/>
    <col min="5430" max="5430" width="5.375" style="158" customWidth="1"/>
    <col min="5431" max="5431" width="6.5" style="158" customWidth="1"/>
    <col min="5432" max="5432" width="4.125" style="158" customWidth="1"/>
    <col min="5433" max="5433" width="7.875" style="158" customWidth="1"/>
    <col min="5434" max="5434" width="8.75" style="158" customWidth="1"/>
    <col min="5435" max="5438" width="6.25" style="158" customWidth="1"/>
    <col min="5439" max="5439" width="4.875" style="158" customWidth="1"/>
    <col min="5440" max="5440" width="2.5" style="158" customWidth="1"/>
    <col min="5441" max="5441" width="4.875" style="158" customWidth="1"/>
    <col min="5442" max="5679" width="9" style="158"/>
    <col min="5680" max="5680" width="1.75" style="158" customWidth="1"/>
    <col min="5681" max="5681" width="2.5" style="158" customWidth="1"/>
    <col min="5682" max="5682" width="3.625" style="158" customWidth="1"/>
    <col min="5683" max="5683" width="2.75" style="158" customWidth="1"/>
    <col min="5684" max="5684" width="0.875" style="158" customWidth="1"/>
    <col min="5685" max="5685" width="1.25" style="158" customWidth="1"/>
    <col min="5686" max="5686" width="5.375" style="158" customWidth="1"/>
    <col min="5687" max="5687" width="6.5" style="158" customWidth="1"/>
    <col min="5688" max="5688" width="4.125" style="158" customWidth="1"/>
    <col min="5689" max="5689" width="7.875" style="158" customWidth="1"/>
    <col min="5690" max="5690" width="8.75" style="158" customWidth="1"/>
    <col min="5691" max="5694" width="6.25" style="158" customWidth="1"/>
    <col min="5695" max="5695" width="4.875" style="158" customWidth="1"/>
    <col min="5696" max="5696" width="2.5" style="158" customWidth="1"/>
    <col min="5697" max="5697" width="4.875" style="158" customWidth="1"/>
    <col min="5698" max="5935" width="9" style="158"/>
    <col min="5936" max="5936" width="1.75" style="158" customWidth="1"/>
    <col min="5937" max="5937" width="2.5" style="158" customWidth="1"/>
    <col min="5938" max="5938" width="3.625" style="158" customWidth="1"/>
    <col min="5939" max="5939" width="2.75" style="158" customWidth="1"/>
    <col min="5940" max="5940" width="0.875" style="158" customWidth="1"/>
    <col min="5941" max="5941" width="1.25" style="158" customWidth="1"/>
    <col min="5942" max="5942" width="5.375" style="158" customWidth="1"/>
    <col min="5943" max="5943" width="6.5" style="158" customWidth="1"/>
    <col min="5944" max="5944" width="4.125" style="158" customWidth="1"/>
    <col min="5945" max="5945" width="7.875" style="158" customWidth="1"/>
    <col min="5946" max="5946" width="8.75" style="158" customWidth="1"/>
    <col min="5947" max="5950" width="6.25" style="158" customWidth="1"/>
    <col min="5951" max="5951" width="4.875" style="158" customWidth="1"/>
    <col min="5952" max="5952" width="2.5" style="158" customWidth="1"/>
    <col min="5953" max="5953" width="4.875" style="158" customWidth="1"/>
    <col min="5954" max="6191" width="9" style="158"/>
    <col min="6192" max="6192" width="1.75" style="158" customWidth="1"/>
    <col min="6193" max="6193" width="2.5" style="158" customWidth="1"/>
    <col min="6194" max="6194" width="3.625" style="158" customWidth="1"/>
    <col min="6195" max="6195" width="2.75" style="158" customWidth="1"/>
    <col min="6196" max="6196" width="0.875" style="158" customWidth="1"/>
    <col min="6197" max="6197" width="1.25" style="158" customWidth="1"/>
    <col min="6198" max="6198" width="5.375" style="158" customWidth="1"/>
    <col min="6199" max="6199" width="6.5" style="158" customWidth="1"/>
    <col min="6200" max="6200" width="4.125" style="158" customWidth="1"/>
    <col min="6201" max="6201" width="7.875" style="158" customWidth="1"/>
    <col min="6202" max="6202" width="8.75" style="158" customWidth="1"/>
    <col min="6203" max="6206" width="6.25" style="158" customWidth="1"/>
    <col min="6207" max="6207" width="4.875" style="158" customWidth="1"/>
    <col min="6208" max="6208" width="2.5" style="158" customWidth="1"/>
    <col min="6209" max="6209" width="4.875" style="158" customWidth="1"/>
    <col min="6210" max="6447" width="9" style="158"/>
    <col min="6448" max="6448" width="1.75" style="158" customWidth="1"/>
    <col min="6449" max="6449" width="2.5" style="158" customWidth="1"/>
    <col min="6450" max="6450" width="3.625" style="158" customWidth="1"/>
    <col min="6451" max="6451" width="2.75" style="158" customWidth="1"/>
    <col min="6452" max="6452" width="0.875" style="158" customWidth="1"/>
    <col min="6453" max="6453" width="1.25" style="158" customWidth="1"/>
    <col min="6454" max="6454" width="5.375" style="158" customWidth="1"/>
    <col min="6455" max="6455" width="6.5" style="158" customWidth="1"/>
    <col min="6456" max="6456" width="4.125" style="158" customWidth="1"/>
    <col min="6457" max="6457" width="7.875" style="158" customWidth="1"/>
    <col min="6458" max="6458" width="8.75" style="158" customWidth="1"/>
    <col min="6459" max="6462" width="6.25" style="158" customWidth="1"/>
    <col min="6463" max="6463" width="4.875" style="158" customWidth="1"/>
    <col min="6464" max="6464" width="2.5" style="158" customWidth="1"/>
    <col min="6465" max="6465" width="4.875" style="158" customWidth="1"/>
    <col min="6466" max="6703" width="9" style="158"/>
    <col min="6704" max="6704" width="1.75" style="158" customWidth="1"/>
    <col min="6705" max="6705" width="2.5" style="158" customWidth="1"/>
    <col min="6706" max="6706" width="3.625" style="158" customWidth="1"/>
    <col min="6707" max="6707" width="2.75" style="158" customWidth="1"/>
    <col min="6708" max="6708" width="0.875" style="158" customWidth="1"/>
    <col min="6709" max="6709" width="1.25" style="158" customWidth="1"/>
    <col min="6710" max="6710" width="5.375" style="158" customWidth="1"/>
    <col min="6711" max="6711" width="6.5" style="158" customWidth="1"/>
    <col min="6712" max="6712" width="4.125" style="158" customWidth="1"/>
    <col min="6713" max="6713" width="7.875" style="158" customWidth="1"/>
    <col min="6714" max="6714" width="8.75" style="158" customWidth="1"/>
    <col min="6715" max="6718" width="6.25" style="158" customWidth="1"/>
    <col min="6719" max="6719" width="4.875" style="158" customWidth="1"/>
    <col min="6720" max="6720" width="2.5" style="158" customWidth="1"/>
    <col min="6721" max="6721" width="4.875" style="158" customWidth="1"/>
    <col min="6722" max="6959" width="9" style="158"/>
    <col min="6960" max="6960" width="1.75" style="158" customWidth="1"/>
    <col min="6961" max="6961" width="2.5" style="158" customWidth="1"/>
    <col min="6962" max="6962" width="3.625" style="158" customWidth="1"/>
    <col min="6963" max="6963" width="2.75" style="158" customWidth="1"/>
    <col min="6964" max="6964" width="0.875" style="158" customWidth="1"/>
    <col min="6965" max="6965" width="1.25" style="158" customWidth="1"/>
    <col min="6966" max="6966" width="5.375" style="158" customWidth="1"/>
    <col min="6967" max="6967" width="6.5" style="158" customWidth="1"/>
    <col min="6968" max="6968" width="4.125" style="158" customWidth="1"/>
    <col min="6969" max="6969" width="7.875" style="158" customWidth="1"/>
    <col min="6970" max="6970" width="8.75" style="158" customWidth="1"/>
    <col min="6971" max="6974" width="6.25" style="158" customWidth="1"/>
    <col min="6975" max="6975" width="4.875" style="158" customWidth="1"/>
    <col min="6976" max="6976" width="2.5" style="158" customWidth="1"/>
    <col min="6977" max="6977" width="4.875" style="158" customWidth="1"/>
    <col min="6978" max="7215" width="9" style="158"/>
    <col min="7216" max="7216" width="1.75" style="158" customWidth="1"/>
    <col min="7217" max="7217" width="2.5" style="158" customWidth="1"/>
    <col min="7218" max="7218" width="3.625" style="158" customWidth="1"/>
    <col min="7219" max="7219" width="2.75" style="158" customWidth="1"/>
    <col min="7220" max="7220" width="0.875" style="158" customWidth="1"/>
    <col min="7221" max="7221" width="1.25" style="158" customWidth="1"/>
    <col min="7222" max="7222" width="5.375" style="158" customWidth="1"/>
    <col min="7223" max="7223" width="6.5" style="158" customWidth="1"/>
    <col min="7224" max="7224" width="4.125" style="158" customWidth="1"/>
    <col min="7225" max="7225" width="7.875" style="158" customWidth="1"/>
    <col min="7226" max="7226" width="8.75" style="158" customWidth="1"/>
    <col min="7227" max="7230" width="6.25" style="158" customWidth="1"/>
    <col min="7231" max="7231" width="4.875" style="158" customWidth="1"/>
    <col min="7232" max="7232" width="2.5" style="158" customWidth="1"/>
    <col min="7233" max="7233" width="4.875" style="158" customWidth="1"/>
    <col min="7234" max="7471" width="9" style="158"/>
    <col min="7472" max="7472" width="1.75" style="158" customWidth="1"/>
    <col min="7473" max="7473" width="2.5" style="158" customWidth="1"/>
    <col min="7474" max="7474" width="3.625" style="158" customWidth="1"/>
    <col min="7475" max="7475" width="2.75" style="158" customWidth="1"/>
    <col min="7476" max="7476" width="0.875" style="158" customWidth="1"/>
    <col min="7477" max="7477" width="1.25" style="158" customWidth="1"/>
    <col min="7478" max="7478" width="5.375" style="158" customWidth="1"/>
    <col min="7479" max="7479" width="6.5" style="158" customWidth="1"/>
    <col min="7480" max="7480" width="4.125" style="158" customWidth="1"/>
    <col min="7481" max="7481" width="7.875" style="158" customWidth="1"/>
    <col min="7482" max="7482" width="8.75" style="158" customWidth="1"/>
    <col min="7483" max="7486" width="6.25" style="158" customWidth="1"/>
    <col min="7487" max="7487" width="4.875" style="158" customWidth="1"/>
    <col min="7488" max="7488" width="2.5" style="158" customWidth="1"/>
    <col min="7489" max="7489" width="4.875" style="158" customWidth="1"/>
    <col min="7490" max="7727" width="9" style="158"/>
    <col min="7728" max="7728" width="1.75" style="158" customWidth="1"/>
    <col min="7729" max="7729" width="2.5" style="158" customWidth="1"/>
    <col min="7730" max="7730" width="3.625" style="158" customWidth="1"/>
    <col min="7731" max="7731" width="2.75" style="158" customWidth="1"/>
    <col min="7732" max="7732" width="0.875" style="158" customWidth="1"/>
    <col min="7733" max="7733" width="1.25" style="158" customWidth="1"/>
    <col min="7734" max="7734" width="5.375" style="158" customWidth="1"/>
    <col min="7735" max="7735" width="6.5" style="158" customWidth="1"/>
    <col min="7736" max="7736" width="4.125" style="158" customWidth="1"/>
    <col min="7737" max="7737" width="7.875" style="158" customWidth="1"/>
    <col min="7738" max="7738" width="8.75" style="158" customWidth="1"/>
    <col min="7739" max="7742" width="6.25" style="158" customWidth="1"/>
    <col min="7743" max="7743" width="4.875" style="158" customWidth="1"/>
    <col min="7744" max="7744" width="2.5" style="158" customWidth="1"/>
    <col min="7745" max="7745" width="4.875" style="158" customWidth="1"/>
    <col min="7746" max="7983" width="9" style="158"/>
    <col min="7984" max="7984" width="1.75" style="158" customWidth="1"/>
    <col min="7985" max="7985" width="2.5" style="158" customWidth="1"/>
    <col min="7986" max="7986" width="3.625" style="158" customWidth="1"/>
    <col min="7987" max="7987" width="2.75" style="158" customWidth="1"/>
    <col min="7988" max="7988" width="0.875" style="158" customWidth="1"/>
    <col min="7989" max="7989" width="1.25" style="158" customWidth="1"/>
    <col min="7990" max="7990" width="5.375" style="158" customWidth="1"/>
    <col min="7991" max="7991" width="6.5" style="158" customWidth="1"/>
    <col min="7992" max="7992" width="4.125" style="158" customWidth="1"/>
    <col min="7993" max="7993" width="7.875" style="158" customWidth="1"/>
    <col min="7994" max="7994" width="8.75" style="158" customWidth="1"/>
    <col min="7995" max="7998" width="6.25" style="158" customWidth="1"/>
    <col min="7999" max="7999" width="4.875" style="158" customWidth="1"/>
    <col min="8000" max="8000" width="2.5" style="158" customWidth="1"/>
    <col min="8001" max="8001" width="4.875" style="158" customWidth="1"/>
    <col min="8002" max="8239" width="9" style="158"/>
    <col min="8240" max="8240" width="1.75" style="158" customWidth="1"/>
    <col min="8241" max="8241" width="2.5" style="158" customWidth="1"/>
    <col min="8242" max="8242" width="3.625" style="158" customWidth="1"/>
    <col min="8243" max="8243" width="2.75" style="158" customWidth="1"/>
    <col min="8244" max="8244" width="0.875" style="158" customWidth="1"/>
    <col min="8245" max="8245" width="1.25" style="158" customWidth="1"/>
    <col min="8246" max="8246" width="5.375" style="158" customWidth="1"/>
    <col min="8247" max="8247" width="6.5" style="158" customWidth="1"/>
    <col min="8248" max="8248" width="4.125" style="158" customWidth="1"/>
    <col min="8249" max="8249" width="7.875" style="158" customWidth="1"/>
    <col min="8250" max="8250" width="8.75" style="158" customWidth="1"/>
    <col min="8251" max="8254" width="6.25" style="158" customWidth="1"/>
    <col min="8255" max="8255" width="4.875" style="158" customWidth="1"/>
    <col min="8256" max="8256" width="2.5" style="158" customWidth="1"/>
    <col min="8257" max="8257" width="4.875" style="158" customWidth="1"/>
    <col min="8258" max="8495" width="9" style="158"/>
    <col min="8496" max="8496" width="1.75" style="158" customWidth="1"/>
    <col min="8497" max="8497" width="2.5" style="158" customWidth="1"/>
    <col min="8498" max="8498" width="3.625" style="158" customWidth="1"/>
    <col min="8499" max="8499" width="2.75" style="158" customWidth="1"/>
    <col min="8500" max="8500" width="0.875" style="158" customWidth="1"/>
    <col min="8501" max="8501" width="1.25" style="158" customWidth="1"/>
    <col min="8502" max="8502" width="5.375" style="158" customWidth="1"/>
    <col min="8503" max="8503" width="6.5" style="158" customWidth="1"/>
    <col min="8504" max="8504" width="4.125" style="158" customWidth="1"/>
    <col min="8505" max="8505" width="7.875" style="158" customWidth="1"/>
    <col min="8506" max="8506" width="8.75" style="158" customWidth="1"/>
    <col min="8507" max="8510" width="6.25" style="158" customWidth="1"/>
    <col min="8511" max="8511" width="4.875" style="158" customWidth="1"/>
    <col min="8512" max="8512" width="2.5" style="158" customWidth="1"/>
    <col min="8513" max="8513" width="4.875" style="158" customWidth="1"/>
    <col min="8514" max="8751" width="9" style="158"/>
    <col min="8752" max="8752" width="1.75" style="158" customWidth="1"/>
    <col min="8753" max="8753" width="2.5" style="158" customWidth="1"/>
    <col min="8754" max="8754" width="3.625" style="158" customWidth="1"/>
    <col min="8755" max="8755" width="2.75" style="158" customWidth="1"/>
    <col min="8756" max="8756" width="0.875" style="158" customWidth="1"/>
    <col min="8757" max="8757" width="1.25" style="158" customWidth="1"/>
    <col min="8758" max="8758" width="5.375" style="158" customWidth="1"/>
    <col min="8759" max="8759" width="6.5" style="158" customWidth="1"/>
    <col min="8760" max="8760" width="4.125" style="158" customWidth="1"/>
    <col min="8761" max="8761" width="7.875" style="158" customWidth="1"/>
    <col min="8762" max="8762" width="8.75" style="158" customWidth="1"/>
    <col min="8763" max="8766" width="6.25" style="158" customWidth="1"/>
    <col min="8767" max="8767" width="4.875" style="158" customWidth="1"/>
    <col min="8768" max="8768" width="2.5" style="158" customWidth="1"/>
    <col min="8769" max="8769" width="4.875" style="158" customWidth="1"/>
    <col min="8770" max="9007" width="9" style="158"/>
    <col min="9008" max="9008" width="1.75" style="158" customWidth="1"/>
    <col min="9009" max="9009" width="2.5" style="158" customWidth="1"/>
    <col min="9010" max="9010" width="3.625" style="158" customWidth="1"/>
    <col min="9011" max="9011" width="2.75" style="158" customWidth="1"/>
    <col min="9012" max="9012" width="0.875" style="158" customWidth="1"/>
    <col min="9013" max="9013" width="1.25" style="158" customWidth="1"/>
    <col min="9014" max="9014" width="5.375" style="158" customWidth="1"/>
    <col min="9015" max="9015" width="6.5" style="158" customWidth="1"/>
    <col min="9016" max="9016" width="4.125" style="158" customWidth="1"/>
    <col min="9017" max="9017" width="7.875" style="158" customWidth="1"/>
    <col min="9018" max="9018" width="8.75" style="158" customWidth="1"/>
    <col min="9019" max="9022" width="6.25" style="158" customWidth="1"/>
    <col min="9023" max="9023" width="4.875" style="158" customWidth="1"/>
    <col min="9024" max="9024" width="2.5" style="158" customWidth="1"/>
    <col min="9025" max="9025" width="4.875" style="158" customWidth="1"/>
    <col min="9026" max="9263" width="9" style="158"/>
    <col min="9264" max="9264" width="1.75" style="158" customWidth="1"/>
    <col min="9265" max="9265" width="2.5" style="158" customWidth="1"/>
    <col min="9266" max="9266" width="3.625" style="158" customWidth="1"/>
    <col min="9267" max="9267" width="2.75" style="158" customWidth="1"/>
    <col min="9268" max="9268" width="0.875" style="158" customWidth="1"/>
    <col min="9269" max="9269" width="1.25" style="158" customWidth="1"/>
    <col min="9270" max="9270" width="5.375" style="158" customWidth="1"/>
    <col min="9271" max="9271" width="6.5" style="158" customWidth="1"/>
    <col min="9272" max="9272" width="4.125" style="158" customWidth="1"/>
    <col min="9273" max="9273" width="7.875" style="158" customWidth="1"/>
    <col min="9274" max="9274" width="8.75" style="158" customWidth="1"/>
    <col min="9275" max="9278" width="6.25" style="158" customWidth="1"/>
    <col min="9279" max="9279" width="4.875" style="158" customWidth="1"/>
    <col min="9280" max="9280" width="2.5" style="158" customWidth="1"/>
    <col min="9281" max="9281" width="4.875" style="158" customWidth="1"/>
    <col min="9282" max="9519" width="9" style="158"/>
    <col min="9520" max="9520" width="1.75" style="158" customWidth="1"/>
    <col min="9521" max="9521" width="2.5" style="158" customWidth="1"/>
    <col min="9522" max="9522" width="3.625" style="158" customWidth="1"/>
    <col min="9523" max="9523" width="2.75" style="158" customWidth="1"/>
    <col min="9524" max="9524" width="0.875" style="158" customWidth="1"/>
    <col min="9525" max="9525" width="1.25" style="158" customWidth="1"/>
    <col min="9526" max="9526" width="5.375" style="158" customWidth="1"/>
    <col min="9527" max="9527" width="6.5" style="158" customWidth="1"/>
    <col min="9528" max="9528" width="4.125" style="158" customWidth="1"/>
    <col min="9529" max="9529" width="7.875" style="158" customWidth="1"/>
    <col min="9530" max="9530" width="8.75" style="158" customWidth="1"/>
    <col min="9531" max="9534" width="6.25" style="158" customWidth="1"/>
    <col min="9535" max="9535" width="4.875" style="158" customWidth="1"/>
    <col min="9536" max="9536" width="2.5" style="158" customWidth="1"/>
    <col min="9537" max="9537" width="4.875" style="158" customWidth="1"/>
    <col min="9538" max="9775" width="9" style="158"/>
    <col min="9776" max="9776" width="1.75" style="158" customWidth="1"/>
    <col min="9777" max="9777" width="2.5" style="158" customWidth="1"/>
    <col min="9778" max="9778" width="3.625" style="158" customWidth="1"/>
    <col min="9779" max="9779" width="2.75" style="158" customWidth="1"/>
    <col min="9780" max="9780" width="0.875" style="158" customWidth="1"/>
    <col min="9781" max="9781" width="1.25" style="158" customWidth="1"/>
    <col min="9782" max="9782" width="5.375" style="158" customWidth="1"/>
    <col min="9783" max="9783" width="6.5" style="158" customWidth="1"/>
    <col min="9784" max="9784" width="4.125" style="158" customWidth="1"/>
    <col min="9785" max="9785" width="7.875" style="158" customWidth="1"/>
    <col min="9786" max="9786" width="8.75" style="158" customWidth="1"/>
    <col min="9787" max="9790" width="6.25" style="158" customWidth="1"/>
    <col min="9791" max="9791" width="4.875" style="158" customWidth="1"/>
    <col min="9792" max="9792" width="2.5" style="158" customWidth="1"/>
    <col min="9793" max="9793" width="4.875" style="158" customWidth="1"/>
    <col min="9794" max="10031" width="9" style="158"/>
    <col min="10032" max="10032" width="1.75" style="158" customWidth="1"/>
    <col min="10033" max="10033" width="2.5" style="158" customWidth="1"/>
    <col min="10034" max="10034" width="3.625" style="158" customWidth="1"/>
    <col min="10035" max="10035" width="2.75" style="158" customWidth="1"/>
    <col min="10036" max="10036" width="0.875" style="158" customWidth="1"/>
    <col min="10037" max="10037" width="1.25" style="158" customWidth="1"/>
    <col min="10038" max="10038" width="5.375" style="158" customWidth="1"/>
    <col min="10039" max="10039" width="6.5" style="158" customWidth="1"/>
    <col min="10040" max="10040" width="4.125" style="158" customWidth="1"/>
    <col min="10041" max="10041" width="7.875" style="158" customWidth="1"/>
    <col min="10042" max="10042" width="8.75" style="158" customWidth="1"/>
    <col min="10043" max="10046" width="6.25" style="158" customWidth="1"/>
    <col min="10047" max="10047" width="4.875" style="158" customWidth="1"/>
    <col min="10048" max="10048" width="2.5" style="158" customWidth="1"/>
    <col min="10049" max="10049" width="4.875" style="158" customWidth="1"/>
    <col min="10050" max="10287" width="9" style="158"/>
    <col min="10288" max="10288" width="1.75" style="158" customWidth="1"/>
    <col min="10289" max="10289" width="2.5" style="158" customWidth="1"/>
    <col min="10290" max="10290" width="3.625" style="158" customWidth="1"/>
    <col min="10291" max="10291" width="2.75" style="158" customWidth="1"/>
    <col min="10292" max="10292" width="0.875" style="158" customWidth="1"/>
    <col min="10293" max="10293" width="1.25" style="158" customWidth="1"/>
    <col min="10294" max="10294" width="5.375" style="158" customWidth="1"/>
    <col min="10295" max="10295" width="6.5" style="158" customWidth="1"/>
    <col min="10296" max="10296" width="4.125" style="158" customWidth="1"/>
    <col min="10297" max="10297" width="7.875" style="158" customWidth="1"/>
    <col min="10298" max="10298" width="8.75" style="158" customWidth="1"/>
    <col min="10299" max="10302" width="6.25" style="158" customWidth="1"/>
    <col min="10303" max="10303" width="4.875" style="158" customWidth="1"/>
    <col min="10304" max="10304" width="2.5" style="158" customWidth="1"/>
    <col min="10305" max="10305" width="4.875" style="158" customWidth="1"/>
    <col min="10306" max="10543" width="9" style="158"/>
    <col min="10544" max="10544" width="1.75" style="158" customWidth="1"/>
    <col min="10545" max="10545" width="2.5" style="158" customWidth="1"/>
    <col min="10546" max="10546" width="3.625" style="158" customWidth="1"/>
    <col min="10547" max="10547" width="2.75" style="158" customWidth="1"/>
    <col min="10548" max="10548" width="0.875" style="158" customWidth="1"/>
    <col min="10549" max="10549" width="1.25" style="158" customWidth="1"/>
    <col min="10550" max="10550" width="5.375" style="158" customWidth="1"/>
    <col min="10551" max="10551" width="6.5" style="158" customWidth="1"/>
    <col min="10552" max="10552" width="4.125" style="158" customWidth="1"/>
    <col min="10553" max="10553" width="7.875" style="158" customWidth="1"/>
    <col min="10554" max="10554" width="8.75" style="158" customWidth="1"/>
    <col min="10555" max="10558" width="6.25" style="158" customWidth="1"/>
    <col min="10559" max="10559" width="4.875" style="158" customWidth="1"/>
    <col min="10560" max="10560" width="2.5" style="158" customWidth="1"/>
    <col min="10561" max="10561" width="4.875" style="158" customWidth="1"/>
    <col min="10562" max="10799" width="9" style="158"/>
    <col min="10800" max="10800" width="1.75" style="158" customWidth="1"/>
    <col min="10801" max="10801" width="2.5" style="158" customWidth="1"/>
    <col min="10802" max="10802" width="3.625" style="158" customWidth="1"/>
    <col min="10803" max="10803" width="2.75" style="158" customWidth="1"/>
    <col min="10804" max="10804" width="0.875" style="158" customWidth="1"/>
    <col min="10805" max="10805" width="1.25" style="158" customWidth="1"/>
    <col min="10806" max="10806" width="5.375" style="158" customWidth="1"/>
    <col min="10807" max="10807" width="6.5" style="158" customWidth="1"/>
    <col min="10808" max="10808" width="4.125" style="158" customWidth="1"/>
    <col min="10809" max="10809" width="7.875" style="158" customWidth="1"/>
    <col min="10810" max="10810" width="8.75" style="158" customWidth="1"/>
    <col min="10811" max="10814" width="6.25" style="158" customWidth="1"/>
    <col min="10815" max="10815" width="4.875" style="158" customWidth="1"/>
    <col min="10816" max="10816" width="2.5" style="158" customWidth="1"/>
    <col min="10817" max="10817" width="4.875" style="158" customWidth="1"/>
    <col min="10818" max="11055" width="9" style="158"/>
    <col min="11056" max="11056" width="1.75" style="158" customWidth="1"/>
    <col min="11057" max="11057" width="2.5" style="158" customWidth="1"/>
    <col min="11058" max="11058" width="3.625" style="158" customWidth="1"/>
    <col min="11059" max="11059" width="2.75" style="158" customWidth="1"/>
    <col min="11060" max="11060" width="0.875" style="158" customWidth="1"/>
    <col min="11061" max="11061" width="1.25" style="158" customWidth="1"/>
    <col min="11062" max="11062" width="5.375" style="158" customWidth="1"/>
    <col min="11063" max="11063" width="6.5" style="158" customWidth="1"/>
    <col min="11064" max="11064" width="4.125" style="158" customWidth="1"/>
    <col min="11065" max="11065" width="7.875" style="158" customWidth="1"/>
    <col min="11066" max="11066" width="8.75" style="158" customWidth="1"/>
    <col min="11067" max="11070" width="6.25" style="158" customWidth="1"/>
    <col min="11071" max="11071" width="4.875" style="158" customWidth="1"/>
    <col min="11072" max="11072" width="2.5" style="158" customWidth="1"/>
    <col min="11073" max="11073" width="4.875" style="158" customWidth="1"/>
    <col min="11074" max="11311" width="9" style="158"/>
    <col min="11312" max="11312" width="1.75" style="158" customWidth="1"/>
    <col min="11313" max="11313" width="2.5" style="158" customWidth="1"/>
    <col min="11314" max="11314" width="3.625" style="158" customWidth="1"/>
    <col min="11315" max="11315" width="2.75" style="158" customWidth="1"/>
    <col min="11316" max="11316" width="0.875" style="158" customWidth="1"/>
    <col min="11317" max="11317" width="1.25" style="158" customWidth="1"/>
    <col min="11318" max="11318" width="5.375" style="158" customWidth="1"/>
    <col min="11319" max="11319" width="6.5" style="158" customWidth="1"/>
    <col min="11320" max="11320" width="4.125" style="158" customWidth="1"/>
    <col min="11321" max="11321" width="7.875" style="158" customWidth="1"/>
    <col min="11322" max="11322" width="8.75" style="158" customWidth="1"/>
    <col min="11323" max="11326" width="6.25" style="158" customWidth="1"/>
    <col min="11327" max="11327" width="4.875" style="158" customWidth="1"/>
    <col min="11328" max="11328" width="2.5" style="158" customWidth="1"/>
    <col min="11329" max="11329" width="4.875" style="158" customWidth="1"/>
    <col min="11330" max="11567" width="9" style="158"/>
    <col min="11568" max="11568" width="1.75" style="158" customWidth="1"/>
    <col min="11569" max="11569" width="2.5" style="158" customWidth="1"/>
    <col min="11570" max="11570" width="3.625" style="158" customWidth="1"/>
    <col min="11571" max="11571" width="2.75" style="158" customWidth="1"/>
    <col min="11572" max="11572" width="0.875" style="158" customWidth="1"/>
    <col min="11573" max="11573" width="1.25" style="158" customWidth="1"/>
    <col min="11574" max="11574" width="5.375" style="158" customWidth="1"/>
    <col min="11575" max="11575" width="6.5" style="158" customWidth="1"/>
    <col min="11576" max="11576" width="4.125" style="158" customWidth="1"/>
    <col min="11577" max="11577" width="7.875" style="158" customWidth="1"/>
    <col min="11578" max="11578" width="8.75" style="158" customWidth="1"/>
    <col min="11579" max="11582" width="6.25" style="158" customWidth="1"/>
    <col min="11583" max="11583" width="4.875" style="158" customWidth="1"/>
    <col min="11584" max="11584" width="2.5" style="158" customWidth="1"/>
    <col min="11585" max="11585" width="4.875" style="158" customWidth="1"/>
    <col min="11586" max="11823" width="9" style="158"/>
    <col min="11824" max="11824" width="1.75" style="158" customWidth="1"/>
    <col min="11825" max="11825" width="2.5" style="158" customWidth="1"/>
    <col min="11826" max="11826" width="3.625" style="158" customWidth="1"/>
    <col min="11827" max="11827" width="2.75" style="158" customWidth="1"/>
    <col min="11828" max="11828" width="0.875" style="158" customWidth="1"/>
    <col min="11829" max="11829" width="1.25" style="158" customWidth="1"/>
    <col min="11830" max="11830" width="5.375" style="158" customWidth="1"/>
    <col min="11831" max="11831" width="6.5" style="158" customWidth="1"/>
    <col min="11832" max="11832" width="4.125" style="158" customWidth="1"/>
    <col min="11833" max="11833" width="7.875" style="158" customWidth="1"/>
    <col min="11834" max="11834" width="8.75" style="158" customWidth="1"/>
    <col min="11835" max="11838" width="6.25" style="158" customWidth="1"/>
    <col min="11839" max="11839" width="4.875" style="158" customWidth="1"/>
    <col min="11840" max="11840" width="2.5" style="158" customWidth="1"/>
    <col min="11841" max="11841" width="4.875" style="158" customWidth="1"/>
    <col min="11842" max="12079" width="9" style="158"/>
    <col min="12080" max="12080" width="1.75" style="158" customWidth="1"/>
    <col min="12081" max="12081" width="2.5" style="158" customWidth="1"/>
    <col min="12082" max="12082" width="3.625" style="158" customWidth="1"/>
    <col min="12083" max="12083" width="2.75" style="158" customWidth="1"/>
    <col min="12084" max="12084" width="0.875" style="158" customWidth="1"/>
    <col min="12085" max="12085" width="1.25" style="158" customWidth="1"/>
    <col min="12086" max="12086" width="5.375" style="158" customWidth="1"/>
    <col min="12087" max="12087" width="6.5" style="158" customWidth="1"/>
    <col min="12088" max="12088" width="4.125" style="158" customWidth="1"/>
    <col min="12089" max="12089" width="7.875" style="158" customWidth="1"/>
    <col min="12090" max="12090" width="8.75" style="158" customWidth="1"/>
    <col min="12091" max="12094" width="6.25" style="158" customWidth="1"/>
    <col min="12095" max="12095" width="4.875" style="158" customWidth="1"/>
    <col min="12096" max="12096" width="2.5" style="158" customWidth="1"/>
    <col min="12097" max="12097" width="4.875" style="158" customWidth="1"/>
    <col min="12098" max="12335" width="9" style="158"/>
    <col min="12336" max="12336" width="1.75" style="158" customWidth="1"/>
    <col min="12337" max="12337" width="2.5" style="158" customWidth="1"/>
    <col min="12338" max="12338" width="3.625" style="158" customWidth="1"/>
    <col min="12339" max="12339" width="2.75" style="158" customWidth="1"/>
    <col min="12340" max="12340" width="0.875" style="158" customWidth="1"/>
    <col min="12341" max="12341" width="1.25" style="158" customWidth="1"/>
    <col min="12342" max="12342" width="5.375" style="158" customWidth="1"/>
    <col min="12343" max="12343" width="6.5" style="158" customWidth="1"/>
    <col min="12344" max="12344" width="4.125" style="158" customWidth="1"/>
    <col min="12345" max="12345" width="7.875" style="158" customWidth="1"/>
    <col min="12346" max="12346" width="8.75" style="158" customWidth="1"/>
    <col min="12347" max="12350" width="6.25" style="158" customWidth="1"/>
    <col min="12351" max="12351" width="4.875" style="158" customWidth="1"/>
    <col min="12352" max="12352" width="2.5" style="158" customWidth="1"/>
    <col min="12353" max="12353" width="4.875" style="158" customWidth="1"/>
    <col min="12354" max="12591" width="9" style="158"/>
    <col min="12592" max="12592" width="1.75" style="158" customWidth="1"/>
    <col min="12593" max="12593" width="2.5" style="158" customWidth="1"/>
    <col min="12594" max="12594" width="3.625" style="158" customWidth="1"/>
    <col min="12595" max="12595" width="2.75" style="158" customWidth="1"/>
    <col min="12596" max="12596" width="0.875" style="158" customWidth="1"/>
    <col min="12597" max="12597" width="1.25" style="158" customWidth="1"/>
    <col min="12598" max="12598" width="5.375" style="158" customWidth="1"/>
    <col min="12599" max="12599" width="6.5" style="158" customWidth="1"/>
    <col min="12600" max="12600" width="4.125" style="158" customWidth="1"/>
    <col min="12601" max="12601" width="7.875" style="158" customWidth="1"/>
    <col min="12602" max="12602" width="8.75" style="158" customWidth="1"/>
    <col min="12603" max="12606" width="6.25" style="158" customWidth="1"/>
    <col min="12607" max="12607" width="4.875" style="158" customWidth="1"/>
    <col min="12608" max="12608" width="2.5" style="158" customWidth="1"/>
    <col min="12609" max="12609" width="4.875" style="158" customWidth="1"/>
    <col min="12610" max="12847" width="9" style="158"/>
    <col min="12848" max="12848" width="1.75" style="158" customWidth="1"/>
    <col min="12849" max="12849" width="2.5" style="158" customWidth="1"/>
    <col min="12850" max="12850" width="3.625" style="158" customWidth="1"/>
    <col min="12851" max="12851" width="2.75" style="158" customWidth="1"/>
    <col min="12852" max="12852" width="0.875" style="158" customWidth="1"/>
    <col min="12853" max="12853" width="1.25" style="158" customWidth="1"/>
    <col min="12854" max="12854" width="5.375" style="158" customWidth="1"/>
    <col min="12855" max="12855" width="6.5" style="158" customWidth="1"/>
    <col min="12856" max="12856" width="4.125" style="158" customWidth="1"/>
    <col min="12857" max="12857" width="7.875" style="158" customWidth="1"/>
    <col min="12858" max="12858" width="8.75" style="158" customWidth="1"/>
    <col min="12859" max="12862" width="6.25" style="158" customWidth="1"/>
    <col min="12863" max="12863" width="4.875" style="158" customWidth="1"/>
    <col min="12864" max="12864" width="2.5" style="158" customWidth="1"/>
    <col min="12865" max="12865" width="4.875" style="158" customWidth="1"/>
    <col min="12866" max="13103" width="9" style="158"/>
    <col min="13104" max="13104" width="1.75" style="158" customWidth="1"/>
    <col min="13105" max="13105" width="2.5" style="158" customWidth="1"/>
    <col min="13106" max="13106" width="3.625" style="158" customWidth="1"/>
    <col min="13107" max="13107" width="2.75" style="158" customWidth="1"/>
    <col min="13108" max="13108" width="0.875" style="158" customWidth="1"/>
    <col min="13109" max="13109" width="1.25" style="158" customWidth="1"/>
    <col min="13110" max="13110" width="5.375" style="158" customWidth="1"/>
    <col min="13111" max="13111" width="6.5" style="158" customWidth="1"/>
    <col min="13112" max="13112" width="4.125" style="158" customWidth="1"/>
    <col min="13113" max="13113" width="7.875" style="158" customWidth="1"/>
    <col min="13114" max="13114" width="8.75" style="158" customWidth="1"/>
    <col min="13115" max="13118" width="6.25" style="158" customWidth="1"/>
    <col min="13119" max="13119" width="4.875" style="158" customWidth="1"/>
    <col min="13120" max="13120" width="2.5" style="158" customWidth="1"/>
    <col min="13121" max="13121" width="4.875" style="158" customWidth="1"/>
    <col min="13122" max="13359" width="9" style="158"/>
    <col min="13360" max="13360" width="1.75" style="158" customWidth="1"/>
    <col min="13361" max="13361" width="2.5" style="158" customWidth="1"/>
    <col min="13362" max="13362" width="3.625" style="158" customWidth="1"/>
    <col min="13363" max="13363" width="2.75" style="158" customWidth="1"/>
    <col min="13364" max="13364" width="0.875" style="158" customWidth="1"/>
    <col min="13365" max="13365" width="1.25" style="158" customWidth="1"/>
    <col min="13366" max="13366" width="5.375" style="158" customWidth="1"/>
    <col min="13367" max="13367" width="6.5" style="158" customWidth="1"/>
    <col min="13368" max="13368" width="4.125" style="158" customWidth="1"/>
    <col min="13369" max="13369" width="7.875" style="158" customWidth="1"/>
    <col min="13370" max="13370" width="8.75" style="158" customWidth="1"/>
    <col min="13371" max="13374" width="6.25" style="158" customWidth="1"/>
    <col min="13375" max="13375" width="4.875" style="158" customWidth="1"/>
    <col min="13376" max="13376" width="2.5" style="158" customWidth="1"/>
    <col min="13377" max="13377" width="4.875" style="158" customWidth="1"/>
    <col min="13378" max="13615" width="9" style="158"/>
    <col min="13616" max="13616" width="1.75" style="158" customWidth="1"/>
    <col min="13617" max="13617" width="2.5" style="158" customWidth="1"/>
    <col min="13618" max="13618" width="3.625" style="158" customWidth="1"/>
    <col min="13619" max="13619" width="2.75" style="158" customWidth="1"/>
    <col min="13620" max="13620" width="0.875" style="158" customWidth="1"/>
    <col min="13621" max="13621" width="1.25" style="158" customWidth="1"/>
    <col min="13622" max="13622" width="5.375" style="158" customWidth="1"/>
    <col min="13623" max="13623" width="6.5" style="158" customWidth="1"/>
    <col min="13624" max="13624" width="4.125" style="158" customWidth="1"/>
    <col min="13625" max="13625" width="7.875" style="158" customWidth="1"/>
    <col min="13626" max="13626" width="8.75" style="158" customWidth="1"/>
    <col min="13627" max="13630" width="6.25" style="158" customWidth="1"/>
    <col min="13631" max="13631" width="4.875" style="158" customWidth="1"/>
    <col min="13632" max="13632" width="2.5" style="158" customWidth="1"/>
    <col min="13633" max="13633" width="4.875" style="158" customWidth="1"/>
    <col min="13634" max="13871" width="9" style="158"/>
    <col min="13872" max="13872" width="1.75" style="158" customWidth="1"/>
    <col min="13873" max="13873" width="2.5" style="158" customWidth="1"/>
    <col min="13874" max="13874" width="3.625" style="158" customWidth="1"/>
    <col min="13875" max="13875" width="2.75" style="158" customWidth="1"/>
    <col min="13876" max="13876" width="0.875" style="158" customWidth="1"/>
    <col min="13877" max="13877" width="1.25" style="158" customWidth="1"/>
    <col min="13878" max="13878" width="5.375" style="158" customWidth="1"/>
    <col min="13879" max="13879" width="6.5" style="158" customWidth="1"/>
    <col min="13880" max="13880" width="4.125" style="158" customWidth="1"/>
    <col min="13881" max="13881" width="7.875" style="158" customWidth="1"/>
    <col min="13882" max="13882" width="8.75" style="158" customWidth="1"/>
    <col min="13883" max="13886" width="6.25" style="158" customWidth="1"/>
    <col min="13887" max="13887" width="4.875" style="158" customWidth="1"/>
    <col min="13888" max="13888" width="2.5" style="158" customWidth="1"/>
    <col min="13889" max="13889" width="4.875" style="158" customWidth="1"/>
    <col min="13890" max="14127" width="9" style="158"/>
    <col min="14128" max="14128" width="1.75" style="158" customWidth="1"/>
    <col min="14129" max="14129" width="2.5" style="158" customWidth="1"/>
    <col min="14130" max="14130" width="3.625" style="158" customWidth="1"/>
    <col min="14131" max="14131" width="2.75" style="158" customWidth="1"/>
    <col min="14132" max="14132" width="0.875" style="158" customWidth="1"/>
    <col min="14133" max="14133" width="1.25" style="158" customWidth="1"/>
    <col min="14134" max="14134" width="5.375" style="158" customWidth="1"/>
    <col min="14135" max="14135" width="6.5" style="158" customWidth="1"/>
    <col min="14136" max="14136" width="4.125" style="158" customWidth="1"/>
    <col min="14137" max="14137" width="7.875" style="158" customWidth="1"/>
    <col min="14138" max="14138" width="8.75" style="158" customWidth="1"/>
    <col min="14139" max="14142" width="6.25" style="158" customWidth="1"/>
    <col min="14143" max="14143" width="4.875" style="158" customWidth="1"/>
    <col min="14144" max="14144" width="2.5" style="158" customWidth="1"/>
    <col min="14145" max="14145" width="4.875" style="158" customWidth="1"/>
    <col min="14146" max="14383" width="9" style="158"/>
    <col min="14384" max="14384" width="1.75" style="158" customWidth="1"/>
    <col min="14385" max="14385" width="2.5" style="158" customWidth="1"/>
    <col min="14386" max="14386" width="3.625" style="158" customWidth="1"/>
    <col min="14387" max="14387" width="2.75" style="158" customWidth="1"/>
    <col min="14388" max="14388" width="0.875" style="158" customWidth="1"/>
    <col min="14389" max="14389" width="1.25" style="158" customWidth="1"/>
    <col min="14390" max="14390" width="5.375" style="158" customWidth="1"/>
    <col min="14391" max="14391" width="6.5" style="158" customWidth="1"/>
    <col min="14392" max="14392" width="4.125" style="158" customWidth="1"/>
    <col min="14393" max="14393" width="7.875" style="158" customWidth="1"/>
    <col min="14394" max="14394" width="8.75" style="158" customWidth="1"/>
    <col min="14395" max="14398" width="6.25" style="158" customWidth="1"/>
    <col min="14399" max="14399" width="4.875" style="158" customWidth="1"/>
    <col min="14400" max="14400" width="2.5" style="158" customWidth="1"/>
    <col min="14401" max="14401" width="4.875" style="158" customWidth="1"/>
    <col min="14402" max="14639" width="9" style="158"/>
    <col min="14640" max="14640" width="1.75" style="158" customWidth="1"/>
    <col min="14641" max="14641" width="2.5" style="158" customWidth="1"/>
    <col min="14642" max="14642" width="3.625" style="158" customWidth="1"/>
    <col min="14643" max="14643" width="2.75" style="158" customWidth="1"/>
    <col min="14644" max="14644" width="0.875" style="158" customWidth="1"/>
    <col min="14645" max="14645" width="1.25" style="158" customWidth="1"/>
    <col min="14646" max="14646" width="5.375" style="158" customWidth="1"/>
    <col min="14647" max="14647" width="6.5" style="158" customWidth="1"/>
    <col min="14648" max="14648" width="4.125" style="158" customWidth="1"/>
    <col min="14649" max="14649" width="7.875" style="158" customWidth="1"/>
    <col min="14650" max="14650" width="8.75" style="158" customWidth="1"/>
    <col min="14651" max="14654" width="6.25" style="158" customWidth="1"/>
    <col min="14655" max="14655" width="4.875" style="158" customWidth="1"/>
    <col min="14656" max="14656" width="2.5" style="158" customWidth="1"/>
    <col min="14657" max="14657" width="4.875" style="158" customWidth="1"/>
    <col min="14658" max="14895" width="9" style="158"/>
    <col min="14896" max="14896" width="1.75" style="158" customWidth="1"/>
    <col min="14897" max="14897" width="2.5" style="158" customWidth="1"/>
    <col min="14898" max="14898" width="3.625" style="158" customWidth="1"/>
    <col min="14899" max="14899" width="2.75" style="158" customWidth="1"/>
    <col min="14900" max="14900" width="0.875" style="158" customWidth="1"/>
    <col min="14901" max="14901" width="1.25" style="158" customWidth="1"/>
    <col min="14902" max="14902" width="5.375" style="158" customWidth="1"/>
    <col min="14903" max="14903" width="6.5" style="158" customWidth="1"/>
    <col min="14904" max="14904" width="4.125" style="158" customWidth="1"/>
    <col min="14905" max="14905" width="7.875" style="158" customWidth="1"/>
    <col min="14906" max="14906" width="8.75" style="158" customWidth="1"/>
    <col min="14907" max="14910" width="6.25" style="158" customWidth="1"/>
    <col min="14911" max="14911" width="4.875" style="158" customWidth="1"/>
    <col min="14912" max="14912" width="2.5" style="158" customWidth="1"/>
    <col min="14913" max="14913" width="4.875" style="158" customWidth="1"/>
    <col min="14914" max="15151" width="9" style="158"/>
    <col min="15152" max="15152" width="1.75" style="158" customWidth="1"/>
    <col min="15153" max="15153" width="2.5" style="158" customWidth="1"/>
    <col min="15154" max="15154" width="3.625" style="158" customWidth="1"/>
    <col min="15155" max="15155" width="2.75" style="158" customWidth="1"/>
    <col min="15156" max="15156" width="0.875" style="158" customWidth="1"/>
    <col min="15157" max="15157" width="1.25" style="158" customWidth="1"/>
    <col min="15158" max="15158" width="5.375" style="158" customWidth="1"/>
    <col min="15159" max="15159" width="6.5" style="158" customWidth="1"/>
    <col min="15160" max="15160" width="4.125" style="158" customWidth="1"/>
    <col min="15161" max="15161" width="7.875" style="158" customWidth="1"/>
    <col min="15162" max="15162" width="8.75" style="158" customWidth="1"/>
    <col min="15163" max="15166" width="6.25" style="158" customWidth="1"/>
    <col min="15167" max="15167" width="4.875" style="158" customWidth="1"/>
    <col min="15168" max="15168" width="2.5" style="158" customWidth="1"/>
    <col min="15169" max="15169" width="4.875" style="158" customWidth="1"/>
    <col min="15170" max="15407" width="9" style="158"/>
    <col min="15408" max="15408" width="1.75" style="158" customWidth="1"/>
    <col min="15409" max="15409" width="2.5" style="158" customWidth="1"/>
    <col min="15410" max="15410" width="3.625" style="158" customWidth="1"/>
    <col min="15411" max="15411" width="2.75" style="158" customWidth="1"/>
    <col min="15412" max="15412" width="0.875" style="158" customWidth="1"/>
    <col min="15413" max="15413" width="1.25" style="158" customWidth="1"/>
    <col min="15414" max="15414" width="5.375" style="158" customWidth="1"/>
    <col min="15415" max="15415" width="6.5" style="158" customWidth="1"/>
    <col min="15416" max="15416" width="4.125" style="158" customWidth="1"/>
    <col min="15417" max="15417" width="7.875" style="158" customWidth="1"/>
    <col min="15418" max="15418" width="8.75" style="158" customWidth="1"/>
    <col min="15419" max="15422" width="6.25" style="158" customWidth="1"/>
    <col min="15423" max="15423" width="4.875" style="158" customWidth="1"/>
    <col min="15424" max="15424" width="2.5" style="158" customWidth="1"/>
    <col min="15425" max="15425" width="4.875" style="158" customWidth="1"/>
    <col min="15426" max="15663" width="9" style="158"/>
    <col min="15664" max="15664" width="1.75" style="158" customWidth="1"/>
    <col min="15665" max="15665" width="2.5" style="158" customWidth="1"/>
    <col min="15666" max="15666" width="3.625" style="158" customWidth="1"/>
    <col min="15667" max="15667" width="2.75" style="158" customWidth="1"/>
    <col min="15668" max="15668" width="0.875" style="158" customWidth="1"/>
    <col min="15669" max="15669" width="1.25" style="158" customWidth="1"/>
    <col min="15670" max="15670" width="5.375" style="158" customWidth="1"/>
    <col min="15671" max="15671" width="6.5" style="158" customWidth="1"/>
    <col min="15672" max="15672" width="4.125" style="158" customWidth="1"/>
    <col min="15673" max="15673" width="7.875" style="158" customWidth="1"/>
    <col min="15674" max="15674" width="8.75" style="158" customWidth="1"/>
    <col min="15675" max="15678" width="6.25" style="158" customWidth="1"/>
    <col min="15679" max="15679" width="4.875" style="158" customWidth="1"/>
    <col min="15680" max="15680" width="2.5" style="158" customWidth="1"/>
    <col min="15681" max="15681" width="4.875" style="158" customWidth="1"/>
    <col min="15682" max="15919" width="9" style="158"/>
    <col min="15920" max="15920" width="1.75" style="158" customWidth="1"/>
    <col min="15921" max="15921" width="2.5" style="158" customWidth="1"/>
    <col min="15922" max="15922" width="3.625" style="158" customWidth="1"/>
    <col min="15923" max="15923" width="2.75" style="158" customWidth="1"/>
    <col min="15924" max="15924" width="0.875" style="158" customWidth="1"/>
    <col min="15925" max="15925" width="1.25" style="158" customWidth="1"/>
    <col min="15926" max="15926" width="5.375" style="158" customWidth="1"/>
    <col min="15927" max="15927" width="6.5" style="158" customWidth="1"/>
    <col min="15928" max="15928" width="4.125" style="158" customWidth="1"/>
    <col min="15929" max="15929" width="7.875" style="158" customWidth="1"/>
    <col min="15930" max="15930" width="8.75" style="158" customWidth="1"/>
    <col min="15931" max="15934" width="6.25" style="158" customWidth="1"/>
    <col min="15935" max="15935" width="4.875" style="158" customWidth="1"/>
    <col min="15936" max="15936" width="2.5" style="158" customWidth="1"/>
    <col min="15937" max="15937" width="4.875" style="158" customWidth="1"/>
    <col min="15938" max="16175" width="9" style="158"/>
    <col min="16176" max="16176" width="1.75" style="158" customWidth="1"/>
    <col min="16177" max="16177" width="2.5" style="158" customWidth="1"/>
    <col min="16178" max="16178" width="3.625" style="158" customWidth="1"/>
    <col min="16179" max="16179" width="2.75" style="158" customWidth="1"/>
    <col min="16180" max="16180" width="0.875" style="158" customWidth="1"/>
    <col min="16181" max="16181" width="1.25" style="158" customWidth="1"/>
    <col min="16182" max="16182" width="5.375" style="158" customWidth="1"/>
    <col min="16183" max="16183" width="6.5" style="158" customWidth="1"/>
    <col min="16184" max="16184" width="4.125" style="158" customWidth="1"/>
    <col min="16185" max="16185" width="7.875" style="158" customWidth="1"/>
    <col min="16186" max="16186" width="8.75" style="158" customWidth="1"/>
    <col min="16187" max="16190" width="6.25" style="158" customWidth="1"/>
    <col min="16191" max="16191" width="4.875" style="158" customWidth="1"/>
    <col min="16192" max="16192" width="2.5" style="158" customWidth="1"/>
    <col min="16193" max="16193" width="4.875" style="158" customWidth="1"/>
    <col min="16194" max="16384" width="9" style="158"/>
  </cols>
  <sheetData>
    <row r="1" spans="1:85" s="190" customFormat="1" ht="13.5" customHeight="1">
      <c r="B1" s="620" t="s">
        <v>572</v>
      </c>
      <c r="C1" s="620" t="s">
        <v>637</v>
      </c>
      <c r="D1" s="620" t="s">
        <v>571</v>
      </c>
      <c r="E1" s="620" t="s">
        <v>570</v>
      </c>
      <c r="F1" s="553"/>
      <c r="G1" s="622" t="s">
        <v>638</v>
      </c>
      <c r="H1" s="622"/>
      <c r="I1" s="622"/>
      <c r="J1" s="622"/>
      <c r="K1" s="191"/>
      <c r="L1" s="622" t="s">
        <v>559</v>
      </c>
      <c r="M1" s="622"/>
      <c r="N1" s="622"/>
      <c r="O1" s="622"/>
      <c r="P1" s="622"/>
      <c r="Q1" s="622"/>
      <c r="R1" s="191"/>
      <c r="S1" s="634" t="s">
        <v>683</v>
      </c>
      <c r="T1" s="635"/>
      <c r="U1" s="636"/>
      <c r="V1" s="191"/>
      <c r="W1" s="634" t="s">
        <v>640</v>
      </c>
      <c r="X1" s="635"/>
      <c r="Y1" s="635"/>
      <c r="Z1" s="635"/>
      <c r="AA1" s="575"/>
      <c r="AB1" s="191"/>
      <c r="AC1" s="639" t="s">
        <v>641</v>
      </c>
      <c r="AD1" s="640"/>
      <c r="AE1" s="640"/>
      <c r="AF1" s="640"/>
      <c r="AG1" s="641"/>
      <c r="AH1" s="191"/>
      <c r="AI1" s="191"/>
      <c r="AJ1" s="645" t="s">
        <v>569</v>
      </c>
      <c r="AK1" s="646"/>
      <c r="AL1" s="646"/>
      <c r="AM1" s="646"/>
      <c r="AN1" s="646"/>
      <c r="AO1" s="646"/>
      <c r="AP1" s="647"/>
      <c r="AQ1" s="191"/>
      <c r="AR1" s="634" t="s">
        <v>568</v>
      </c>
      <c r="AS1" s="635"/>
      <c r="AT1" s="636"/>
      <c r="AU1" s="191"/>
      <c r="AV1" s="622" t="s">
        <v>567</v>
      </c>
      <c r="AW1" s="622"/>
      <c r="AX1" s="622"/>
      <c r="AY1" s="191"/>
      <c r="AZ1" s="622" t="s">
        <v>566</v>
      </c>
      <c r="BA1" s="622"/>
      <c r="BB1" s="622"/>
      <c r="BC1" s="191"/>
      <c r="BD1" s="621" t="s">
        <v>642</v>
      </c>
      <c r="BE1" s="191"/>
      <c r="BF1" s="621" t="s">
        <v>643</v>
      </c>
      <c r="BG1" s="191"/>
      <c r="BH1" s="631" t="s">
        <v>644</v>
      </c>
      <c r="BI1" s="191"/>
      <c r="BJ1" s="621" t="s">
        <v>645</v>
      </c>
      <c r="BK1" s="191"/>
      <c r="BL1" s="623" t="s">
        <v>565</v>
      </c>
      <c r="BM1" s="633"/>
      <c r="BN1" s="633"/>
      <c r="BO1" s="624"/>
      <c r="BP1" s="191"/>
      <c r="BQ1" s="191"/>
      <c r="BR1" s="625" t="s">
        <v>646</v>
      </c>
      <c r="BS1" s="626"/>
      <c r="BT1" s="626" t="s">
        <v>647</v>
      </c>
    </row>
    <row r="2" spans="1:85" s="190" customFormat="1" ht="13.5" customHeight="1">
      <c r="B2" s="620"/>
      <c r="C2" s="620"/>
      <c r="D2" s="620"/>
      <c r="E2" s="620"/>
      <c r="F2" s="553"/>
      <c r="G2" s="622" t="s">
        <v>564</v>
      </c>
      <c r="H2" s="622"/>
      <c r="I2" s="627" t="s">
        <v>563</v>
      </c>
      <c r="J2" s="627"/>
      <c r="K2" s="550"/>
      <c r="L2" s="622" t="s">
        <v>564</v>
      </c>
      <c r="M2" s="622"/>
      <c r="N2" s="628"/>
      <c r="O2" s="627" t="s">
        <v>563</v>
      </c>
      <c r="P2" s="627"/>
      <c r="Q2" s="627"/>
      <c r="R2" s="550"/>
      <c r="S2" s="637"/>
      <c r="T2" s="626"/>
      <c r="U2" s="638"/>
      <c r="V2" s="550"/>
      <c r="W2" s="637"/>
      <c r="X2" s="626"/>
      <c r="Y2" s="626"/>
      <c r="Z2" s="626"/>
      <c r="AA2" s="576"/>
      <c r="AB2" s="550"/>
      <c r="AC2" s="642"/>
      <c r="AD2" s="643"/>
      <c r="AE2" s="643"/>
      <c r="AF2" s="643"/>
      <c r="AG2" s="644"/>
      <c r="AH2" s="550"/>
      <c r="AI2" s="550"/>
      <c r="AJ2" s="648"/>
      <c r="AK2" s="649"/>
      <c r="AL2" s="649"/>
      <c r="AM2" s="649"/>
      <c r="AN2" s="649"/>
      <c r="AO2" s="649"/>
      <c r="AP2" s="650"/>
      <c r="AQ2" s="550"/>
      <c r="AR2" s="637"/>
      <c r="AS2" s="626"/>
      <c r="AT2" s="638"/>
      <c r="AU2" s="191"/>
      <c r="AV2" s="630"/>
      <c r="AW2" s="630"/>
      <c r="AX2" s="630"/>
      <c r="AY2" s="191"/>
      <c r="AZ2" s="630"/>
      <c r="BA2" s="630"/>
      <c r="BB2" s="630"/>
      <c r="BC2" s="550"/>
      <c r="BD2" s="629"/>
      <c r="BE2" s="550"/>
      <c r="BF2" s="629"/>
      <c r="BG2" s="550"/>
      <c r="BH2" s="632"/>
      <c r="BI2" s="550"/>
      <c r="BJ2" s="629"/>
      <c r="BK2" s="550"/>
      <c r="BL2" s="629" t="s">
        <v>648</v>
      </c>
      <c r="BM2" s="629" t="s">
        <v>649</v>
      </c>
      <c r="BN2" s="629" t="s">
        <v>650</v>
      </c>
      <c r="BO2" s="629" t="s">
        <v>651</v>
      </c>
      <c r="BP2" s="191"/>
      <c r="BQ2" s="550"/>
      <c r="BR2" s="626"/>
      <c r="BS2" s="626"/>
      <c r="BT2" s="626"/>
    </row>
    <row r="3" spans="1:85" s="179" customFormat="1" ht="13.5" customHeight="1">
      <c r="B3" s="620"/>
      <c r="C3" s="620"/>
      <c r="D3" s="620"/>
      <c r="E3" s="620"/>
      <c r="F3" s="556"/>
      <c r="G3" s="623" t="s">
        <v>562</v>
      </c>
      <c r="H3" s="624"/>
      <c r="I3" s="623" t="s">
        <v>562</v>
      </c>
      <c r="J3" s="624"/>
      <c r="K3" s="557"/>
      <c r="L3" s="185"/>
      <c r="M3" s="577"/>
      <c r="N3" s="180"/>
      <c r="O3" s="185"/>
      <c r="P3" s="577"/>
      <c r="Q3" s="578"/>
      <c r="R3" s="180"/>
      <c r="S3" s="177"/>
      <c r="T3" s="558"/>
      <c r="U3" s="621" t="s">
        <v>561</v>
      </c>
      <c r="V3" s="557"/>
      <c r="W3" s="185"/>
      <c r="X3" s="579"/>
      <c r="Y3" s="662" t="s">
        <v>652</v>
      </c>
      <c r="Z3" s="663"/>
      <c r="AA3" s="664"/>
      <c r="AB3" s="557"/>
      <c r="AC3" s="185"/>
      <c r="AD3" s="579"/>
      <c r="AE3" s="662" t="s">
        <v>652</v>
      </c>
      <c r="AF3" s="663"/>
      <c r="AG3" s="665"/>
      <c r="AH3" s="180"/>
      <c r="AI3" s="180"/>
      <c r="AJ3" s="177"/>
      <c r="AK3" s="184"/>
      <c r="AL3" s="558"/>
      <c r="AM3" s="653" t="s">
        <v>561</v>
      </c>
      <c r="AN3" s="580"/>
      <c r="AO3" s="557"/>
      <c r="AP3" s="666"/>
      <c r="AQ3" s="180"/>
      <c r="AR3" s="177"/>
      <c r="AS3" s="558"/>
      <c r="AT3" s="653" t="s">
        <v>561</v>
      </c>
      <c r="AU3" s="557"/>
      <c r="AV3" s="177"/>
      <c r="AW3" s="651" t="s">
        <v>560</v>
      </c>
      <c r="AX3" s="652"/>
      <c r="AY3" s="557"/>
      <c r="AZ3" s="177"/>
      <c r="BA3" s="651" t="s">
        <v>560</v>
      </c>
      <c r="BB3" s="652"/>
      <c r="BC3" s="180"/>
      <c r="BD3" s="629"/>
      <c r="BE3" s="180"/>
      <c r="BF3" s="629"/>
      <c r="BG3" s="180"/>
      <c r="BH3" s="632"/>
      <c r="BI3" s="180"/>
      <c r="BJ3" s="629"/>
      <c r="BK3" s="180"/>
      <c r="BL3" s="629"/>
      <c r="BM3" s="629"/>
      <c r="BN3" s="629"/>
      <c r="BO3" s="629"/>
      <c r="BP3" s="189"/>
      <c r="BQ3" s="180"/>
      <c r="BR3" s="626"/>
      <c r="BS3" s="626"/>
      <c r="BT3" s="626"/>
      <c r="BU3" s="159"/>
      <c r="BV3" s="159"/>
      <c r="BW3" s="159"/>
      <c r="BX3" s="159"/>
      <c r="BY3" s="159"/>
      <c r="BZ3" s="159"/>
      <c r="CA3" s="159"/>
      <c r="CB3" s="159"/>
      <c r="CC3" s="159"/>
      <c r="CD3" s="159"/>
      <c r="CE3" s="159"/>
      <c r="CF3" s="159"/>
      <c r="CG3" s="159"/>
    </row>
    <row r="4" spans="1:85" s="179" customFormat="1" ht="13.5" customHeight="1">
      <c r="B4" s="621"/>
      <c r="C4" s="621"/>
      <c r="D4" s="621"/>
      <c r="E4" s="621"/>
      <c r="F4" s="556"/>
      <c r="G4" s="185"/>
      <c r="H4" s="582" t="s">
        <v>557</v>
      </c>
      <c r="I4" s="185"/>
      <c r="J4" s="582" t="s">
        <v>557</v>
      </c>
      <c r="K4" s="175"/>
      <c r="L4" s="177"/>
      <c r="M4" s="583" t="s">
        <v>558</v>
      </c>
      <c r="N4" s="180"/>
      <c r="O4" s="584"/>
      <c r="P4" s="583" t="s">
        <v>558</v>
      </c>
      <c r="Q4" s="578"/>
      <c r="R4" s="180"/>
      <c r="S4" s="185"/>
      <c r="T4" s="175"/>
      <c r="U4" s="629"/>
      <c r="V4" s="550"/>
      <c r="W4" s="177"/>
      <c r="X4" s="583" t="s">
        <v>558</v>
      </c>
      <c r="Y4" s="585"/>
      <c r="Z4" s="586" t="s">
        <v>653</v>
      </c>
      <c r="AA4" s="587"/>
      <c r="AB4" s="550"/>
      <c r="AC4" s="177"/>
      <c r="AD4" s="583" t="s">
        <v>558</v>
      </c>
      <c r="AE4" s="585"/>
      <c r="AF4" s="586" t="s">
        <v>653</v>
      </c>
      <c r="AG4" s="587"/>
      <c r="AH4" s="180"/>
      <c r="AI4" s="180"/>
      <c r="AJ4" s="185"/>
      <c r="AK4" s="189"/>
      <c r="AL4" s="175"/>
      <c r="AM4" s="654"/>
      <c r="AN4" s="580"/>
      <c r="AO4" s="550"/>
      <c r="AP4" s="666"/>
      <c r="AQ4" s="180"/>
      <c r="AR4" s="185"/>
      <c r="AS4" s="175"/>
      <c r="AT4" s="654"/>
      <c r="AU4" s="557"/>
      <c r="AV4" s="177"/>
      <c r="AW4" s="187" t="s">
        <v>556</v>
      </c>
      <c r="AX4" s="186" t="s">
        <v>555</v>
      </c>
      <c r="AY4" s="557"/>
      <c r="AZ4" s="177"/>
      <c r="BA4" s="187" t="s">
        <v>556</v>
      </c>
      <c r="BB4" s="186" t="s">
        <v>555</v>
      </c>
      <c r="BC4" s="180"/>
      <c r="BD4" s="629"/>
      <c r="BE4" s="180"/>
      <c r="BF4" s="629"/>
      <c r="BG4" s="180"/>
      <c r="BH4" s="632"/>
      <c r="BI4" s="180"/>
      <c r="BJ4" s="629"/>
      <c r="BK4" s="180"/>
      <c r="BL4" s="629"/>
      <c r="BM4" s="629"/>
      <c r="BN4" s="629"/>
      <c r="BO4" s="629"/>
      <c r="BP4" s="184"/>
      <c r="BQ4" s="180"/>
      <c r="BR4" s="626"/>
      <c r="BS4" s="626"/>
      <c r="BT4" s="626"/>
      <c r="BU4" s="159"/>
      <c r="BV4" s="159"/>
      <c r="BW4" s="159"/>
      <c r="BX4" s="159"/>
      <c r="BY4" s="159"/>
      <c r="BZ4" s="159"/>
      <c r="CA4" s="159"/>
      <c r="CB4" s="159"/>
      <c r="CC4" s="159"/>
      <c r="CD4" s="159"/>
      <c r="CE4" s="159"/>
      <c r="CF4" s="159"/>
      <c r="CG4" s="159"/>
    </row>
    <row r="5" spans="1:85" s="179" customFormat="1" ht="12" customHeight="1">
      <c r="B5" s="554" t="s">
        <v>554</v>
      </c>
      <c r="C5" s="554" t="s">
        <v>553</v>
      </c>
      <c r="D5" s="554" t="s">
        <v>552</v>
      </c>
      <c r="E5" s="554" t="s">
        <v>551</v>
      </c>
      <c r="F5" s="557"/>
      <c r="G5" s="655" t="s">
        <v>550</v>
      </c>
      <c r="H5" s="655"/>
      <c r="I5" s="655" t="s">
        <v>550</v>
      </c>
      <c r="J5" s="655"/>
      <c r="K5" s="550"/>
      <c r="L5" s="656" t="s">
        <v>549</v>
      </c>
      <c r="M5" s="657"/>
      <c r="N5" s="658"/>
      <c r="O5" s="659" t="s">
        <v>549</v>
      </c>
      <c r="P5" s="660"/>
      <c r="Q5" s="661"/>
      <c r="R5" s="180"/>
      <c r="S5" s="655" t="s">
        <v>539</v>
      </c>
      <c r="T5" s="655"/>
      <c r="U5" s="655"/>
      <c r="V5" s="550"/>
      <c r="W5" s="656" t="s">
        <v>548</v>
      </c>
      <c r="X5" s="657"/>
      <c r="Y5" s="657"/>
      <c r="Z5" s="657"/>
      <c r="AA5" s="658"/>
      <c r="AB5" s="550"/>
      <c r="AC5" s="655" t="s">
        <v>547</v>
      </c>
      <c r="AD5" s="655"/>
      <c r="AE5" s="655"/>
      <c r="AF5" s="655"/>
      <c r="AG5" s="655"/>
      <c r="AH5" s="180"/>
      <c r="AI5" s="180"/>
      <c r="AJ5" s="656" t="s">
        <v>546</v>
      </c>
      <c r="AK5" s="657"/>
      <c r="AL5" s="657"/>
      <c r="AM5" s="657"/>
      <c r="AN5" s="657"/>
      <c r="AO5" s="657"/>
      <c r="AP5" s="658"/>
      <c r="AQ5" s="180"/>
      <c r="AR5" s="656" t="s">
        <v>545</v>
      </c>
      <c r="AS5" s="657"/>
      <c r="AT5" s="658"/>
      <c r="AU5" s="557"/>
      <c r="AV5" s="656" t="s">
        <v>544</v>
      </c>
      <c r="AW5" s="657"/>
      <c r="AX5" s="658"/>
      <c r="AY5" s="557"/>
      <c r="AZ5" s="656" t="s">
        <v>543</v>
      </c>
      <c r="BA5" s="657"/>
      <c r="BB5" s="658"/>
      <c r="BC5" s="180"/>
      <c r="BD5" s="174" t="s">
        <v>655</v>
      </c>
      <c r="BE5" s="180"/>
      <c r="BF5" s="174" t="s">
        <v>542</v>
      </c>
      <c r="BG5" s="180"/>
      <c r="BH5" s="555" t="s">
        <v>541</v>
      </c>
      <c r="BI5" s="180"/>
      <c r="BJ5" s="174" t="s">
        <v>540</v>
      </c>
      <c r="BK5" s="180"/>
      <c r="BL5" s="656" t="s">
        <v>541</v>
      </c>
      <c r="BM5" s="657"/>
      <c r="BN5" s="657"/>
      <c r="BO5" s="658"/>
      <c r="BP5" s="184"/>
      <c r="BQ5" s="180"/>
      <c r="BR5" s="191"/>
      <c r="BS5" s="191"/>
      <c r="BT5" s="191"/>
      <c r="BU5" s="159"/>
      <c r="BV5" s="159"/>
      <c r="BW5" s="159"/>
      <c r="BX5" s="159"/>
      <c r="BY5" s="159"/>
      <c r="BZ5" s="159"/>
      <c r="CA5" s="159"/>
      <c r="CB5" s="159"/>
      <c r="CC5" s="159"/>
      <c r="CD5" s="159"/>
      <c r="CE5" s="159"/>
      <c r="CF5" s="159"/>
      <c r="CG5" s="159"/>
    </row>
    <row r="6" spans="1:85" s="181" customFormat="1" ht="21.75" customHeight="1">
      <c r="A6" s="181">
        <v>1</v>
      </c>
      <c r="B6" s="183">
        <v>2</v>
      </c>
      <c r="C6" s="181">
        <v>3</v>
      </c>
      <c r="D6" s="183">
        <v>4</v>
      </c>
      <c r="E6" s="181">
        <v>5</v>
      </c>
      <c r="F6" s="183">
        <v>6</v>
      </c>
      <c r="G6" s="181">
        <v>7</v>
      </c>
      <c r="H6" s="183">
        <v>8</v>
      </c>
      <c r="I6" s="181">
        <v>9</v>
      </c>
      <c r="J6" s="183">
        <v>10</v>
      </c>
      <c r="K6" s="181">
        <v>11</v>
      </c>
      <c r="L6" s="183">
        <v>12</v>
      </c>
      <c r="M6" s="181">
        <v>13</v>
      </c>
      <c r="N6" s="183">
        <v>14</v>
      </c>
      <c r="O6" s="181">
        <v>15</v>
      </c>
      <c r="P6" s="183">
        <v>16</v>
      </c>
      <c r="Q6" s="181">
        <v>17</v>
      </c>
      <c r="R6" s="183">
        <v>18</v>
      </c>
      <c r="S6" s="181">
        <v>19</v>
      </c>
      <c r="T6" s="183">
        <v>20</v>
      </c>
      <c r="U6" s="181">
        <v>21</v>
      </c>
      <c r="V6" s="183">
        <v>22</v>
      </c>
      <c r="W6" s="181">
        <v>23</v>
      </c>
      <c r="X6" s="183">
        <v>24</v>
      </c>
      <c r="Y6" s="181">
        <v>25</v>
      </c>
      <c r="Z6" s="183">
        <v>26</v>
      </c>
      <c r="AA6" s="181">
        <v>27</v>
      </c>
      <c r="AB6" s="183">
        <v>28</v>
      </c>
      <c r="AC6" s="181">
        <v>29</v>
      </c>
      <c r="AD6" s="183">
        <v>30</v>
      </c>
      <c r="AE6" s="181">
        <v>31</v>
      </c>
      <c r="AF6" s="183">
        <v>32</v>
      </c>
      <c r="AG6" s="181">
        <v>33</v>
      </c>
      <c r="AH6" s="183">
        <v>34</v>
      </c>
      <c r="AI6" s="181">
        <v>35</v>
      </c>
      <c r="AJ6" s="183">
        <v>36</v>
      </c>
      <c r="AK6" s="181">
        <v>37</v>
      </c>
      <c r="AL6" s="183">
        <v>38</v>
      </c>
      <c r="AM6" s="181">
        <v>39</v>
      </c>
      <c r="AN6" s="183">
        <v>40</v>
      </c>
      <c r="AO6" s="181">
        <v>41</v>
      </c>
      <c r="AP6" s="183">
        <v>42</v>
      </c>
      <c r="AQ6" s="181">
        <v>43</v>
      </c>
      <c r="AR6" s="183">
        <v>44</v>
      </c>
      <c r="AS6" s="181">
        <v>45</v>
      </c>
      <c r="AT6" s="183">
        <v>46</v>
      </c>
      <c r="AU6" s="181">
        <v>47</v>
      </c>
      <c r="AV6" s="183">
        <v>48</v>
      </c>
      <c r="AW6" s="181">
        <v>49</v>
      </c>
      <c r="AX6" s="183">
        <v>50</v>
      </c>
      <c r="AY6" s="181">
        <v>51</v>
      </c>
      <c r="AZ6" s="183">
        <v>52</v>
      </c>
      <c r="BA6" s="181">
        <v>53</v>
      </c>
      <c r="BB6" s="183">
        <v>54</v>
      </c>
      <c r="BC6" s="181">
        <v>55</v>
      </c>
      <c r="BD6" s="183">
        <v>56</v>
      </c>
      <c r="BE6" s="181">
        <v>57</v>
      </c>
      <c r="BF6" s="183">
        <v>58</v>
      </c>
      <c r="BG6" s="181">
        <v>59</v>
      </c>
      <c r="BH6" s="589">
        <v>60</v>
      </c>
      <c r="BI6" s="181">
        <v>61</v>
      </c>
      <c r="BJ6" s="183">
        <v>62</v>
      </c>
      <c r="BK6" s="181">
        <v>63</v>
      </c>
      <c r="BL6" s="183">
        <v>64</v>
      </c>
      <c r="BM6" s="183">
        <v>65</v>
      </c>
      <c r="BN6" s="183">
        <v>66</v>
      </c>
      <c r="BO6" s="183">
        <v>67</v>
      </c>
      <c r="BP6" s="181">
        <v>68</v>
      </c>
      <c r="BQ6" s="180"/>
      <c r="BR6" s="191"/>
      <c r="BS6" s="191"/>
      <c r="BT6" s="191"/>
      <c r="BU6" s="182"/>
      <c r="BV6" s="182"/>
      <c r="BW6" s="182"/>
      <c r="BX6" s="182"/>
      <c r="BY6" s="182"/>
      <c r="BZ6" s="182"/>
      <c r="CA6" s="182"/>
      <c r="CB6" s="182"/>
      <c r="CC6" s="182"/>
      <c r="CD6" s="182"/>
      <c r="CE6" s="182"/>
      <c r="CF6" s="182"/>
      <c r="CG6" s="182"/>
    </row>
    <row r="7" spans="1:85" s="594" customFormat="1" ht="13.5" customHeight="1">
      <c r="A7" s="667" t="s">
        <v>656</v>
      </c>
      <c r="B7" s="621" t="s">
        <v>538</v>
      </c>
      <c r="C7" s="669" t="s">
        <v>657</v>
      </c>
      <c r="D7" s="671" t="s">
        <v>519</v>
      </c>
      <c r="E7" s="673" t="s">
        <v>658</v>
      </c>
      <c r="F7" s="590"/>
      <c r="G7" s="675">
        <v>180420</v>
      </c>
      <c r="H7" s="689">
        <v>239300</v>
      </c>
      <c r="I7" s="675">
        <v>175800</v>
      </c>
      <c r="J7" s="689">
        <v>234680</v>
      </c>
      <c r="K7" s="683" t="s">
        <v>518</v>
      </c>
      <c r="L7" s="679">
        <v>1690</v>
      </c>
      <c r="M7" s="681">
        <v>2270</v>
      </c>
      <c r="N7" s="677" t="s">
        <v>659</v>
      </c>
      <c r="O7" s="679">
        <v>1650</v>
      </c>
      <c r="P7" s="681">
        <v>2230</v>
      </c>
      <c r="Q7" s="677" t="s">
        <v>659</v>
      </c>
      <c r="R7" s="683" t="s">
        <v>660</v>
      </c>
      <c r="S7" s="684">
        <v>37480</v>
      </c>
      <c r="T7" s="683" t="s">
        <v>518</v>
      </c>
      <c r="U7" s="695">
        <v>370</v>
      </c>
      <c r="V7" s="683" t="s">
        <v>518</v>
      </c>
      <c r="W7" s="691">
        <v>12100</v>
      </c>
      <c r="X7" s="689">
        <v>20160</v>
      </c>
      <c r="Y7" s="697">
        <v>120</v>
      </c>
      <c r="Z7" s="681">
        <v>200</v>
      </c>
      <c r="AA7" s="677" t="s">
        <v>659</v>
      </c>
      <c r="AB7" s="683" t="s">
        <v>518</v>
      </c>
      <c r="AC7" s="691">
        <v>117760</v>
      </c>
      <c r="AD7" s="677">
        <v>58880</v>
      </c>
      <c r="AE7" s="693">
        <v>1170</v>
      </c>
      <c r="AF7" s="681">
        <v>580</v>
      </c>
      <c r="AG7" s="677" t="s">
        <v>659</v>
      </c>
      <c r="AH7" s="706" t="s">
        <v>537</v>
      </c>
      <c r="AI7" s="550"/>
      <c r="AJ7" s="707" t="s">
        <v>535</v>
      </c>
      <c r="AK7" s="708"/>
      <c r="AL7" s="683" t="s">
        <v>518</v>
      </c>
      <c r="AM7" s="591"/>
      <c r="AN7" s="173"/>
      <c r="AO7" s="711" t="s">
        <v>536</v>
      </c>
      <c r="AP7" s="591"/>
      <c r="AQ7" s="683" t="s">
        <v>518</v>
      </c>
      <c r="AR7" s="718">
        <v>44600</v>
      </c>
      <c r="AS7" s="683" t="s">
        <v>518</v>
      </c>
      <c r="AT7" s="695">
        <v>390</v>
      </c>
      <c r="AU7" s="722" t="s">
        <v>518</v>
      </c>
      <c r="AV7" s="723" t="s">
        <v>661</v>
      </c>
      <c r="AW7" s="744">
        <v>2700</v>
      </c>
      <c r="AX7" s="745">
        <v>3000</v>
      </c>
      <c r="AY7" s="722" t="s">
        <v>518</v>
      </c>
      <c r="AZ7" s="723" t="s">
        <v>662</v>
      </c>
      <c r="BA7" s="744">
        <v>20300</v>
      </c>
      <c r="BB7" s="745">
        <v>22600</v>
      </c>
      <c r="BC7" s="683" t="s">
        <v>520</v>
      </c>
      <c r="BD7" s="684">
        <v>2050</v>
      </c>
      <c r="BE7" s="683" t="s">
        <v>520</v>
      </c>
      <c r="BF7" s="724" t="s">
        <v>663</v>
      </c>
      <c r="BG7" s="683" t="s">
        <v>520</v>
      </c>
      <c r="BH7" s="740" t="s">
        <v>664</v>
      </c>
      <c r="BI7" s="683"/>
      <c r="BJ7" s="724" t="s">
        <v>665</v>
      </c>
      <c r="BK7" s="683" t="s">
        <v>520</v>
      </c>
      <c r="BL7" s="724" t="s">
        <v>666</v>
      </c>
      <c r="BM7" s="724" t="s">
        <v>666</v>
      </c>
      <c r="BN7" s="724" t="s">
        <v>666</v>
      </c>
      <c r="BO7" s="724" t="s">
        <v>666</v>
      </c>
      <c r="BP7" s="592"/>
      <c r="BQ7" s="188"/>
      <c r="BR7" s="552">
        <v>39</v>
      </c>
      <c r="BS7" s="552">
        <v>40</v>
      </c>
      <c r="BT7" s="726">
        <v>3</v>
      </c>
      <c r="BU7" s="593"/>
      <c r="BV7" s="593"/>
      <c r="BW7" s="593"/>
      <c r="BX7" s="593"/>
      <c r="BY7" s="593"/>
      <c r="BZ7" s="593"/>
      <c r="CA7" s="593"/>
      <c r="CB7" s="593"/>
      <c r="CC7" s="593"/>
      <c r="CD7" s="593"/>
      <c r="CE7" s="593"/>
      <c r="CF7" s="593"/>
      <c r="CG7" s="593"/>
    </row>
    <row r="8" spans="1:85" s="594" customFormat="1" ht="13.5" customHeight="1">
      <c r="A8" s="667"/>
      <c r="B8" s="629"/>
      <c r="C8" s="670"/>
      <c r="D8" s="672"/>
      <c r="E8" s="674"/>
      <c r="F8" s="590"/>
      <c r="G8" s="676"/>
      <c r="H8" s="690"/>
      <c r="I8" s="676"/>
      <c r="J8" s="690"/>
      <c r="K8" s="683"/>
      <c r="L8" s="680"/>
      <c r="M8" s="682"/>
      <c r="N8" s="678"/>
      <c r="O8" s="680"/>
      <c r="P8" s="682"/>
      <c r="Q8" s="678"/>
      <c r="R8" s="683"/>
      <c r="S8" s="685"/>
      <c r="T8" s="683"/>
      <c r="U8" s="696"/>
      <c r="V8" s="683"/>
      <c r="W8" s="692"/>
      <c r="X8" s="690"/>
      <c r="Y8" s="698"/>
      <c r="Z8" s="682"/>
      <c r="AA8" s="678"/>
      <c r="AB8" s="683"/>
      <c r="AC8" s="692"/>
      <c r="AD8" s="678"/>
      <c r="AE8" s="694"/>
      <c r="AF8" s="682"/>
      <c r="AG8" s="678"/>
      <c r="AH8" s="706"/>
      <c r="AI8" s="550"/>
      <c r="AJ8" s="709"/>
      <c r="AK8" s="710"/>
      <c r="AL8" s="683"/>
      <c r="AM8" s="178"/>
      <c r="AN8" s="173"/>
      <c r="AO8" s="711"/>
      <c r="AP8" s="178"/>
      <c r="AQ8" s="683"/>
      <c r="AR8" s="719"/>
      <c r="AS8" s="683"/>
      <c r="AT8" s="696"/>
      <c r="AU8" s="722"/>
      <c r="AV8" s="715"/>
      <c r="AW8" s="716"/>
      <c r="AX8" s="717"/>
      <c r="AY8" s="722"/>
      <c r="AZ8" s="715"/>
      <c r="BA8" s="716"/>
      <c r="BB8" s="717"/>
      <c r="BC8" s="683"/>
      <c r="BD8" s="685"/>
      <c r="BE8" s="683"/>
      <c r="BF8" s="725"/>
      <c r="BG8" s="683"/>
      <c r="BH8" s="741"/>
      <c r="BI8" s="683"/>
      <c r="BJ8" s="725"/>
      <c r="BK8" s="683"/>
      <c r="BL8" s="725"/>
      <c r="BM8" s="725"/>
      <c r="BN8" s="725"/>
      <c r="BO8" s="725"/>
      <c r="BP8" s="592"/>
      <c r="BQ8" s="188"/>
      <c r="BR8" s="552"/>
      <c r="BS8" s="552"/>
      <c r="BT8" s="726"/>
      <c r="BU8" s="593"/>
      <c r="BV8" s="593"/>
      <c r="BW8" s="593"/>
      <c r="BX8" s="593"/>
      <c r="BY8" s="593"/>
      <c r="BZ8" s="593"/>
      <c r="CA8" s="593"/>
      <c r="CB8" s="593"/>
      <c r="CC8" s="593"/>
      <c r="CD8" s="593"/>
      <c r="CE8" s="593"/>
      <c r="CF8" s="593"/>
      <c r="CG8" s="593"/>
    </row>
    <row r="9" spans="1:85" s="594" customFormat="1" ht="13.5" customHeight="1">
      <c r="A9" s="667"/>
      <c r="B9" s="629"/>
      <c r="C9" s="670"/>
      <c r="D9" s="672"/>
      <c r="E9" s="674"/>
      <c r="F9" s="590"/>
      <c r="G9" s="676"/>
      <c r="H9" s="690"/>
      <c r="I9" s="676"/>
      <c r="J9" s="690"/>
      <c r="K9" s="683"/>
      <c r="L9" s="680"/>
      <c r="M9" s="682"/>
      <c r="N9" s="678"/>
      <c r="O9" s="680"/>
      <c r="P9" s="682"/>
      <c r="Q9" s="678"/>
      <c r="R9" s="683"/>
      <c r="S9" s="685"/>
      <c r="T9" s="683"/>
      <c r="U9" s="696"/>
      <c r="V9" s="683"/>
      <c r="W9" s="692"/>
      <c r="X9" s="690"/>
      <c r="Y9" s="698"/>
      <c r="Z9" s="682"/>
      <c r="AA9" s="678"/>
      <c r="AB9" s="683"/>
      <c r="AC9" s="692"/>
      <c r="AD9" s="678"/>
      <c r="AE9" s="694"/>
      <c r="AF9" s="682"/>
      <c r="AG9" s="678"/>
      <c r="AH9" s="706"/>
      <c r="AI9" s="550"/>
      <c r="AJ9" s="584" t="s">
        <v>534</v>
      </c>
      <c r="AK9" s="595">
        <v>194300</v>
      </c>
      <c r="AL9" s="683"/>
      <c r="AM9" s="178">
        <v>1940</v>
      </c>
      <c r="AN9" s="173"/>
      <c r="AO9" s="711"/>
      <c r="AP9" s="178"/>
      <c r="AQ9" s="683"/>
      <c r="AR9" s="719"/>
      <c r="AS9" s="683"/>
      <c r="AT9" s="696"/>
      <c r="AU9" s="722"/>
      <c r="AV9" s="715" t="s">
        <v>667</v>
      </c>
      <c r="AW9" s="716">
        <v>2700</v>
      </c>
      <c r="AX9" s="717">
        <v>3000</v>
      </c>
      <c r="AY9" s="722"/>
      <c r="AZ9" s="715" t="s">
        <v>668</v>
      </c>
      <c r="BA9" s="716">
        <v>11200</v>
      </c>
      <c r="BB9" s="717">
        <v>12400</v>
      </c>
      <c r="BC9" s="683"/>
      <c r="BD9" s="685"/>
      <c r="BE9" s="683"/>
      <c r="BF9" s="725"/>
      <c r="BG9" s="683"/>
      <c r="BH9" s="741"/>
      <c r="BI9" s="683"/>
      <c r="BJ9" s="725"/>
      <c r="BK9" s="683"/>
      <c r="BL9" s="725"/>
      <c r="BM9" s="725"/>
      <c r="BN9" s="725"/>
      <c r="BO9" s="725"/>
      <c r="BP9" s="592"/>
      <c r="BQ9" s="188"/>
      <c r="BR9" s="552"/>
      <c r="BS9" s="552"/>
      <c r="BT9" s="726"/>
      <c r="BU9" s="593"/>
      <c r="BV9" s="593"/>
      <c r="BW9" s="593"/>
      <c r="BX9" s="593"/>
      <c r="BY9" s="593"/>
      <c r="BZ9" s="593"/>
      <c r="CA9" s="593"/>
      <c r="CB9" s="593"/>
      <c r="CC9" s="593"/>
      <c r="CD9" s="593"/>
      <c r="CE9" s="593"/>
      <c r="CF9" s="593"/>
      <c r="CG9" s="593"/>
    </row>
    <row r="10" spans="1:85" s="594" customFormat="1" ht="13.5" customHeight="1">
      <c r="A10" s="667"/>
      <c r="B10" s="629"/>
      <c r="C10" s="670"/>
      <c r="D10" s="672"/>
      <c r="E10" s="674"/>
      <c r="F10" s="590"/>
      <c r="G10" s="676"/>
      <c r="H10" s="690"/>
      <c r="I10" s="676"/>
      <c r="J10" s="690"/>
      <c r="K10" s="683"/>
      <c r="L10" s="680"/>
      <c r="M10" s="682"/>
      <c r="N10" s="678"/>
      <c r="O10" s="680"/>
      <c r="P10" s="682"/>
      <c r="Q10" s="678"/>
      <c r="R10" s="683"/>
      <c r="S10" s="685"/>
      <c r="T10" s="683"/>
      <c r="U10" s="696"/>
      <c r="V10" s="683"/>
      <c r="W10" s="692"/>
      <c r="X10" s="690"/>
      <c r="Y10" s="698"/>
      <c r="Z10" s="682"/>
      <c r="AA10" s="678"/>
      <c r="AB10" s="683"/>
      <c r="AC10" s="692"/>
      <c r="AD10" s="678"/>
      <c r="AE10" s="694"/>
      <c r="AF10" s="682"/>
      <c r="AG10" s="678"/>
      <c r="AH10" s="706"/>
      <c r="AI10" s="550"/>
      <c r="AJ10" s="584" t="s">
        <v>669</v>
      </c>
      <c r="AK10" s="595">
        <v>207400</v>
      </c>
      <c r="AL10" s="683"/>
      <c r="AM10" s="178">
        <v>2070</v>
      </c>
      <c r="AN10" s="173"/>
      <c r="AO10" s="711"/>
      <c r="AP10" s="178"/>
      <c r="AQ10" s="683"/>
      <c r="AR10" s="719"/>
      <c r="AS10" s="683"/>
      <c r="AT10" s="696"/>
      <c r="AU10" s="722"/>
      <c r="AV10" s="715"/>
      <c r="AW10" s="716"/>
      <c r="AX10" s="717"/>
      <c r="AY10" s="722"/>
      <c r="AZ10" s="715"/>
      <c r="BA10" s="716"/>
      <c r="BB10" s="717"/>
      <c r="BC10" s="683"/>
      <c r="BD10" s="685"/>
      <c r="BE10" s="683"/>
      <c r="BF10" s="725"/>
      <c r="BG10" s="683"/>
      <c r="BH10" s="741"/>
      <c r="BI10" s="683"/>
      <c r="BJ10" s="725"/>
      <c r="BK10" s="683"/>
      <c r="BL10" s="725"/>
      <c r="BM10" s="725"/>
      <c r="BN10" s="725"/>
      <c r="BO10" s="725"/>
      <c r="BP10" s="592"/>
      <c r="BQ10" s="188"/>
      <c r="BR10" s="552"/>
      <c r="BS10" s="552"/>
      <c r="BT10" s="726"/>
      <c r="BU10" s="593"/>
      <c r="BV10" s="593"/>
      <c r="BW10" s="593"/>
      <c r="BX10" s="593"/>
      <c r="BY10" s="593"/>
      <c r="BZ10" s="593"/>
      <c r="CA10" s="593"/>
      <c r="CB10" s="593"/>
      <c r="CC10" s="593"/>
      <c r="CD10" s="593"/>
      <c r="CE10" s="593"/>
      <c r="CF10" s="593"/>
      <c r="CG10" s="593"/>
    </row>
    <row r="11" spans="1:85" s="594" customFormat="1" ht="13.5" customHeight="1">
      <c r="A11" s="667" t="s">
        <v>670</v>
      </c>
      <c r="B11" s="629"/>
      <c r="C11" s="670"/>
      <c r="D11" s="672"/>
      <c r="E11" s="732" t="s">
        <v>454</v>
      </c>
      <c r="F11" s="590"/>
      <c r="G11" s="733">
        <v>239300</v>
      </c>
      <c r="H11" s="701"/>
      <c r="I11" s="733">
        <v>234680</v>
      </c>
      <c r="J11" s="701"/>
      <c r="K11" s="683" t="s">
        <v>518</v>
      </c>
      <c r="L11" s="730">
        <v>2270</v>
      </c>
      <c r="M11" s="712"/>
      <c r="N11" s="686" t="s">
        <v>659</v>
      </c>
      <c r="O11" s="730">
        <v>2230</v>
      </c>
      <c r="P11" s="712"/>
      <c r="Q11" s="686" t="s">
        <v>659</v>
      </c>
      <c r="R11" s="683"/>
      <c r="S11" s="685"/>
      <c r="T11" s="683"/>
      <c r="U11" s="696"/>
      <c r="V11" s="683" t="s">
        <v>518</v>
      </c>
      <c r="W11" s="699">
        <v>20160</v>
      </c>
      <c r="X11" s="701"/>
      <c r="Y11" s="704">
        <v>200</v>
      </c>
      <c r="Z11" s="712"/>
      <c r="AA11" s="686" t="s">
        <v>659</v>
      </c>
      <c r="AB11" s="683" t="s">
        <v>518</v>
      </c>
      <c r="AC11" s="699">
        <v>58880</v>
      </c>
      <c r="AD11" s="686"/>
      <c r="AE11" s="704">
        <v>580</v>
      </c>
      <c r="AF11" s="712"/>
      <c r="AG11" s="686" t="s">
        <v>659</v>
      </c>
      <c r="AH11" s="706"/>
      <c r="AI11" s="550"/>
      <c r="AJ11" s="584" t="s">
        <v>533</v>
      </c>
      <c r="AK11" s="595">
        <v>233600</v>
      </c>
      <c r="AL11" s="683"/>
      <c r="AM11" s="178">
        <v>2330</v>
      </c>
      <c r="AN11" s="173"/>
      <c r="AO11" s="711"/>
      <c r="AP11" s="178"/>
      <c r="AQ11" s="683"/>
      <c r="AR11" s="719"/>
      <c r="AS11" s="683"/>
      <c r="AT11" s="696"/>
      <c r="AU11" s="722"/>
      <c r="AV11" s="715" t="s">
        <v>671</v>
      </c>
      <c r="AW11" s="716">
        <v>2700</v>
      </c>
      <c r="AX11" s="717">
        <v>3000</v>
      </c>
      <c r="AY11" s="722"/>
      <c r="AZ11" s="715" t="s">
        <v>672</v>
      </c>
      <c r="BA11" s="716">
        <v>9700</v>
      </c>
      <c r="BB11" s="717">
        <v>10800</v>
      </c>
      <c r="BC11" s="683"/>
      <c r="BD11" s="685"/>
      <c r="BE11" s="683"/>
      <c r="BF11" s="727">
        <v>0.1</v>
      </c>
      <c r="BG11" s="683"/>
      <c r="BH11" s="742">
        <v>0.1</v>
      </c>
      <c r="BI11" s="683"/>
      <c r="BJ11" s="727">
        <v>0.81</v>
      </c>
      <c r="BK11" s="683"/>
      <c r="BL11" s="727">
        <v>0.02</v>
      </c>
      <c r="BM11" s="727">
        <v>0.04</v>
      </c>
      <c r="BN11" s="727">
        <v>0.06</v>
      </c>
      <c r="BO11" s="727">
        <v>0.09</v>
      </c>
      <c r="BP11" s="592"/>
      <c r="BQ11" s="188"/>
      <c r="BR11" s="552">
        <v>39</v>
      </c>
      <c r="BS11" s="552">
        <v>40</v>
      </c>
      <c r="BT11" s="726"/>
      <c r="BU11" s="593"/>
      <c r="BV11" s="593"/>
      <c r="BW11" s="593"/>
      <c r="BX11" s="593"/>
      <c r="BY11" s="593"/>
      <c r="BZ11" s="593"/>
      <c r="CA11" s="593"/>
      <c r="CB11" s="593"/>
      <c r="CC11" s="593"/>
      <c r="CD11" s="593"/>
      <c r="CE11" s="593"/>
      <c r="CF11" s="593"/>
      <c r="CG11" s="593"/>
    </row>
    <row r="12" spans="1:85" s="594" customFormat="1" ht="13.5" customHeight="1">
      <c r="A12" s="667"/>
      <c r="B12" s="629"/>
      <c r="C12" s="670"/>
      <c r="D12" s="672"/>
      <c r="E12" s="674"/>
      <c r="F12" s="590"/>
      <c r="G12" s="719"/>
      <c r="H12" s="702"/>
      <c r="I12" s="719"/>
      <c r="J12" s="702"/>
      <c r="K12" s="683"/>
      <c r="L12" s="709"/>
      <c r="M12" s="713"/>
      <c r="N12" s="687"/>
      <c r="O12" s="709"/>
      <c r="P12" s="713"/>
      <c r="Q12" s="687"/>
      <c r="R12" s="683"/>
      <c r="S12" s="685"/>
      <c r="T12" s="683"/>
      <c r="U12" s="696"/>
      <c r="V12" s="683"/>
      <c r="W12" s="700"/>
      <c r="X12" s="702"/>
      <c r="Y12" s="705"/>
      <c r="Z12" s="713"/>
      <c r="AA12" s="687"/>
      <c r="AB12" s="683"/>
      <c r="AC12" s="700"/>
      <c r="AD12" s="687"/>
      <c r="AE12" s="705"/>
      <c r="AF12" s="713"/>
      <c r="AG12" s="687"/>
      <c r="AH12" s="706"/>
      <c r="AI12" s="550"/>
      <c r="AJ12" s="584" t="s">
        <v>532</v>
      </c>
      <c r="AK12" s="595">
        <v>259900</v>
      </c>
      <c r="AL12" s="683"/>
      <c r="AM12" s="178">
        <v>2590</v>
      </c>
      <c r="AN12" s="173"/>
      <c r="AO12" s="711"/>
      <c r="AP12" s="178"/>
      <c r="AQ12" s="549"/>
      <c r="AR12" s="719"/>
      <c r="AS12" s="683"/>
      <c r="AT12" s="696"/>
      <c r="AU12" s="722"/>
      <c r="AV12" s="715"/>
      <c r="AW12" s="716"/>
      <c r="AX12" s="717"/>
      <c r="AY12" s="722"/>
      <c r="AZ12" s="715"/>
      <c r="BA12" s="716"/>
      <c r="BB12" s="717"/>
      <c r="BC12" s="683"/>
      <c r="BD12" s="685"/>
      <c r="BE12" s="683"/>
      <c r="BF12" s="727"/>
      <c r="BG12" s="683"/>
      <c r="BH12" s="742"/>
      <c r="BI12" s="683"/>
      <c r="BJ12" s="727"/>
      <c r="BK12" s="683"/>
      <c r="BL12" s="727"/>
      <c r="BM12" s="727"/>
      <c r="BN12" s="727"/>
      <c r="BO12" s="727"/>
      <c r="BP12" s="592"/>
      <c r="BQ12" s="188"/>
      <c r="BR12" s="552"/>
      <c r="BS12" s="552"/>
      <c r="BT12" s="552"/>
      <c r="BU12" s="593"/>
      <c r="BV12" s="593"/>
      <c r="BW12" s="593"/>
      <c r="BX12" s="593"/>
      <c r="BY12" s="593"/>
      <c r="BZ12" s="593"/>
      <c r="CA12" s="593"/>
      <c r="CB12" s="593"/>
      <c r="CC12" s="593"/>
      <c r="CD12" s="593"/>
      <c r="CE12" s="593"/>
      <c r="CF12" s="593"/>
      <c r="CG12" s="593"/>
    </row>
    <row r="13" spans="1:85" s="594" customFormat="1" ht="13.5" customHeight="1">
      <c r="A13" s="667"/>
      <c r="B13" s="629"/>
      <c r="C13" s="670"/>
      <c r="D13" s="672"/>
      <c r="E13" s="674"/>
      <c r="F13" s="590"/>
      <c r="G13" s="719"/>
      <c r="H13" s="702"/>
      <c r="I13" s="719"/>
      <c r="J13" s="702"/>
      <c r="K13" s="683"/>
      <c r="L13" s="709"/>
      <c r="M13" s="713"/>
      <c r="N13" s="687"/>
      <c r="O13" s="709"/>
      <c r="P13" s="713"/>
      <c r="Q13" s="687"/>
      <c r="R13" s="683"/>
      <c r="S13" s="685"/>
      <c r="T13" s="683"/>
      <c r="U13" s="696"/>
      <c r="V13" s="683"/>
      <c r="W13" s="700"/>
      <c r="X13" s="702"/>
      <c r="Y13" s="705"/>
      <c r="Z13" s="713"/>
      <c r="AA13" s="687"/>
      <c r="AB13" s="683"/>
      <c r="AC13" s="700"/>
      <c r="AD13" s="687"/>
      <c r="AE13" s="705"/>
      <c r="AF13" s="713"/>
      <c r="AG13" s="687"/>
      <c r="AH13" s="706"/>
      <c r="AI13" s="550"/>
      <c r="AJ13" s="584" t="s">
        <v>531</v>
      </c>
      <c r="AK13" s="595">
        <v>286100</v>
      </c>
      <c r="AL13" s="683"/>
      <c r="AM13" s="178">
        <v>2860</v>
      </c>
      <c r="AN13" s="173"/>
      <c r="AO13" s="711"/>
      <c r="AP13" s="178"/>
      <c r="AQ13" s="549"/>
      <c r="AR13" s="719"/>
      <c r="AS13" s="683"/>
      <c r="AT13" s="696"/>
      <c r="AU13" s="722"/>
      <c r="AV13" s="715" t="s">
        <v>673</v>
      </c>
      <c r="AW13" s="716">
        <v>2700</v>
      </c>
      <c r="AX13" s="717">
        <v>3000</v>
      </c>
      <c r="AY13" s="722"/>
      <c r="AZ13" s="715" t="s">
        <v>674</v>
      </c>
      <c r="BA13" s="716">
        <v>8700</v>
      </c>
      <c r="BB13" s="717">
        <v>9700</v>
      </c>
      <c r="BC13" s="683"/>
      <c r="BD13" s="685"/>
      <c r="BE13" s="683"/>
      <c r="BF13" s="727"/>
      <c r="BG13" s="683"/>
      <c r="BH13" s="742"/>
      <c r="BI13" s="683"/>
      <c r="BJ13" s="727"/>
      <c r="BK13" s="683"/>
      <c r="BL13" s="727"/>
      <c r="BM13" s="727"/>
      <c r="BN13" s="727"/>
      <c r="BO13" s="727"/>
      <c r="BP13" s="592"/>
      <c r="BQ13" s="188"/>
      <c r="BR13" s="552"/>
      <c r="BS13" s="552"/>
      <c r="BT13" s="552"/>
      <c r="BU13" s="593"/>
      <c r="BV13" s="593"/>
      <c r="BW13" s="593"/>
      <c r="BX13" s="593"/>
      <c r="BY13" s="593"/>
      <c r="BZ13" s="593"/>
      <c r="CA13" s="593"/>
      <c r="CB13" s="593"/>
      <c r="CC13" s="593"/>
      <c r="CD13" s="593"/>
      <c r="CE13" s="593"/>
      <c r="CF13" s="593"/>
      <c r="CG13" s="593"/>
    </row>
    <row r="14" spans="1:85" s="594" customFormat="1" ht="13.5" customHeight="1">
      <c r="A14" s="667"/>
      <c r="B14" s="629"/>
      <c r="C14" s="670"/>
      <c r="D14" s="672"/>
      <c r="E14" s="674"/>
      <c r="F14" s="590"/>
      <c r="G14" s="719"/>
      <c r="H14" s="703"/>
      <c r="I14" s="719"/>
      <c r="J14" s="703"/>
      <c r="K14" s="683"/>
      <c r="L14" s="731"/>
      <c r="M14" s="714"/>
      <c r="N14" s="688"/>
      <c r="O14" s="731"/>
      <c r="P14" s="714"/>
      <c r="Q14" s="688"/>
      <c r="R14" s="683"/>
      <c r="S14" s="685"/>
      <c r="T14" s="683"/>
      <c r="U14" s="696"/>
      <c r="V14" s="683"/>
      <c r="W14" s="700"/>
      <c r="X14" s="703"/>
      <c r="Y14" s="705"/>
      <c r="Z14" s="714"/>
      <c r="AA14" s="687"/>
      <c r="AB14" s="683"/>
      <c r="AC14" s="737"/>
      <c r="AD14" s="688"/>
      <c r="AE14" s="738"/>
      <c r="AF14" s="714"/>
      <c r="AG14" s="688"/>
      <c r="AH14" s="706"/>
      <c r="AI14" s="550"/>
      <c r="AJ14" s="584" t="s">
        <v>530</v>
      </c>
      <c r="AK14" s="595">
        <v>312400</v>
      </c>
      <c r="AL14" s="683"/>
      <c r="AM14" s="178">
        <v>3120</v>
      </c>
      <c r="AN14" s="173"/>
      <c r="AO14" s="711"/>
      <c r="AP14" s="178" t="s">
        <v>528</v>
      </c>
      <c r="AQ14" s="549"/>
      <c r="AR14" s="720"/>
      <c r="AS14" s="683"/>
      <c r="AT14" s="721"/>
      <c r="AU14" s="722"/>
      <c r="AV14" s="734"/>
      <c r="AW14" s="735"/>
      <c r="AX14" s="736"/>
      <c r="AY14" s="722"/>
      <c r="AZ14" s="734"/>
      <c r="BA14" s="735"/>
      <c r="BB14" s="736"/>
      <c r="BC14" s="683"/>
      <c r="BD14" s="729"/>
      <c r="BE14" s="683"/>
      <c r="BF14" s="728"/>
      <c r="BG14" s="683"/>
      <c r="BH14" s="743"/>
      <c r="BI14" s="683"/>
      <c r="BJ14" s="728"/>
      <c r="BK14" s="683"/>
      <c r="BL14" s="728"/>
      <c r="BM14" s="728"/>
      <c r="BN14" s="728"/>
      <c r="BO14" s="728"/>
      <c r="BP14" s="592"/>
      <c r="BQ14" s="188"/>
      <c r="BR14" s="552"/>
      <c r="BS14" s="552"/>
      <c r="BT14" s="552"/>
      <c r="BU14" s="593"/>
      <c r="BV14" s="593"/>
      <c r="BW14" s="593"/>
      <c r="BX14" s="593"/>
      <c r="BY14" s="593"/>
      <c r="BZ14" s="593"/>
      <c r="CA14" s="593"/>
      <c r="CB14" s="593"/>
      <c r="CC14" s="593"/>
      <c r="CD14" s="593"/>
      <c r="CE14" s="593"/>
      <c r="CF14" s="593"/>
      <c r="CG14" s="593"/>
    </row>
    <row r="15" spans="1:85" s="179" customFormat="1" ht="13.5" customHeight="1">
      <c r="A15" s="746" t="s">
        <v>675</v>
      </c>
      <c r="B15" s="629"/>
      <c r="C15" s="747" t="s">
        <v>676</v>
      </c>
      <c r="D15" s="750" t="s">
        <v>519</v>
      </c>
      <c r="E15" s="753" t="s">
        <v>658</v>
      </c>
      <c r="F15" s="176"/>
      <c r="G15" s="675">
        <v>139530</v>
      </c>
      <c r="H15" s="689">
        <v>198410</v>
      </c>
      <c r="I15" s="675">
        <v>136610</v>
      </c>
      <c r="J15" s="689">
        <v>195490</v>
      </c>
      <c r="K15" s="683" t="s">
        <v>518</v>
      </c>
      <c r="L15" s="679">
        <v>1290</v>
      </c>
      <c r="M15" s="681">
        <v>1870</v>
      </c>
      <c r="N15" s="677" t="s">
        <v>659</v>
      </c>
      <c r="O15" s="679">
        <v>1260</v>
      </c>
      <c r="P15" s="681">
        <v>1840</v>
      </c>
      <c r="Q15" s="677" t="s">
        <v>659</v>
      </c>
      <c r="R15" s="683" t="s">
        <v>660</v>
      </c>
      <c r="S15" s="684">
        <v>23670</v>
      </c>
      <c r="T15" s="683" t="s">
        <v>518</v>
      </c>
      <c r="U15" s="695">
        <v>230</v>
      </c>
      <c r="V15" s="683" t="s">
        <v>518</v>
      </c>
      <c r="W15" s="691">
        <v>10690</v>
      </c>
      <c r="X15" s="689">
        <v>18750</v>
      </c>
      <c r="Y15" s="697">
        <v>100</v>
      </c>
      <c r="Z15" s="681">
        <v>180</v>
      </c>
      <c r="AA15" s="677" t="s">
        <v>659</v>
      </c>
      <c r="AB15" s="683" t="s">
        <v>518</v>
      </c>
      <c r="AC15" s="691">
        <v>117760</v>
      </c>
      <c r="AD15" s="677">
        <v>58880</v>
      </c>
      <c r="AE15" s="693">
        <v>1170</v>
      </c>
      <c r="AF15" s="681">
        <v>580</v>
      </c>
      <c r="AG15" s="677" t="s">
        <v>659</v>
      </c>
      <c r="AH15" s="706"/>
      <c r="AI15" s="550"/>
      <c r="AJ15" s="584" t="s">
        <v>529</v>
      </c>
      <c r="AK15" s="595">
        <v>338600</v>
      </c>
      <c r="AL15" s="683"/>
      <c r="AM15" s="178">
        <v>3380</v>
      </c>
      <c r="AN15" s="173"/>
      <c r="AO15" s="711"/>
      <c r="AP15" s="596" t="s">
        <v>527</v>
      </c>
      <c r="AQ15" s="683" t="s">
        <v>518</v>
      </c>
      <c r="AR15" s="718">
        <v>30060</v>
      </c>
      <c r="AS15" s="683" t="s">
        <v>518</v>
      </c>
      <c r="AT15" s="695">
        <v>240</v>
      </c>
      <c r="AU15" s="722" t="s">
        <v>518</v>
      </c>
      <c r="AV15" s="723" t="s">
        <v>661</v>
      </c>
      <c r="AW15" s="744">
        <v>1700</v>
      </c>
      <c r="AX15" s="745">
        <v>1900</v>
      </c>
      <c r="AY15" s="722" t="s">
        <v>518</v>
      </c>
      <c r="AZ15" s="723" t="s">
        <v>662</v>
      </c>
      <c r="BA15" s="744">
        <v>25700</v>
      </c>
      <c r="BB15" s="745">
        <v>28600</v>
      </c>
      <c r="BC15" s="683" t="s">
        <v>520</v>
      </c>
      <c r="BD15" s="684">
        <v>1290</v>
      </c>
      <c r="BE15" s="683" t="s">
        <v>520</v>
      </c>
      <c r="BF15" s="724" t="s">
        <v>663</v>
      </c>
      <c r="BG15" s="683" t="s">
        <v>520</v>
      </c>
      <c r="BH15" s="740" t="s">
        <v>664</v>
      </c>
      <c r="BI15" s="597"/>
      <c r="BJ15" s="757" t="s">
        <v>677</v>
      </c>
      <c r="BK15" s="683" t="s">
        <v>520</v>
      </c>
      <c r="BL15" s="724" t="s">
        <v>666</v>
      </c>
      <c r="BM15" s="724" t="s">
        <v>666</v>
      </c>
      <c r="BN15" s="724" t="s">
        <v>666</v>
      </c>
      <c r="BO15" s="724" t="s">
        <v>666</v>
      </c>
      <c r="BP15" s="172"/>
      <c r="BQ15" s="180"/>
      <c r="BR15" s="191">
        <v>41</v>
      </c>
      <c r="BS15" s="191">
        <v>42</v>
      </c>
      <c r="BT15" s="626">
        <v>4</v>
      </c>
      <c r="BU15" s="159"/>
      <c r="BV15" s="159"/>
      <c r="BW15" s="159"/>
      <c r="BX15" s="159"/>
      <c r="BY15" s="159"/>
      <c r="BZ15" s="159"/>
      <c r="CA15" s="159"/>
      <c r="CB15" s="159"/>
      <c r="CC15" s="159"/>
      <c r="CD15" s="159"/>
      <c r="CE15" s="159"/>
      <c r="CF15" s="159"/>
      <c r="CG15" s="159"/>
    </row>
    <row r="16" spans="1:85" s="179" customFormat="1" ht="13.5" customHeight="1">
      <c r="A16" s="746"/>
      <c r="B16" s="629"/>
      <c r="C16" s="748"/>
      <c r="D16" s="751"/>
      <c r="E16" s="754"/>
      <c r="F16" s="176"/>
      <c r="G16" s="676"/>
      <c r="H16" s="690"/>
      <c r="I16" s="676"/>
      <c r="J16" s="690"/>
      <c r="K16" s="683"/>
      <c r="L16" s="680"/>
      <c r="M16" s="682"/>
      <c r="N16" s="678"/>
      <c r="O16" s="680"/>
      <c r="P16" s="682"/>
      <c r="Q16" s="678"/>
      <c r="R16" s="683"/>
      <c r="S16" s="685"/>
      <c r="T16" s="683"/>
      <c r="U16" s="696"/>
      <c r="V16" s="683"/>
      <c r="W16" s="692"/>
      <c r="X16" s="690"/>
      <c r="Y16" s="698"/>
      <c r="Z16" s="682"/>
      <c r="AA16" s="678"/>
      <c r="AB16" s="683"/>
      <c r="AC16" s="692"/>
      <c r="AD16" s="678"/>
      <c r="AE16" s="694"/>
      <c r="AF16" s="682"/>
      <c r="AG16" s="678"/>
      <c r="AH16" s="706"/>
      <c r="AI16" s="550"/>
      <c r="AJ16" s="584" t="s">
        <v>526</v>
      </c>
      <c r="AK16" s="595">
        <v>364900</v>
      </c>
      <c r="AL16" s="683"/>
      <c r="AM16" s="178">
        <v>3640</v>
      </c>
      <c r="AN16" s="173"/>
      <c r="AO16" s="711"/>
      <c r="AP16" s="178"/>
      <c r="AQ16" s="683"/>
      <c r="AR16" s="719"/>
      <c r="AS16" s="683"/>
      <c r="AT16" s="696"/>
      <c r="AU16" s="722"/>
      <c r="AV16" s="715"/>
      <c r="AW16" s="716"/>
      <c r="AX16" s="717"/>
      <c r="AY16" s="722"/>
      <c r="AZ16" s="715"/>
      <c r="BA16" s="716"/>
      <c r="BB16" s="717"/>
      <c r="BC16" s="683"/>
      <c r="BD16" s="685"/>
      <c r="BE16" s="683"/>
      <c r="BF16" s="725"/>
      <c r="BG16" s="683"/>
      <c r="BH16" s="741"/>
      <c r="BI16" s="597"/>
      <c r="BJ16" s="758"/>
      <c r="BK16" s="683"/>
      <c r="BL16" s="725"/>
      <c r="BM16" s="725"/>
      <c r="BN16" s="725"/>
      <c r="BO16" s="725"/>
      <c r="BP16" s="172"/>
      <c r="BQ16" s="180"/>
      <c r="BR16" s="191"/>
      <c r="BS16" s="191"/>
      <c r="BT16" s="626"/>
      <c r="BU16" s="159"/>
      <c r="BV16" s="159"/>
      <c r="BW16" s="159"/>
      <c r="BX16" s="159"/>
      <c r="BY16" s="159"/>
      <c r="BZ16" s="159"/>
      <c r="CA16" s="159"/>
      <c r="CB16" s="159"/>
      <c r="CC16" s="159"/>
      <c r="CD16" s="159"/>
      <c r="CE16" s="159"/>
      <c r="CF16" s="159"/>
      <c r="CG16" s="159"/>
    </row>
    <row r="17" spans="1:85" s="179" customFormat="1" ht="13.5" customHeight="1">
      <c r="A17" s="746"/>
      <c r="B17" s="629"/>
      <c r="C17" s="748"/>
      <c r="D17" s="751"/>
      <c r="E17" s="754"/>
      <c r="F17" s="176"/>
      <c r="G17" s="676"/>
      <c r="H17" s="690"/>
      <c r="I17" s="676"/>
      <c r="J17" s="690"/>
      <c r="K17" s="683"/>
      <c r="L17" s="680"/>
      <c r="M17" s="682"/>
      <c r="N17" s="678"/>
      <c r="O17" s="680"/>
      <c r="P17" s="682"/>
      <c r="Q17" s="678"/>
      <c r="R17" s="683"/>
      <c r="S17" s="685"/>
      <c r="T17" s="683"/>
      <c r="U17" s="696"/>
      <c r="V17" s="683"/>
      <c r="W17" s="692"/>
      <c r="X17" s="690"/>
      <c r="Y17" s="698"/>
      <c r="Z17" s="682"/>
      <c r="AA17" s="678"/>
      <c r="AB17" s="683"/>
      <c r="AC17" s="692"/>
      <c r="AD17" s="678"/>
      <c r="AE17" s="694"/>
      <c r="AF17" s="682"/>
      <c r="AG17" s="678"/>
      <c r="AH17" s="706"/>
      <c r="AI17" s="550"/>
      <c r="AJ17" s="584" t="s">
        <v>525</v>
      </c>
      <c r="AK17" s="595">
        <v>391100</v>
      </c>
      <c r="AL17" s="683"/>
      <c r="AM17" s="178">
        <v>3910</v>
      </c>
      <c r="AN17" s="173"/>
      <c r="AO17" s="711"/>
      <c r="AP17" s="178"/>
      <c r="AQ17" s="683"/>
      <c r="AR17" s="719"/>
      <c r="AS17" s="683"/>
      <c r="AT17" s="696"/>
      <c r="AU17" s="722"/>
      <c r="AV17" s="715" t="s">
        <v>667</v>
      </c>
      <c r="AW17" s="716">
        <v>1700</v>
      </c>
      <c r="AX17" s="717">
        <v>1900</v>
      </c>
      <c r="AY17" s="722"/>
      <c r="AZ17" s="715" t="s">
        <v>668</v>
      </c>
      <c r="BA17" s="716">
        <v>14200</v>
      </c>
      <c r="BB17" s="717">
        <v>15700</v>
      </c>
      <c r="BC17" s="683"/>
      <c r="BD17" s="685"/>
      <c r="BE17" s="683"/>
      <c r="BF17" s="725"/>
      <c r="BG17" s="683"/>
      <c r="BH17" s="741"/>
      <c r="BI17" s="597"/>
      <c r="BJ17" s="598" t="s">
        <v>678</v>
      </c>
      <c r="BK17" s="683"/>
      <c r="BL17" s="725"/>
      <c r="BM17" s="725"/>
      <c r="BN17" s="725"/>
      <c r="BO17" s="725"/>
      <c r="BP17" s="172"/>
      <c r="BQ17" s="180"/>
      <c r="BR17" s="191"/>
      <c r="BS17" s="191"/>
      <c r="BT17" s="626"/>
      <c r="BU17" s="159"/>
      <c r="BV17" s="159"/>
      <c r="BW17" s="159"/>
      <c r="BX17" s="159"/>
      <c r="BY17" s="159"/>
      <c r="BZ17" s="159"/>
      <c r="CA17" s="159"/>
      <c r="CB17" s="159"/>
      <c r="CC17" s="159"/>
      <c r="CD17" s="159"/>
      <c r="CE17" s="159"/>
      <c r="CF17" s="159"/>
      <c r="CG17" s="159"/>
    </row>
    <row r="18" spans="1:85" s="179" customFormat="1" ht="13.5" customHeight="1">
      <c r="A18" s="746"/>
      <c r="B18" s="629"/>
      <c r="C18" s="748"/>
      <c r="D18" s="751"/>
      <c r="E18" s="754"/>
      <c r="F18" s="176"/>
      <c r="G18" s="676"/>
      <c r="H18" s="690"/>
      <c r="I18" s="676"/>
      <c r="J18" s="690"/>
      <c r="K18" s="683"/>
      <c r="L18" s="680"/>
      <c r="M18" s="682"/>
      <c r="N18" s="678"/>
      <c r="O18" s="680"/>
      <c r="P18" s="682"/>
      <c r="Q18" s="678"/>
      <c r="R18" s="683"/>
      <c r="S18" s="685"/>
      <c r="T18" s="683"/>
      <c r="U18" s="696"/>
      <c r="V18" s="683"/>
      <c r="W18" s="692"/>
      <c r="X18" s="690"/>
      <c r="Y18" s="698"/>
      <c r="Z18" s="682"/>
      <c r="AA18" s="678"/>
      <c r="AB18" s="683"/>
      <c r="AC18" s="692"/>
      <c r="AD18" s="678"/>
      <c r="AE18" s="694"/>
      <c r="AF18" s="682"/>
      <c r="AG18" s="678"/>
      <c r="AH18" s="706"/>
      <c r="AI18" s="550"/>
      <c r="AJ18" s="584" t="s">
        <v>524</v>
      </c>
      <c r="AK18" s="595">
        <v>417400</v>
      </c>
      <c r="AL18" s="683"/>
      <c r="AM18" s="178">
        <v>4170</v>
      </c>
      <c r="AN18" s="173"/>
      <c r="AO18" s="711"/>
      <c r="AP18" s="178"/>
      <c r="AQ18" s="683"/>
      <c r="AR18" s="719"/>
      <c r="AS18" s="683"/>
      <c r="AT18" s="696"/>
      <c r="AU18" s="722"/>
      <c r="AV18" s="715"/>
      <c r="AW18" s="716"/>
      <c r="AX18" s="717"/>
      <c r="AY18" s="722"/>
      <c r="AZ18" s="715"/>
      <c r="BA18" s="716"/>
      <c r="BB18" s="717"/>
      <c r="BC18" s="683"/>
      <c r="BD18" s="685"/>
      <c r="BE18" s="683"/>
      <c r="BF18" s="725"/>
      <c r="BG18" s="683"/>
      <c r="BH18" s="741"/>
      <c r="BI18" s="597"/>
      <c r="BJ18" s="599">
        <v>0.8</v>
      </c>
      <c r="BK18" s="683"/>
      <c r="BL18" s="725"/>
      <c r="BM18" s="725"/>
      <c r="BN18" s="725"/>
      <c r="BO18" s="725"/>
      <c r="BP18" s="172"/>
      <c r="BQ18" s="180"/>
      <c r="BR18" s="191"/>
      <c r="BS18" s="191"/>
      <c r="BT18" s="626"/>
      <c r="BU18" s="159"/>
      <c r="BV18" s="159"/>
      <c r="BW18" s="159"/>
      <c r="BX18" s="159"/>
      <c r="BY18" s="159"/>
      <c r="BZ18" s="159"/>
      <c r="CA18" s="159"/>
      <c r="CB18" s="159"/>
      <c r="CC18" s="159"/>
      <c r="CD18" s="159"/>
      <c r="CE18" s="159"/>
      <c r="CF18" s="159"/>
      <c r="CG18" s="159"/>
    </row>
    <row r="19" spans="1:85" s="179" customFormat="1" ht="13.5" customHeight="1">
      <c r="A19" s="746" t="s">
        <v>679</v>
      </c>
      <c r="B19" s="629"/>
      <c r="C19" s="748"/>
      <c r="D19" s="751"/>
      <c r="E19" s="755" t="s">
        <v>454</v>
      </c>
      <c r="F19" s="176"/>
      <c r="G19" s="733">
        <v>198410</v>
      </c>
      <c r="H19" s="701"/>
      <c r="I19" s="733">
        <v>195490</v>
      </c>
      <c r="J19" s="701"/>
      <c r="K19" s="683" t="s">
        <v>518</v>
      </c>
      <c r="L19" s="730">
        <v>1870</v>
      </c>
      <c r="M19" s="712"/>
      <c r="N19" s="686" t="s">
        <v>659</v>
      </c>
      <c r="O19" s="730">
        <v>1840</v>
      </c>
      <c r="P19" s="712"/>
      <c r="Q19" s="686" t="s">
        <v>659</v>
      </c>
      <c r="R19" s="683"/>
      <c r="S19" s="685"/>
      <c r="T19" s="683"/>
      <c r="U19" s="696"/>
      <c r="V19" s="683" t="s">
        <v>518</v>
      </c>
      <c r="W19" s="699">
        <v>18750</v>
      </c>
      <c r="X19" s="701"/>
      <c r="Y19" s="704">
        <v>180</v>
      </c>
      <c r="Z19" s="712"/>
      <c r="AA19" s="686" t="s">
        <v>659</v>
      </c>
      <c r="AB19" s="683" t="s">
        <v>518</v>
      </c>
      <c r="AC19" s="699">
        <v>58880</v>
      </c>
      <c r="AD19" s="686"/>
      <c r="AE19" s="704">
        <v>580</v>
      </c>
      <c r="AF19" s="712"/>
      <c r="AG19" s="686" t="s">
        <v>659</v>
      </c>
      <c r="AH19" s="706"/>
      <c r="AI19" s="550"/>
      <c r="AJ19" s="584" t="s">
        <v>680</v>
      </c>
      <c r="AK19" s="595">
        <v>443600</v>
      </c>
      <c r="AL19" s="683"/>
      <c r="AM19" s="178">
        <v>4430</v>
      </c>
      <c r="AN19" s="173"/>
      <c r="AO19" s="711"/>
      <c r="AP19" s="178"/>
      <c r="AQ19" s="683"/>
      <c r="AR19" s="719"/>
      <c r="AS19" s="683"/>
      <c r="AT19" s="696"/>
      <c r="AU19" s="722"/>
      <c r="AV19" s="715" t="s">
        <v>671</v>
      </c>
      <c r="AW19" s="716">
        <v>1700</v>
      </c>
      <c r="AX19" s="717">
        <v>1900</v>
      </c>
      <c r="AY19" s="722"/>
      <c r="AZ19" s="715" t="s">
        <v>672</v>
      </c>
      <c r="BA19" s="716">
        <v>12300</v>
      </c>
      <c r="BB19" s="717">
        <v>13700</v>
      </c>
      <c r="BC19" s="683"/>
      <c r="BD19" s="685"/>
      <c r="BE19" s="683"/>
      <c r="BF19" s="727">
        <v>0.1</v>
      </c>
      <c r="BG19" s="683"/>
      <c r="BH19" s="742">
        <v>0.1</v>
      </c>
      <c r="BI19" s="597"/>
      <c r="BJ19" s="598" t="s">
        <v>681</v>
      </c>
      <c r="BK19" s="683"/>
      <c r="BL19" s="727">
        <v>0.02</v>
      </c>
      <c r="BM19" s="727">
        <v>0.04</v>
      </c>
      <c r="BN19" s="727">
        <v>7.0000000000000007E-2</v>
      </c>
      <c r="BO19" s="727">
        <v>0.09</v>
      </c>
      <c r="BP19" s="172"/>
      <c r="BQ19" s="180"/>
      <c r="BR19" s="191">
        <v>41</v>
      </c>
      <c r="BS19" s="191">
        <v>42</v>
      </c>
      <c r="BT19" s="626"/>
      <c r="BU19" s="159"/>
      <c r="BV19" s="159"/>
      <c r="BW19" s="159"/>
      <c r="BX19" s="159"/>
      <c r="BY19" s="159"/>
      <c r="BZ19" s="159"/>
      <c r="CA19" s="159"/>
      <c r="CB19" s="159"/>
      <c r="CC19" s="159"/>
      <c r="CD19" s="159"/>
      <c r="CE19" s="159"/>
      <c r="CF19" s="159"/>
      <c r="CG19" s="159"/>
    </row>
    <row r="20" spans="1:85" s="179" customFormat="1" ht="13.5" customHeight="1">
      <c r="A20" s="746"/>
      <c r="B20" s="629"/>
      <c r="C20" s="748"/>
      <c r="D20" s="751"/>
      <c r="E20" s="754"/>
      <c r="F20" s="176"/>
      <c r="G20" s="719"/>
      <c r="H20" s="702"/>
      <c r="I20" s="719"/>
      <c r="J20" s="702"/>
      <c r="K20" s="683"/>
      <c r="L20" s="709"/>
      <c r="M20" s="713"/>
      <c r="N20" s="687"/>
      <c r="O20" s="709"/>
      <c r="P20" s="713"/>
      <c r="Q20" s="687"/>
      <c r="R20" s="683"/>
      <c r="S20" s="685"/>
      <c r="T20" s="683"/>
      <c r="U20" s="696"/>
      <c r="V20" s="683"/>
      <c r="W20" s="700"/>
      <c r="X20" s="702"/>
      <c r="Y20" s="705"/>
      <c r="Z20" s="713"/>
      <c r="AA20" s="687"/>
      <c r="AB20" s="683"/>
      <c r="AC20" s="700"/>
      <c r="AD20" s="687"/>
      <c r="AE20" s="705"/>
      <c r="AF20" s="713"/>
      <c r="AG20" s="687"/>
      <c r="AH20" s="548"/>
      <c r="AI20" s="550"/>
      <c r="AJ20" s="584" t="s">
        <v>523</v>
      </c>
      <c r="AK20" s="595">
        <v>469900</v>
      </c>
      <c r="AL20" s="683"/>
      <c r="AM20" s="178">
        <v>4690</v>
      </c>
      <c r="AN20" s="173"/>
      <c r="AO20" s="711"/>
      <c r="AP20" s="178"/>
      <c r="AQ20" s="549"/>
      <c r="AR20" s="719"/>
      <c r="AS20" s="683"/>
      <c r="AT20" s="696"/>
      <c r="AU20" s="722"/>
      <c r="AV20" s="715"/>
      <c r="AW20" s="716"/>
      <c r="AX20" s="717"/>
      <c r="AY20" s="722"/>
      <c r="AZ20" s="715"/>
      <c r="BA20" s="716"/>
      <c r="BB20" s="717"/>
      <c r="BC20" s="683"/>
      <c r="BD20" s="685"/>
      <c r="BE20" s="683"/>
      <c r="BF20" s="727"/>
      <c r="BG20" s="683"/>
      <c r="BH20" s="742"/>
      <c r="BI20" s="597"/>
      <c r="BJ20" s="599">
        <v>0.75</v>
      </c>
      <c r="BK20" s="683"/>
      <c r="BL20" s="727"/>
      <c r="BM20" s="727"/>
      <c r="BN20" s="727"/>
      <c r="BO20" s="727"/>
      <c r="BP20" s="172"/>
      <c r="BQ20" s="180"/>
      <c r="BR20" s="191"/>
      <c r="BS20" s="191"/>
      <c r="BT20" s="191"/>
      <c r="BU20" s="159"/>
      <c r="BV20" s="159"/>
      <c r="BW20" s="159"/>
      <c r="BX20" s="159"/>
      <c r="BY20" s="159"/>
      <c r="BZ20" s="159"/>
      <c r="CA20" s="159"/>
      <c r="CB20" s="159"/>
      <c r="CC20" s="159"/>
      <c r="CD20" s="159"/>
      <c r="CE20" s="159"/>
      <c r="CF20" s="159"/>
      <c r="CG20" s="159"/>
    </row>
    <row r="21" spans="1:85" s="179" customFormat="1" ht="13.5" customHeight="1">
      <c r="A21" s="746"/>
      <c r="B21" s="629"/>
      <c r="C21" s="748"/>
      <c r="D21" s="751"/>
      <c r="E21" s="754"/>
      <c r="F21" s="176"/>
      <c r="G21" s="719"/>
      <c r="H21" s="702"/>
      <c r="I21" s="719"/>
      <c r="J21" s="702"/>
      <c r="K21" s="683"/>
      <c r="L21" s="709"/>
      <c r="M21" s="713"/>
      <c r="N21" s="687"/>
      <c r="O21" s="709"/>
      <c r="P21" s="713"/>
      <c r="Q21" s="687"/>
      <c r="R21" s="683"/>
      <c r="S21" s="685"/>
      <c r="T21" s="683"/>
      <c r="U21" s="696"/>
      <c r="V21" s="683"/>
      <c r="W21" s="700"/>
      <c r="X21" s="702"/>
      <c r="Y21" s="705"/>
      <c r="Z21" s="713"/>
      <c r="AA21" s="687"/>
      <c r="AB21" s="683"/>
      <c r="AC21" s="700"/>
      <c r="AD21" s="687"/>
      <c r="AE21" s="705"/>
      <c r="AF21" s="713"/>
      <c r="AG21" s="687"/>
      <c r="AH21" s="548"/>
      <c r="AI21" s="550"/>
      <c r="AJ21" s="584" t="s">
        <v>522</v>
      </c>
      <c r="AK21" s="595">
        <v>496100</v>
      </c>
      <c r="AL21" s="683"/>
      <c r="AM21" s="178">
        <v>4960</v>
      </c>
      <c r="AN21" s="173"/>
      <c r="AO21" s="711"/>
      <c r="AP21" s="178"/>
      <c r="AQ21" s="549"/>
      <c r="AR21" s="719"/>
      <c r="AS21" s="683"/>
      <c r="AT21" s="696"/>
      <c r="AU21" s="722"/>
      <c r="AV21" s="715" t="s">
        <v>673</v>
      </c>
      <c r="AW21" s="716">
        <v>1700</v>
      </c>
      <c r="AX21" s="717">
        <v>1900</v>
      </c>
      <c r="AY21" s="722"/>
      <c r="AZ21" s="715" t="s">
        <v>674</v>
      </c>
      <c r="BA21" s="716">
        <v>11000</v>
      </c>
      <c r="BB21" s="717">
        <v>12300</v>
      </c>
      <c r="BC21" s="683"/>
      <c r="BD21" s="685"/>
      <c r="BE21" s="683"/>
      <c r="BF21" s="727"/>
      <c r="BG21" s="683"/>
      <c r="BH21" s="742"/>
      <c r="BI21" s="597"/>
      <c r="BJ21" s="598" t="s">
        <v>682</v>
      </c>
      <c r="BK21" s="683"/>
      <c r="BL21" s="727"/>
      <c r="BM21" s="727"/>
      <c r="BN21" s="727"/>
      <c r="BO21" s="727"/>
      <c r="BP21" s="172"/>
      <c r="BQ21" s="180"/>
      <c r="BR21" s="191"/>
      <c r="BS21" s="191"/>
      <c r="BT21" s="191"/>
      <c r="BU21" s="159"/>
      <c r="BV21" s="159"/>
      <c r="BW21" s="159"/>
      <c r="BX21" s="159"/>
      <c r="BY21" s="159"/>
      <c r="BZ21" s="159"/>
      <c r="CA21" s="159"/>
      <c r="CB21" s="159"/>
      <c r="CC21" s="159"/>
      <c r="CD21" s="159"/>
      <c r="CE21" s="159"/>
      <c r="CF21" s="159"/>
      <c r="CG21" s="159"/>
    </row>
    <row r="22" spans="1:85" s="179" customFormat="1" ht="13.5" customHeight="1">
      <c r="A22" s="746"/>
      <c r="B22" s="668"/>
      <c r="C22" s="749"/>
      <c r="D22" s="752"/>
      <c r="E22" s="756"/>
      <c r="F22" s="176"/>
      <c r="G22" s="719"/>
      <c r="H22" s="703"/>
      <c r="I22" s="719"/>
      <c r="J22" s="703"/>
      <c r="K22" s="683"/>
      <c r="L22" s="731"/>
      <c r="M22" s="714"/>
      <c r="N22" s="688"/>
      <c r="O22" s="731"/>
      <c r="P22" s="714"/>
      <c r="Q22" s="688"/>
      <c r="R22" s="683"/>
      <c r="S22" s="685"/>
      <c r="T22" s="683"/>
      <c r="U22" s="696"/>
      <c r="V22" s="683"/>
      <c r="W22" s="700"/>
      <c r="X22" s="703"/>
      <c r="Y22" s="705"/>
      <c r="Z22" s="714"/>
      <c r="AA22" s="687"/>
      <c r="AB22" s="683"/>
      <c r="AC22" s="737"/>
      <c r="AD22" s="688"/>
      <c r="AE22" s="738"/>
      <c r="AF22" s="714"/>
      <c r="AG22" s="688"/>
      <c r="AH22" s="548"/>
      <c r="AI22" s="550"/>
      <c r="AJ22" s="600" t="s">
        <v>521</v>
      </c>
      <c r="AK22" s="601">
        <v>522400</v>
      </c>
      <c r="AL22" s="683"/>
      <c r="AM22" s="178">
        <v>5220</v>
      </c>
      <c r="AN22" s="173"/>
      <c r="AO22" s="711"/>
      <c r="AP22" s="178"/>
      <c r="AQ22" s="549"/>
      <c r="AR22" s="720"/>
      <c r="AS22" s="683"/>
      <c r="AT22" s="721"/>
      <c r="AU22" s="722"/>
      <c r="AV22" s="734"/>
      <c r="AW22" s="735"/>
      <c r="AX22" s="736"/>
      <c r="AY22" s="722"/>
      <c r="AZ22" s="734"/>
      <c r="BA22" s="735"/>
      <c r="BB22" s="736"/>
      <c r="BC22" s="683"/>
      <c r="BD22" s="729"/>
      <c r="BE22" s="683"/>
      <c r="BF22" s="728"/>
      <c r="BG22" s="683"/>
      <c r="BH22" s="743"/>
      <c r="BI22" s="597"/>
      <c r="BJ22" s="602">
        <v>0.7</v>
      </c>
      <c r="BK22" s="683"/>
      <c r="BL22" s="728"/>
      <c r="BM22" s="728"/>
      <c r="BN22" s="728"/>
      <c r="BO22" s="728"/>
      <c r="BP22" s="172"/>
      <c r="BQ22" s="180"/>
      <c r="BR22" s="191"/>
      <c r="BS22" s="191"/>
      <c r="BT22" s="191"/>
      <c r="BU22" s="159"/>
      <c r="BV22" s="159"/>
      <c r="BW22" s="159"/>
      <c r="BX22" s="159"/>
      <c r="BY22" s="159"/>
      <c r="BZ22" s="159"/>
      <c r="CA22" s="159"/>
      <c r="CB22" s="159"/>
      <c r="CC22" s="159"/>
      <c r="CD22" s="159"/>
      <c r="CE22" s="159"/>
      <c r="CF22" s="159"/>
      <c r="CG22" s="159"/>
    </row>
    <row r="23" spans="1:85">
      <c r="Y23" s="559"/>
      <c r="Z23" s="559"/>
      <c r="AA23" s="559"/>
      <c r="AE23" s="559"/>
      <c r="AF23" s="559"/>
      <c r="AG23" s="559"/>
      <c r="AR23" s="171"/>
      <c r="AT23" s="170"/>
      <c r="BD23" s="171"/>
      <c r="BF23" s="171"/>
      <c r="BH23" s="171"/>
      <c r="BJ23" s="171"/>
      <c r="BL23" s="171"/>
      <c r="BM23" s="171"/>
      <c r="BN23" s="171"/>
      <c r="BO23" s="171"/>
    </row>
  </sheetData>
  <autoFilter ref="B4:WXU22"/>
  <mergeCells count="267">
    <mergeCell ref="AQ15:AQ19"/>
    <mergeCell ref="AR15:AR22"/>
    <mergeCell ref="AS15:AS22"/>
    <mergeCell ref="AT15:AT22"/>
    <mergeCell ref="AU15:AU22"/>
    <mergeCell ref="AV15:AV16"/>
    <mergeCell ref="AV19:AV20"/>
    <mergeCell ref="AW19:AW20"/>
    <mergeCell ref="AX19:AX20"/>
    <mergeCell ref="AV21:AV22"/>
    <mergeCell ref="AW21:AW22"/>
    <mergeCell ref="AX21:AX22"/>
    <mergeCell ref="BT15:BT19"/>
    <mergeCell ref="AV17:AV18"/>
    <mergeCell ref="AW17:AW18"/>
    <mergeCell ref="AX17:AX18"/>
    <mergeCell ref="AZ17:AZ18"/>
    <mergeCell ref="BA17:BA18"/>
    <mergeCell ref="BB17:BB18"/>
    <mergeCell ref="BB19:BB20"/>
    <mergeCell ref="BF19:BF22"/>
    <mergeCell ref="BH19:BH22"/>
    <mergeCell ref="BJ15:BJ16"/>
    <mergeCell ref="BK15:BK22"/>
    <mergeCell ref="BL15:BL18"/>
    <mergeCell ref="BM15:BM18"/>
    <mergeCell ref="BN15:BN18"/>
    <mergeCell ref="BO15:BO18"/>
    <mergeCell ref="BL19:BL22"/>
    <mergeCell ref="BM19:BM22"/>
    <mergeCell ref="BN19:BN22"/>
    <mergeCell ref="BO19:BO22"/>
    <mergeCell ref="BC15:BC22"/>
    <mergeCell ref="BD15:BD22"/>
    <mergeCell ref="BE15:BE22"/>
    <mergeCell ref="BF15:BF18"/>
    <mergeCell ref="BG15:BG22"/>
    <mergeCell ref="BH15:BH18"/>
    <mergeCell ref="AW15:AW16"/>
    <mergeCell ref="AX15:AX16"/>
    <mergeCell ref="AY15:AY22"/>
    <mergeCell ref="AZ15:AZ16"/>
    <mergeCell ref="BA15:BA16"/>
    <mergeCell ref="BB15:BB16"/>
    <mergeCell ref="BA21:BA22"/>
    <mergeCell ref="BB21:BB22"/>
    <mergeCell ref="AZ19:AZ20"/>
    <mergeCell ref="BA19:BA20"/>
    <mergeCell ref="AZ21:AZ22"/>
    <mergeCell ref="AA15:AA18"/>
    <mergeCell ref="AB15:AB18"/>
    <mergeCell ref="AC15:AC18"/>
    <mergeCell ref="AD15:AD18"/>
    <mergeCell ref="AE15:AE18"/>
    <mergeCell ref="AF15:AF18"/>
    <mergeCell ref="U15:U22"/>
    <mergeCell ref="V15:V18"/>
    <mergeCell ref="W15:W18"/>
    <mergeCell ref="X15:X18"/>
    <mergeCell ref="Y15:Y18"/>
    <mergeCell ref="Z15:Z18"/>
    <mergeCell ref="V19:V22"/>
    <mergeCell ref="W19:W22"/>
    <mergeCell ref="X19:X22"/>
    <mergeCell ref="Y19:Y22"/>
    <mergeCell ref="Z19:Z22"/>
    <mergeCell ref="AA19:AA22"/>
    <mergeCell ref="AB19:AB22"/>
    <mergeCell ref="AC19:AC22"/>
    <mergeCell ref="AD19:AD22"/>
    <mergeCell ref="AE19:AE22"/>
    <mergeCell ref="O15:O18"/>
    <mergeCell ref="P15:P18"/>
    <mergeCell ref="Q15:Q18"/>
    <mergeCell ref="R15:R22"/>
    <mergeCell ref="S15:S22"/>
    <mergeCell ref="T15:T22"/>
    <mergeCell ref="O19:O22"/>
    <mergeCell ref="P19:P22"/>
    <mergeCell ref="Q19:Q22"/>
    <mergeCell ref="I15:I18"/>
    <mergeCell ref="J15:J18"/>
    <mergeCell ref="K15:K18"/>
    <mergeCell ref="L15:L18"/>
    <mergeCell ref="M15:M18"/>
    <mergeCell ref="N15:N18"/>
    <mergeCell ref="A15:A18"/>
    <mergeCell ref="C15:C22"/>
    <mergeCell ref="D15:D22"/>
    <mergeCell ref="E15:E18"/>
    <mergeCell ref="G15:G18"/>
    <mergeCell ref="H15:H18"/>
    <mergeCell ref="A19:A22"/>
    <mergeCell ref="E19:E22"/>
    <mergeCell ref="G19:G22"/>
    <mergeCell ref="H19:H22"/>
    <mergeCell ref="I19:I22"/>
    <mergeCell ref="J19:J22"/>
    <mergeCell ref="K19:K22"/>
    <mergeCell ref="L19:L22"/>
    <mergeCell ref="M19:M22"/>
    <mergeCell ref="N19:N22"/>
    <mergeCell ref="BO11:BO14"/>
    <mergeCell ref="AV13:AV14"/>
    <mergeCell ref="AW13:AW14"/>
    <mergeCell ref="AX13:AX14"/>
    <mergeCell ref="AZ13:AZ14"/>
    <mergeCell ref="BA13:BA14"/>
    <mergeCell ref="BB13:BB14"/>
    <mergeCell ref="Z11:Z14"/>
    <mergeCell ref="AA11:AA14"/>
    <mergeCell ref="AB11:AB14"/>
    <mergeCell ref="AC11:AC14"/>
    <mergeCell ref="AD11:AD14"/>
    <mergeCell ref="AE11:AE14"/>
    <mergeCell ref="BG7:BG14"/>
    <mergeCell ref="BH7:BH10"/>
    <mergeCell ref="BF11:BF14"/>
    <mergeCell ref="BH11:BH14"/>
    <mergeCell ref="AW7:AW8"/>
    <mergeCell ref="AX7:AX8"/>
    <mergeCell ref="AY7:AY14"/>
    <mergeCell ref="AZ7:AZ8"/>
    <mergeCell ref="BA7:BA8"/>
    <mergeCell ref="BB7:BB8"/>
    <mergeCell ref="AX11:AX12"/>
    <mergeCell ref="K11:K14"/>
    <mergeCell ref="L11:L14"/>
    <mergeCell ref="M11:M14"/>
    <mergeCell ref="N11:N14"/>
    <mergeCell ref="O11:O14"/>
    <mergeCell ref="P11:P14"/>
    <mergeCell ref="A11:A14"/>
    <mergeCell ref="E11:E14"/>
    <mergeCell ref="G11:G14"/>
    <mergeCell ref="H11:H14"/>
    <mergeCell ref="I11:I14"/>
    <mergeCell ref="J11:J14"/>
    <mergeCell ref="BO7:BO10"/>
    <mergeCell ref="BT7:BT11"/>
    <mergeCell ref="AV9:AV10"/>
    <mergeCell ref="AW9:AW10"/>
    <mergeCell ref="AX9:AX10"/>
    <mergeCell ref="AZ9:AZ10"/>
    <mergeCell ref="BA9:BA10"/>
    <mergeCell ref="BB9:BB10"/>
    <mergeCell ref="AV11:AV12"/>
    <mergeCell ref="AW11:AW12"/>
    <mergeCell ref="BI7:BI14"/>
    <mergeCell ref="BJ7:BJ10"/>
    <mergeCell ref="BK7:BK14"/>
    <mergeCell ref="BL7:BL10"/>
    <mergeCell ref="BM7:BM10"/>
    <mergeCell ref="BN7:BN10"/>
    <mergeCell ref="BJ11:BJ14"/>
    <mergeCell ref="BL11:BL14"/>
    <mergeCell ref="BM11:BM14"/>
    <mergeCell ref="BN11:BN14"/>
    <mergeCell ref="BC7:BC14"/>
    <mergeCell ref="BD7:BD14"/>
    <mergeCell ref="BE7:BE14"/>
    <mergeCell ref="BF7:BF10"/>
    <mergeCell ref="AZ11:AZ12"/>
    <mergeCell ref="BA11:BA12"/>
    <mergeCell ref="BB11:BB12"/>
    <mergeCell ref="AQ7:AQ11"/>
    <mergeCell ref="AR7:AR14"/>
    <mergeCell ref="AS7:AS14"/>
    <mergeCell ref="AT7:AT14"/>
    <mergeCell ref="AU7:AU14"/>
    <mergeCell ref="AV7:AV8"/>
    <mergeCell ref="AF7:AF10"/>
    <mergeCell ref="AG7:AG10"/>
    <mergeCell ref="AH7:AH19"/>
    <mergeCell ref="AJ7:AK8"/>
    <mergeCell ref="AL7:AL22"/>
    <mergeCell ref="AO7:AO22"/>
    <mergeCell ref="AF11:AF14"/>
    <mergeCell ref="AG11:AG14"/>
    <mergeCell ref="AG15:AG18"/>
    <mergeCell ref="AF19:AF22"/>
    <mergeCell ref="AG19:AG22"/>
    <mergeCell ref="AA7:AA10"/>
    <mergeCell ref="AB7:AB10"/>
    <mergeCell ref="AC7:AC10"/>
    <mergeCell ref="AD7:AD10"/>
    <mergeCell ref="AE7:AE10"/>
    <mergeCell ref="T7:T14"/>
    <mergeCell ref="U7:U14"/>
    <mergeCell ref="V7:V10"/>
    <mergeCell ref="W7:W10"/>
    <mergeCell ref="X7:X10"/>
    <mergeCell ref="Y7:Y10"/>
    <mergeCell ref="V11:V14"/>
    <mergeCell ref="W11:W14"/>
    <mergeCell ref="X11:X14"/>
    <mergeCell ref="Y11:Y14"/>
    <mergeCell ref="AR5:AT5"/>
    <mergeCell ref="AV5:AX5"/>
    <mergeCell ref="AZ5:BB5"/>
    <mergeCell ref="BL5:BO5"/>
    <mergeCell ref="A7:A10"/>
    <mergeCell ref="B7:B22"/>
    <mergeCell ref="C7:C14"/>
    <mergeCell ref="D7:D14"/>
    <mergeCell ref="E7:E10"/>
    <mergeCell ref="G7:G10"/>
    <mergeCell ref="N7:N10"/>
    <mergeCell ref="O7:O10"/>
    <mergeCell ref="P7:P10"/>
    <mergeCell ref="Q7:Q10"/>
    <mergeCell ref="R7:R14"/>
    <mergeCell ref="S7:S14"/>
    <mergeCell ref="Q11:Q14"/>
    <mergeCell ref="H7:H10"/>
    <mergeCell ref="I7:I10"/>
    <mergeCell ref="J7:J10"/>
    <mergeCell ref="K7:K10"/>
    <mergeCell ref="L7:L10"/>
    <mergeCell ref="M7:M10"/>
    <mergeCell ref="Z7:Z10"/>
    <mergeCell ref="G5:H5"/>
    <mergeCell ref="I5:J5"/>
    <mergeCell ref="L5:N5"/>
    <mergeCell ref="O5:Q5"/>
    <mergeCell ref="S5:U5"/>
    <mergeCell ref="W5:AA5"/>
    <mergeCell ref="AC5:AG5"/>
    <mergeCell ref="AJ5:AP5"/>
    <mergeCell ref="U3:U4"/>
    <mergeCell ref="Y3:AA3"/>
    <mergeCell ref="AE3:AG3"/>
    <mergeCell ref="AM3:AM4"/>
    <mergeCell ref="AP3:AP4"/>
    <mergeCell ref="BT1:BT4"/>
    <mergeCell ref="G2:H2"/>
    <mergeCell ref="I2:J2"/>
    <mergeCell ref="L2:N2"/>
    <mergeCell ref="O2:Q2"/>
    <mergeCell ref="BL2:BL4"/>
    <mergeCell ref="BM2:BM4"/>
    <mergeCell ref="BN2:BN4"/>
    <mergeCell ref="BO2:BO4"/>
    <mergeCell ref="AZ1:BB2"/>
    <mergeCell ref="BD1:BD4"/>
    <mergeCell ref="BF1:BF4"/>
    <mergeCell ref="BH1:BH4"/>
    <mergeCell ref="BJ1:BJ4"/>
    <mergeCell ref="BL1:BO1"/>
    <mergeCell ref="S1:U2"/>
    <mergeCell ref="W1:Z2"/>
    <mergeCell ref="AC1:AG2"/>
    <mergeCell ref="AJ1:AP2"/>
    <mergeCell ref="AR1:AT2"/>
    <mergeCell ref="AV1:AX2"/>
    <mergeCell ref="AW3:AX3"/>
    <mergeCell ref="BA3:BB3"/>
    <mergeCell ref="AT3:AT4"/>
    <mergeCell ref="B1:B4"/>
    <mergeCell ref="C1:C4"/>
    <mergeCell ref="D1:D4"/>
    <mergeCell ref="E1:E4"/>
    <mergeCell ref="G1:J1"/>
    <mergeCell ref="L1:Q1"/>
    <mergeCell ref="G3:H3"/>
    <mergeCell ref="I3:J3"/>
    <mergeCell ref="BR1:BS4"/>
  </mergeCells>
  <phoneticPr fontId="16"/>
  <pageMargins left="0.39370078740157483" right="0.39370078740157483" top="0.98425196850393704" bottom="0.39370078740157483" header="0.59055118110236227" footer="0.15748031496062992"/>
  <pageSetup paperSize="9" scale="69" pageOrder="overThenDown" orientation="portrait" r:id="rId1"/>
  <headerFooter differentFirst="1">
    <firstHeader>&amp;L&amp;"ＤＦ特太ゴシック体,標準"&amp;18小規模保育事業（Ｂ型）（保育認定）</firstHeader>
  </headerFooter>
  <colBreaks count="3" manualBreakCount="3">
    <brk id="21" max="1048575" man="1"/>
    <brk id="33" max="1048575" man="1"/>
    <brk id="5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28"/>
  <sheetViews>
    <sheetView view="pageBreakPreview" zoomScale="78" zoomScaleNormal="100" zoomScaleSheetLayoutView="78" workbookViewId="0">
      <selection activeCell="A15" sqref="A7:AK25"/>
    </sheetView>
  </sheetViews>
  <sheetFormatPr defaultColWidth="2.5" defaultRowHeight="25.5" customHeight="1"/>
  <cols>
    <col min="1" max="1" width="23" style="192" customWidth="1"/>
    <col min="2" max="2" width="2.5" style="192" customWidth="1"/>
    <col min="3" max="21" width="2.625" style="192" customWidth="1"/>
    <col min="22" max="22" width="2.75" style="192" customWidth="1"/>
    <col min="23" max="23" width="57.375" style="195" customWidth="1"/>
    <col min="24" max="16384" width="2.5" style="192"/>
  </cols>
  <sheetData>
    <row r="1" spans="1:23" ht="25.5" customHeight="1">
      <c r="A1" s="204" t="s">
        <v>599</v>
      </c>
      <c r="B1" s="193"/>
      <c r="C1" s="193"/>
      <c r="D1" s="193"/>
      <c r="E1" s="193"/>
      <c r="F1" s="193"/>
      <c r="G1" s="193"/>
      <c r="H1" s="193"/>
      <c r="I1" s="193"/>
      <c r="J1" s="193"/>
      <c r="K1" s="193"/>
      <c r="L1" s="193"/>
      <c r="M1" s="193"/>
      <c r="N1" s="193"/>
      <c r="O1" s="193"/>
      <c r="P1" s="193"/>
      <c r="Q1" s="193"/>
      <c r="R1" s="193"/>
      <c r="S1" s="193"/>
      <c r="T1" s="193"/>
      <c r="U1" s="193"/>
      <c r="V1" s="193"/>
      <c r="W1" s="193"/>
    </row>
    <row r="3" spans="1:23" ht="30" customHeight="1">
      <c r="A3" s="759" t="s">
        <v>596</v>
      </c>
      <c r="B3" s="762" t="s">
        <v>684</v>
      </c>
      <c r="C3" s="759" t="s">
        <v>595</v>
      </c>
      <c r="D3" s="765"/>
      <c r="E3" s="765"/>
      <c r="F3" s="765"/>
      <c r="G3" s="765"/>
      <c r="H3" s="765"/>
      <c r="I3" s="765"/>
      <c r="J3" s="765"/>
      <c r="K3" s="765"/>
      <c r="L3" s="765"/>
      <c r="M3" s="765"/>
      <c r="N3" s="765"/>
      <c r="O3" s="765"/>
      <c r="P3" s="765"/>
      <c r="Q3" s="765"/>
      <c r="R3" s="765"/>
      <c r="S3" s="765"/>
      <c r="T3" s="765"/>
      <c r="U3" s="765"/>
      <c r="V3" s="766"/>
      <c r="W3" s="767" t="s">
        <v>594</v>
      </c>
    </row>
    <row r="4" spans="1:23" ht="20.100000000000001" customHeight="1">
      <c r="A4" s="760"/>
      <c r="B4" s="763"/>
      <c r="C4" s="770" t="s">
        <v>593</v>
      </c>
      <c r="D4" s="771"/>
      <c r="E4" s="771"/>
      <c r="F4" s="771"/>
      <c r="G4" s="771"/>
      <c r="H4" s="771"/>
      <c r="I4" s="771"/>
      <c r="J4" s="771"/>
      <c r="K4" s="771"/>
      <c r="L4" s="772">
        <v>48860</v>
      </c>
      <c r="M4" s="773"/>
      <c r="N4" s="773"/>
      <c r="O4" s="771" t="s">
        <v>592</v>
      </c>
      <c r="P4" s="771"/>
      <c r="Q4" s="771"/>
      <c r="R4" s="771"/>
      <c r="S4" s="771"/>
      <c r="T4" s="771"/>
      <c r="U4" s="771"/>
      <c r="V4" s="774"/>
      <c r="W4" s="768"/>
    </row>
    <row r="5" spans="1:23" ht="20.100000000000001" customHeight="1">
      <c r="A5" s="761"/>
      <c r="B5" s="764"/>
      <c r="C5" s="775" t="s">
        <v>591</v>
      </c>
      <c r="D5" s="776"/>
      <c r="E5" s="776"/>
      <c r="F5" s="776"/>
      <c r="G5" s="776"/>
      <c r="H5" s="776"/>
      <c r="I5" s="776"/>
      <c r="J5" s="776"/>
      <c r="K5" s="776"/>
      <c r="L5" s="777">
        <v>6110</v>
      </c>
      <c r="M5" s="778"/>
      <c r="N5" s="778"/>
      <c r="O5" s="776" t="s">
        <v>590</v>
      </c>
      <c r="P5" s="776"/>
      <c r="Q5" s="776"/>
      <c r="R5" s="776"/>
      <c r="S5" s="776"/>
      <c r="T5" s="776"/>
      <c r="U5" s="776"/>
      <c r="V5" s="779"/>
      <c r="W5" s="769"/>
    </row>
    <row r="6" spans="1:23" ht="25.5" customHeight="1">
      <c r="A6" s="603"/>
      <c r="B6" s="603"/>
      <c r="C6" s="603"/>
      <c r="D6" s="603"/>
      <c r="E6" s="603"/>
      <c r="F6" s="603"/>
      <c r="G6" s="603"/>
      <c r="H6" s="603"/>
      <c r="I6" s="603"/>
      <c r="J6" s="603"/>
      <c r="K6" s="603"/>
      <c r="L6" s="603"/>
      <c r="M6" s="603"/>
      <c r="N6" s="603"/>
      <c r="O6" s="603"/>
      <c r="P6" s="603"/>
      <c r="Q6" s="603"/>
      <c r="R6" s="603"/>
      <c r="S6" s="603"/>
      <c r="T6" s="603"/>
      <c r="U6" s="603"/>
      <c r="V6" s="603"/>
      <c r="W6" s="604"/>
    </row>
    <row r="7" spans="1:23" ht="30" customHeight="1">
      <c r="A7" s="759" t="s">
        <v>589</v>
      </c>
      <c r="B7" s="762" t="s">
        <v>598</v>
      </c>
      <c r="C7" s="784" t="s">
        <v>587</v>
      </c>
      <c r="D7" s="785"/>
      <c r="E7" s="785"/>
      <c r="F7" s="785"/>
      <c r="G7" s="785"/>
      <c r="H7" s="786">
        <v>1780</v>
      </c>
      <c r="I7" s="786"/>
      <c r="J7" s="786"/>
      <c r="K7" s="786"/>
      <c r="L7" s="787"/>
      <c r="M7" s="784" t="s">
        <v>586</v>
      </c>
      <c r="N7" s="785"/>
      <c r="O7" s="785"/>
      <c r="P7" s="785"/>
      <c r="Q7" s="785"/>
      <c r="R7" s="786">
        <v>1230</v>
      </c>
      <c r="S7" s="786"/>
      <c r="T7" s="786"/>
      <c r="U7" s="786"/>
      <c r="V7" s="787"/>
      <c r="W7" s="788" t="s">
        <v>585</v>
      </c>
    </row>
    <row r="8" spans="1:23" ht="30" customHeight="1">
      <c r="A8" s="780"/>
      <c r="B8" s="782"/>
      <c r="C8" s="784" t="s">
        <v>584</v>
      </c>
      <c r="D8" s="785"/>
      <c r="E8" s="785"/>
      <c r="F8" s="785"/>
      <c r="G8" s="785"/>
      <c r="H8" s="786">
        <v>1580</v>
      </c>
      <c r="I8" s="786"/>
      <c r="J8" s="786"/>
      <c r="K8" s="786"/>
      <c r="L8" s="787"/>
      <c r="M8" s="784" t="s">
        <v>583</v>
      </c>
      <c r="N8" s="785"/>
      <c r="O8" s="785"/>
      <c r="P8" s="785"/>
      <c r="Q8" s="785"/>
      <c r="R8" s="786">
        <v>110</v>
      </c>
      <c r="S8" s="786"/>
      <c r="T8" s="786"/>
      <c r="U8" s="786"/>
      <c r="V8" s="787"/>
      <c r="W8" s="788"/>
    </row>
    <row r="9" spans="1:23" ht="30" customHeight="1">
      <c r="A9" s="781"/>
      <c r="B9" s="783"/>
      <c r="C9" s="784" t="s">
        <v>582</v>
      </c>
      <c r="D9" s="785"/>
      <c r="E9" s="785"/>
      <c r="F9" s="785"/>
      <c r="G9" s="785"/>
      <c r="H9" s="786">
        <v>1560</v>
      </c>
      <c r="I9" s="786"/>
      <c r="J9" s="786"/>
      <c r="K9" s="786"/>
      <c r="L9" s="787"/>
      <c r="M9" s="789"/>
      <c r="N9" s="790"/>
      <c r="O9" s="790"/>
      <c r="P9" s="790"/>
      <c r="Q9" s="790"/>
      <c r="R9" s="790"/>
      <c r="S9" s="790"/>
      <c r="T9" s="790"/>
      <c r="U9" s="790"/>
      <c r="V9" s="791"/>
      <c r="W9" s="788"/>
    </row>
    <row r="10" spans="1:23" ht="25.5" customHeight="1">
      <c r="A10" s="605"/>
      <c r="B10" s="605"/>
      <c r="C10" s="605"/>
      <c r="D10" s="606"/>
      <c r="E10" s="606"/>
      <c r="F10" s="606"/>
      <c r="G10" s="606"/>
      <c r="H10" s="607"/>
      <c r="I10" s="607"/>
      <c r="J10" s="607"/>
      <c r="K10" s="607"/>
      <c r="L10" s="605"/>
      <c r="M10" s="607"/>
      <c r="N10" s="607"/>
      <c r="O10" s="607"/>
      <c r="P10" s="607"/>
      <c r="Q10" s="608"/>
      <c r="R10" s="608"/>
      <c r="S10" s="608"/>
      <c r="T10" s="608"/>
      <c r="U10" s="608"/>
      <c r="V10" s="608"/>
      <c r="W10" s="609"/>
    </row>
    <row r="11" spans="1:23" ht="30" customHeight="1">
      <c r="A11" s="610" t="s">
        <v>581</v>
      </c>
      <c r="B11" s="611" t="s">
        <v>597</v>
      </c>
      <c r="C11" s="792">
        <v>6090</v>
      </c>
      <c r="D11" s="792"/>
      <c r="E11" s="792"/>
      <c r="F11" s="792"/>
      <c r="G11" s="792"/>
      <c r="H11" s="792"/>
      <c r="I11" s="792"/>
      <c r="J11" s="792"/>
      <c r="K11" s="792"/>
      <c r="L11" s="792"/>
      <c r="M11" s="792"/>
      <c r="N11" s="792"/>
      <c r="O11" s="792"/>
      <c r="P11" s="792"/>
      <c r="Q11" s="792"/>
      <c r="R11" s="792"/>
      <c r="S11" s="792"/>
      <c r="T11" s="792"/>
      <c r="U11" s="792"/>
      <c r="V11" s="793"/>
      <c r="W11" s="612" t="s">
        <v>574</v>
      </c>
    </row>
    <row r="12" spans="1:23" ht="25.5" customHeight="1">
      <c r="A12" s="605"/>
      <c r="B12" s="605"/>
      <c r="C12" s="605"/>
      <c r="D12" s="606"/>
      <c r="E12" s="606"/>
      <c r="F12" s="606"/>
      <c r="G12" s="606"/>
      <c r="H12" s="607"/>
      <c r="I12" s="607"/>
      <c r="J12" s="607"/>
      <c r="K12" s="607"/>
      <c r="L12" s="605"/>
      <c r="M12" s="607"/>
      <c r="N12" s="607"/>
      <c r="O12" s="607"/>
      <c r="P12" s="607"/>
      <c r="Q12" s="608"/>
      <c r="R12" s="608"/>
      <c r="S12" s="608"/>
      <c r="T12" s="608"/>
      <c r="U12" s="608"/>
      <c r="V12" s="608"/>
      <c r="W12" s="613"/>
    </row>
    <row r="13" spans="1:23" ht="30" customHeight="1">
      <c r="A13" s="610" t="s">
        <v>579</v>
      </c>
      <c r="B13" s="611" t="s">
        <v>685</v>
      </c>
      <c r="C13" s="794">
        <v>152680</v>
      </c>
      <c r="D13" s="794"/>
      <c r="E13" s="794"/>
      <c r="F13" s="794"/>
      <c r="G13" s="794"/>
      <c r="H13" s="794"/>
      <c r="I13" s="794"/>
      <c r="J13" s="794"/>
      <c r="K13" s="794"/>
      <c r="L13" s="794"/>
      <c r="M13" s="794"/>
      <c r="N13" s="794"/>
      <c r="O13" s="794"/>
      <c r="P13" s="794"/>
      <c r="Q13" s="794"/>
      <c r="R13" s="794"/>
      <c r="S13" s="794"/>
      <c r="T13" s="794"/>
      <c r="U13" s="794"/>
      <c r="V13" s="795"/>
      <c r="W13" s="612" t="s">
        <v>574</v>
      </c>
    </row>
    <row r="14" spans="1:23" ht="25.5" customHeight="1">
      <c r="A14" s="201"/>
      <c r="B14" s="201"/>
      <c r="C14" s="201"/>
      <c r="D14" s="202"/>
      <c r="E14" s="202"/>
      <c r="F14" s="202"/>
      <c r="G14" s="202"/>
      <c r="H14" s="200"/>
      <c r="I14" s="200"/>
      <c r="J14" s="200"/>
      <c r="K14" s="200"/>
      <c r="L14" s="201"/>
      <c r="M14" s="199"/>
      <c r="N14" s="200"/>
      <c r="O14" s="200"/>
      <c r="P14" s="200"/>
      <c r="Q14" s="199"/>
      <c r="R14" s="199"/>
      <c r="S14" s="199"/>
      <c r="T14" s="199"/>
      <c r="U14" s="199"/>
      <c r="V14" s="199"/>
      <c r="W14" s="203"/>
    </row>
    <row r="15" spans="1:23" ht="30" customHeight="1">
      <c r="A15" s="198" t="s">
        <v>577</v>
      </c>
      <c r="B15" s="197" t="s">
        <v>588</v>
      </c>
      <c r="C15" s="796">
        <v>160000</v>
      </c>
      <c r="D15" s="796"/>
      <c r="E15" s="796"/>
      <c r="F15" s="796"/>
      <c r="G15" s="796"/>
      <c r="H15" s="796"/>
      <c r="I15" s="796"/>
      <c r="J15" s="796"/>
      <c r="K15" s="796"/>
      <c r="L15" s="796"/>
      <c r="M15" s="796"/>
      <c r="N15" s="796"/>
      <c r="O15" s="796"/>
      <c r="P15" s="796"/>
      <c r="Q15" s="796"/>
      <c r="R15" s="796"/>
      <c r="S15" s="796"/>
      <c r="T15" s="796"/>
      <c r="U15" s="796"/>
      <c r="V15" s="797"/>
      <c r="W15" s="196" t="s">
        <v>574</v>
      </c>
    </row>
    <row r="16" spans="1:23" ht="25.5" customHeight="1">
      <c r="A16" s="201"/>
      <c r="B16" s="201"/>
      <c r="C16" s="201"/>
      <c r="D16" s="202"/>
      <c r="E16" s="202"/>
      <c r="F16" s="202"/>
      <c r="G16" s="202"/>
      <c r="H16" s="200"/>
      <c r="I16" s="200"/>
      <c r="J16" s="200"/>
      <c r="K16" s="200"/>
      <c r="L16" s="201"/>
      <c r="M16" s="199"/>
      <c r="N16" s="200"/>
      <c r="O16" s="200"/>
      <c r="P16" s="200"/>
      <c r="Q16" s="199"/>
      <c r="R16" s="199"/>
      <c r="S16" s="199"/>
      <c r="T16" s="199"/>
      <c r="U16" s="199"/>
      <c r="V16" s="199"/>
      <c r="W16" s="194" t="s">
        <v>2</v>
      </c>
    </row>
    <row r="17" spans="1:23" ht="25.5" customHeight="1">
      <c r="A17" s="798" t="s">
        <v>576</v>
      </c>
      <c r="B17" s="801" t="s">
        <v>580</v>
      </c>
      <c r="C17" s="804" t="s">
        <v>425</v>
      </c>
      <c r="D17" s="614"/>
      <c r="E17" s="614"/>
      <c r="F17" s="807" t="s">
        <v>686</v>
      </c>
      <c r="G17" s="807"/>
      <c r="H17" s="807"/>
      <c r="I17" s="807"/>
      <c r="J17" s="614"/>
      <c r="K17" s="614"/>
      <c r="L17" s="807" t="s">
        <v>687</v>
      </c>
      <c r="M17" s="807"/>
      <c r="N17" s="807"/>
      <c r="O17" s="807"/>
      <c r="P17" s="807"/>
      <c r="Q17" s="807"/>
      <c r="R17" s="807"/>
      <c r="S17" s="807"/>
      <c r="T17" s="614"/>
      <c r="U17" s="614"/>
      <c r="V17" s="614"/>
      <c r="W17" s="812" t="s">
        <v>688</v>
      </c>
    </row>
    <row r="18" spans="1:23" ht="30" customHeight="1">
      <c r="A18" s="799"/>
      <c r="B18" s="802"/>
      <c r="C18" s="805"/>
      <c r="D18" s="615" t="s">
        <v>689</v>
      </c>
      <c r="E18" s="815">
        <v>76960</v>
      </c>
      <c r="F18" s="815"/>
      <c r="G18" s="815"/>
      <c r="H18" s="815"/>
      <c r="I18" s="815"/>
      <c r="J18" s="615" t="s">
        <v>690</v>
      </c>
      <c r="K18" s="615"/>
      <c r="L18" s="816">
        <v>760</v>
      </c>
      <c r="M18" s="816"/>
      <c r="N18" s="816"/>
      <c r="O18" s="816"/>
      <c r="P18" s="816"/>
      <c r="Q18" s="615"/>
      <c r="R18" s="615"/>
      <c r="S18" s="615" t="s">
        <v>691</v>
      </c>
      <c r="T18" s="615"/>
      <c r="U18" s="615"/>
      <c r="V18" s="615"/>
      <c r="W18" s="813"/>
    </row>
    <row r="19" spans="1:23" ht="25.5" customHeight="1">
      <c r="A19" s="799"/>
      <c r="B19" s="802"/>
      <c r="C19" s="806"/>
      <c r="D19" s="616"/>
      <c r="E19" s="616"/>
      <c r="F19" s="616"/>
      <c r="G19" s="616"/>
      <c r="H19" s="616"/>
      <c r="I19" s="616"/>
      <c r="J19" s="616"/>
      <c r="K19" s="817" t="s">
        <v>692</v>
      </c>
      <c r="L19" s="817"/>
      <c r="M19" s="817"/>
      <c r="N19" s="817"/>
      <c r="O19" s="817"/>
      <c r="P19" s="817"/>
      <c r="Q19" s="817"/>
      <c r="R19" s="817"/>
      <c r="S19" s="817"/>
      <c r="T19" s="817"/>
      <c r="U19" s="817"/>
      <c r="V19" s="616"/>
      <c r="W19" s="813"/>
    </row>
    <row r="20" spans="1:23" ht="25.5" customHeight="1">
      <c r="A20" s="799"/>
      <c r="B20" s="802"/>
      <c r="C20" s="804" t="s">
        <v>424</v>
      </c>
      <c r="D20" s="614"/>
      <c r="E20" s="614"/>
      <c r="F20" s="807" t="s">
        <v>686</v>
      </c>
      <c r="G20" s="807"/>
      <c r="H20" s="807"/>
      <c r="I20" s="807"/>
      <c r="J20" s="614"/>
      <c r="K20" s="614"/>
      <c r="L20" s="807" t="s">
        <v>687</v>
      </c>
      <c r="M20" s="807"/>
      <c r="N20" s="807"/>
      <c r="O20" s="807"/>
      <c r="P20" s="807"/>
      <c r="Q20" s="807"/>
      <c r="R20" s="807"/>
      <c r="S20" s="807"/>
      <c r="T20" s="614"/>
      <c r="U20" s="614"/>
      <c r="V20" s="614"/>
      <c r="W20" s="813"/>
    </row>
    <row r="21" spans="1:23" ht="25.5" customHeight="1">
      <c r="A21" s="799"/>
      <c r="B21" s="802"/>
      <c r="C21" s="805"/>
      <c r="D21" s="615" t="s">
        <v>689</v>
      </c>
      <c r="E21" s="815">
        <v>50000</v>
      </c>
      <c r="F21" s="815"/>
      <c r="G21" s="815"/>
      <c r="H21" s="815"/>
      <c r="I21" s="815"/>
      <c r="J21" s="615" t="s">
        <v>690</v>
      </c>
      <c r="K21" s="615"/>
      <c r="L21" s="816">
        <v>500</v>
      </c>
      <c r="M21" s="816"/>
      <c r="N21" s="816"/>
      <c r="O21" s="816"/>
      <c r="P21" s="816"/>
      <c r="Q21" s="615"/>
      <c r="R21" s="615"/>
      <c r="S21" s="615" t="s">
        <v>691</v>
      </c>
      <c r="T21" s="615"/>
      <c r="U21" s="615"/>
      <c r="V21" s="615"/>
      <c r="W21" s="813"/>
    </row>
    <row r="22" spans="1:23" ht="25.5" customHeight="1">
      <c r="A22" s="799"/>
      <c r="B22" s="802"/>
      <c r="C22" s="806"/>
      <c r="D22" s="616"/>
      <c r="E22" s="616"/>
      <c r="F22" s="616"/>
      <c r="G22" s="616"/>
      <c r="H22" s="616"/>
      <c r="I22" s="616"/>
      <c r="J22" s="616"/>
      <c r="K22" s="817" t="s">
        <v>692</v>
      </c>
      <c r="L22" s="817"/>
      <c r="M22" s="817"/>
      <c r="N22" s="817"/>
      <c r="O22" s="817"/>
      <c r="P22" s="817"/>
      <c r="Q22" s="817"/>
      <c r="R22" s="817"/>
      <c r="S22" s="817"/>
      <c r="T22" s="817"/>
      <c r="U22" s="817"/>
      <c r="V22" s="616"/>
      <c r="W22" s="813"/>
    </row>
    <row r="23" spans="1:23" ht="25.5" customHeight="1">
      <c r="A23" s="799"/>
      <c r="B23" s="802"/>
      <c r="C23" s="804" t="s">
        <v>423</v>
      </c>
      <c r="D23" s="615"/>
      <c r="E23" s="615"/>
      <c r="F23" s="807" t="s">
        <v>686</v>
      </c>
      <c r="G23" s="807"/>
      <c r="H23" s="807"/>
      <c r="I23" s="807"/>
      <c r="J23" s="615"/>
      <c r="K23" s="615"/>
      <c r="L23" s="615"/>
      <c r="M23" s="615"/>
      <c r="N23" s="615"/>
      <c r="O23" s="615"/>
      <c r="P23" s="615"/>
      <c r="Q23" s="615"/>
      <c r="R23" s="615"/>
      <c r="S23" s="615"/>
      <c r="T23" s="615"/>
      <c r="U23" s="615"/>
      <c r="V23" s="615"/>
      <c r="W23" s="813"/>
    </row>
    <row r="24" spans="1:23" ht="25.5" customHeight="1">
      <c r="A24" s="800"/>
      <c r="B24" s="803"/>
      <c r="C24" s="806"/>
      <c r="D24" s="808">
        <v>10000</v>
      </c>
      <c r="E24" s="808"/>
      <c r="F24" s="808"/>
      <c r="G24" s="808"/>
      <c r="H24" s="808"/>
      <c r="I24" s="808"/>
      <c r="J24" s="808"/>
      <c r="K24" s="808"/>
      <c r="L24" s="808"/>
      <c r="M24" s="808"/>
      <c r="N24" s="808"/>
      <c r="O24" s="808"/>
      <c r="P24" s="808"/>
      <c r="Q24" s="808"/>
      <c r="R24" s="808"/>
      <c r="S24" s="808"/>
      <c r="T24" s="808"/>
      <c r="U24" s="808"/>
      <c r="V24" s="808"/>
      <c r="W24" s="814"/>
    </row>
    <row r="25" spans="1:23" ht="25.5" customHeight="1">
      <c r="A25" s="201"/>
      <c r="B25" s="201"/>
      <c r="C25" s="201"/>
      <c r="D25" s="202"/>
      <c r="E25" s="202"/>
      <c r="F25" s="202"/>
      <c r="G25" s="202"/>
      <c r="H25" s="200"/>
      <c r="I25" s="200"/>
      <c r="J25" s="200"/>
      <c r="K25" s="200"/>
      <c r="L25" s="201"/>
      <c r="M25" s="199"/>
      <c r="N25" s="200"/>
      <c r="O25" s="200"/>
      <c r="P25" s="200"/>
      <c r="Q25" s="199"/>
      <c r="R25" s="199"/>
      <c r="S25" s="199"/>
      <c r="T25" s="199"/>
      <c r="U25" s="199"/>
      <c r="V25" s="199"/>
      <c r="W25" s="194" t="s">
        <v>2</v>
      </c>
    </row>
    <row r="26" spans="1:23" ht="25.5" customHeight="1">
      <c r="A26" s="198" t="s">
        <v>575</v>
      </c>
      <c r="B26" s="197" t="s">
        <v>578</v>
      </c>
      <c r="C26" s="809">
        <v>150000</v>
      </c>
      <c r="D26" s="809"/>
      <c r="E26" s="809"/>
      <c r="F26" s="809"/>
      <c r="G26" s="809"/>
      <c r="H26" s="809"/>
      <c r="I26" s="809"/>
      <c r="J26" s="809"/>
      <c r="K26" s="809"/>
      <c r="L26" s="809"/>
      <c r="M26" s="809"/>
      <c r="N26" s="809"/>
      <c r="O26" s="809"/>
      <c r="P26" s="809"/>
      <c r="Q26" s="809"/>
      <c r="R26" s="809"/>
      <c r="S26" s="809"/>
      <c r="T26" s="809"/>
      <c r="U26" s="809"/>
      <c r="V26" s="810"/>
      <c r="W26" s="196" t="s">
        <v>574</v>
      </c>
    </row>
    <row r="27" spans="1:23" ht="25.5" customHeight="1">
      <c r="A27" s="811"/>
      <c r="B27" s="811"/>
      <c r="C27" s="811"/>
      <c r="D27" s="811"/>
      <c r="E27" s="811"/>
      <c r="F27" s="811"/>
      <c r="G27" s="811"/>
      <c r="H27" s="811"/>
      <c r="I27" s="811"/>
      <c r="J27" s="811"/>
      <c r="K27" s="811"/>
      <c r="L27" s="811"/>
      <c r="M27" s="811"/>
      <c r="N27" s="811"/>
      <c r="O27" s="811"/>
      <c r="P27" s="811"/>
      <c r="Q27" s="811"/>
      <c r="R27" s="811"/>
      <c r="S27" s="811"/>
      <c r="T27" s="811"/>
      <c r="U27" s="811"/>
      <c r="V27" s="811"/>
      <c r="W27" s="811"/>
    </row>
    <row r="28" spans="1:23" ht="25.5" customHeight="1">
      <c r="A28" s="811" t="s">
        <v>573</v>
      </c>
      <c r="B28" s="811"/>
      <c r="C28" s="811"/>
      <c r="D28" s="811"/>
      <c r="E28" s="811"/>
      <c r="F28" s="811"/>
      <c r="G28" s="811"/>
      <c r="H28" s="811"/>
      <c r="I28" s="811"/>
      <c r="J28" s="811"/>
      <c r="K28" s="811"/>
      <c r="L28" s="811"/>
      <c r="M28" s="811"/>
      <c r="N28" s="811"/>
      <c r="O28" s="811"/>
      <c r="P28" s="811"/>
      <c r="Q28" s="811"/>
      <c r="R28" s="811"/>
      <c r="S28" s="811"/>
      <c r="T28" s="811"/>
      <c r="U28" s="811"/>
      <c r="V28" s="811"/>
      <c r="W28" s="811"/>
    </row>
  </sheetData>
  <mergeCells count="48">
    <mergeCell ref="C26:V26"/>
    <mergeCell ref="A27:W27"/>
    <mergeCell ref="A28:W28"/>
    <mergeCell ref="W17:W24"/>
    <mergeCell ref="E18:I18"/>
    <mergeCell ref="L18:P18"/>
    <mergeCell ref="K19:U19"/>
    <mergeCell ref="C20:C22"/>
    <mergeCell ref="F20:I20"/>
    <mergeCell ref="L20:S20"/>
    <mergeCell ref="E21:I21"/>
    <mergeCell ref="L21:P21"/>
    <mergeCell ref="K22:U22"/>
    <mergeCell ref="C11:V11"/>
    <mergeCell ref="C13:V13"/>
    <mergeCell ref="C15:V15"/>
    <mergeCell ref="A17:A24"/>
    <mergeCell ref="B17:B24"/>
    <mergeCell ref="C17:C19"/>
    <mergeCell ref="F17:I17"/>
    <mergeCell ref="L17:S17"/>
    <mergeCell ref="C23:C24"/>
    <mergeCell ref="F23:I23"/>
    <mergeCell ref="D24:V24"/>
    <mergeCell ref="W7:W9"/>
    <mergeCell ref="C8:G8"/>
    <mergeCell ref="H8:L8"/>
    <mergeCell ref="M8:Q8"/>
    <mergeCell ref="R8:V8"/>
    <mergeCell ref="C9:G9"/>
    <mergeCell ref="H9:L9"/>
    <mergeCell ref="M9:V9"/>
    <mergeCell ref="R7:V7"/>
    <mergeCell ref="A7:A9"/>
    <mergeCell ref="B7:B9"/>
    <mergeCell ref="C7:G7"/>
    <mergeCell ref="H7:L7"/>
    <mergeCell ref="M7:Q7"/>
    <mergeCell ref="A3:A5"/>
    <mergeCell ref="B3:B5"/>
    <mergeCell ref="C3:V3"/>
    <mergeCell ref="W3:W5"/>
    <mergeCell ref="C4:K4"/>
    <mergeCell ref="L4:N4"/>
    <mergeCell ref="O4:V4"/>
    <mergeCell ref="C5:K5"/>
    <mergeCell ref="L5:N5"/>
    <mergeCell ref="O5:V5"/>
  </mergeCells>
  <phoneticPr fontId="16"/>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28"/>
  <sheetViews>
    <sheetView view="pageBreakPreview" zoomScale="78" zoomScaleNormal="100" zoomScaleSheetLayoutView="78" workbookViewId="0">
      <selection activeCell="A15" sqref="A7:AK25"/>
    </sheetView>
  </sheetViews>
  <sheetFormatPr defaultColWidth="2.5" defaultRowHeight="25.5" customHeight="1"/>
  <cols>
    <col min="1" max="1" width="23" style="192" customWidth="1"/>
    <col min="2" max="2" width="2.5" style="192" customWidth="1"/>
    <col min="3" max="21" width="2.625" style="192" customWidth="1"/>
    <col min="22" max="22" width="2.75" style="192" customWidth="1"/>
    <col min="23" max="23" width="57.375" style="195" customWidth="1"/>
    <col min="24" max="16384" width="2.5" style="192"/>
  </cols>
  <sheetData>
    <row r="1" spans="1:23" ht="25.5" customHeight="1">
      <c r="A1" s="204" t="s">
        <v>599</v>
      </c>
      <c r="B1" s="193"/>
      <c r="C1" s="193"/>
      <c r="D1" s="193"/>
      <c r="E1" s="193"/>
      <c r="F1" s="193"/>
      <c r="G1" s="193"/>
      <c r="H1" s="193"/>
      <c r="I1" s="193"/>
      <c r="J1" s="193"/>
      <c r="K1" s="193"/>
      <c r="L1" s="193"/>
      <c r="M1" s="193"/>
      <c r="N1" s="193"/>
      <c r="O1" s="193"/>
      <c r="P1" s="193"/>
      <c r="Q1" s="193"/>
      <c r="R1" s="193"/>
      <c r="S1" s="193"/>
      <c r="T1" s="193"/>
      <c r="U1" s="193"/>
      <c r="V1" s="193"/>
      <c r="W1" s="193"/>
    </row>
    <row r="3" spans="1:23" ht="30" customHeight="1">
      <c r="A3" s="759" t="s">
        <v>596</v>
      </c>
      <c r="B3" s="762" t="s">
        <v>684</v>
      </c>
      <c r="C3" s="759" t="s">
        <v>595</v>
      </c>
      <c r="D3" s="765"/>
      <c r="E3" s="765"/>
      <c r="F3" s="765"/>
      <c r="G3" s="765"/>
      <c r="H3" s="765"/>
      <c r="I3" s="765"/>
      <c r="J3" s="765"/>
      <c r="K3" s="765"/>
      <c r="L3" s="765"/>
      <c r="M3" s="765"/>
      <c r="N3" s="765"/>
      <c r="O3" s="765"/>
      <c r="P3" s="765"/>
      <c r="Q3" s="765"/>
      <c r="R3" s="765"/>
      <c r="S3" s="765"/>
      <c r="T3" s="765"/>
      <c r="U3" s="765"/>
      <c r="V3" s="766"/>
      <c r="W3" s="767" t="s">
        <v>594</v>
      </c>
    </row>
    <row r="4" spans="1:23" ht="20.100000000000001" customHeight="1">
      <c r="A4" s="760"/>
      <c r="B4" s="763"/>
      <c r="C4" s="770" t="s">
        <v>593</v>
      </c>
      <c r="D4" s="771"/>
      <c r="E4" s="771"/>
      <c r="F4" s="771"/>
      <c r="G4" s="771"/>
      <c r="H4" s="771"/>
      <c r="I4" s="771"/>
      <c r="J4" s="771"/>
      <c r="K4" s="771"/>
      <c r="L4" s="772">
        <v>48820</v>
      </c>
      <c r="M4" s="773"/>
      <c r="N4" s="773"/>
      <c r="O4" s="771" t="s">
        <v>592</v>
      </c>
      <c r="P4" s="771"/>
      <c r="Q4" s="771"/>
      <c r="R4" s="771"/>
      <c r="S4" s="771"/>
      <c r="T4" s="771"/>
      <c r="U4" s="771"/>
      <c r="V4" s="774"/>
      <c r="W4" s="768"/>
    </row>
    <row r="5" spans="1:23" ht="20.100000000000001" customHeight="1">
      <c r="A5" s="761"/>
      <c r="B5" s="764"/>
      <c r="C5" s="775" t="s">
        <v>591</v>
      </c>
      <c r="D5" s="776"/>
      <c r="E5" s="776"/>
      <c r="F5" s="776"/>
      <c r="G5" s="776"/>
      <c r="H5" s="776"/>
      <c r="I5" s="776"/>
      <c r="J5" s="776"/>
      <c r="K5" s="776"/>
      <c r="L5" s="777">
        <v>6100</v>
      </c>
      <c r="M5" s="778"/>
      <c r="N5" s="778"/>
      <c r="O5" s="776" t="s">
        <v>590</v>
      </c>
      <c r="P5" s="776"/>
      <c r="Q5" s="776"/>
      <c r="R5" s="776"/>
      <c r="S5" s="776"/>
      <c r="T5" s="776"/>
      <c r="U5" s="776"/>
      <c r="V5" s="779"/>
      <c r="W5" s="769"/>
    </row>
    <row r="6" spans="1:23" ht="25.5" customHeight="1">
      <c r="A6" s="603"/>
      <c r="B6" s="603"/>
      <c r="C6" s="603"/>
      <c r="D6" s="603"/>
      <c r="E6" s="603"/>
      <c r="F6" s="603"/>
      <c r="G6" s="603"/>
      <c r="H6" s="603"/>
      <c r="I6" s="603"/>
      <c r="J6" s="603"/>
      <c r="K6" s="603"/>
      <c r="L6" s="603"/>
      <c r="M6" s="603"/>
      <c r="N6" s="603"/>
      <c r="O6" s="603"/>
      <c r="P6" s="603"/>
      <c r="Q6" s="603"/>
      <c r="R6" s="603"/>
      <c r="S6" s="603"/>
      <c r="T6" s="603"/>
      <c r="U6" s="603"/>
      <c r="V6" s="603"/>
      <c r="W6" s="604"/>
    </row>
    <row r="7" spans="1:23" ht="30" customHeight="1">
      <c r="A7" s="759" t="s">
        <v>589</v>
      </c>
      <c r="B7" s="762" t="s">
        <v>598</v>
      </c>
      <c r="C7" s="784" t="s">
        <v>587</v>
      </c>
      <c r="D7" s="785"/>
      <c r="E7" s="785"/>
      <c r="F7" s="785"/>
      <c r="G7" s="785"/>
      <c r="H7" s="786">
        <v>1780</v>
      </c>
      <c r="I7" s="786"/>
      <c r="J7" s="786"/>
      <c r="K7" s="786"/>
      <c r="L7" s="787"/>
      <c r="M7" s="784" t="s">
        <v>586</v>
      </c>
      <c r="N7" s="785"/>
      <c r="O7" s="785"/>
      <c r="P7" s="785"/>
      <c r="Q7" s="785"/>
      <c r="R7" s="786">
        <v>1230</v>
      </c>
      <c r="S7" s="786"/>
      <c r="T7" s="786"/>
      <c r="U7" s="786"/>
      <c r="V7" s="787"/>
      <c r="W7" s="788" t="s">
        <v>585</v>
      </c>
    </row>
    <row r="8" spans="1:23" ht="30" customHeight="1">
      <c r="A8" s="780"/>
      <c r="B8" s="782"/>
      <c r="C8" s="784" t="s">
        <v>584</v>
      </c>
      <c r="D8" s="785"/>
      <c r="E8" s="785"/>
      <c r="F8" s="785"/>
      <c r="G8" s="785"/>
      <c r="H8" s="786">
        <v>1580</v>
      </c>
      <c r="I8" s="786"/>
      <c r="J8" s="786"/>
      <c r="K8" s="786"/>
      <c r="L8" s="787"/>
      <c r="M8" s="784" t="s">
        <v>583</v>
      </c>
      <c r="N8" s="785"/>
      <c r="O8" s="785"/>
      <c r="P8" s="785"/>
      <c r="Q8" s="785"/>
      <c r="R8" s="786">
        <v>110</v>
      </c>
      <c r="S8" s="786"/>
      <c r="T8" s="786"/>
      <c r="U8" s="786"/>
      <c r="V8" s="787"/>
      <c r="W8" s="788"/>
    </row>
    <row r="9" spans="1:23" ht="30" customHeight="1">
      <c r="A9" s="781"/>
      <c r="B9" s="783"/>
      <c r="C9" s="784" t="s">
        <v>582</v>
      </c>
      <c r="D9" s="785"/>
      <c r="E9" s="785"/>
      <c r="F9" s="785"/>
      <c r="G9" s="785"/>
      <c r="H9" s="786">
        <v>1560</v>
      </c>
      <c r="I9" s="786"/>
      <c r="J9" s="786"/>
      <c r="K9" s="786"/>
      <c r="L9" s="787"/>
      <c r="M9" s="789"/>
      <c r="N9" s="790"/>
      <c r="O9" s="790"/>
      <c r="P9" s="790"/>
      <c r="Q9" s="790"/>
      <c r="R9" s="790"/>
      <c r="S9" s="790"/>
      <c r="T9" s="790"/>
      <c r="U9" s="790"/>
      <c r="V9" s="791"/>
      <c r="W9" s="788"/>
    </row>
    <row r="10" spans="1:23" ht="25.5" customHeight="1">
      <c r="A10" s="605"/>
      <c r="B10" s="605"/>
      <c r="C10" s="605"/>
      <c r="D10" s="606"/>
      <c r="E10" s="606"/>
      <c r="F10" s="606"/>
      <c r="G10" s="606"/>
      <c r="H10" s="607"/>
      <c r="I10" s="607"/>
      <c r="J10" s="607"/>
      <c r="K10" s="607"/>
      <c r="L10" s="605"/>
      <c r="M10" s="607"/>
      <c r="N10" s="607"/>
      <c r="O10" s="607"/>
      <c r="P10" s="607"/>
      <c r="Q10" s="608"/>
      <c r="R10" s="608"/>
      <c r="S10" s="608"/>
      <c r="T10" s="608"/>
      <c r="U10" s="608"/>
      <c r="V10" s="608"/>
      <c r="W10" s="609"/>
    </row>
    <row r="11" spans="1:23" ht="30" customHeight="1">
      <c r="A11" s="610" t="s">
        <v>581</v>
      </c>
      <c r="B11" s="611" t="s">
        <v>597</v>
      </c>
      <c r="C11" s="792">
        <v>6090</v>
      </c>
      <c r="D11" s="792"/>
      <c r="E11" s="792"/>
      <c r="F11" s="792"/>
      <c r="G11" s="792"/>
      <c r="H11" s="792"/>
      <c r="I11" s="792"/>
      <c r="J11" s="792"/>
      <c r="K11" s="792"/>
      <c r="L11" s="792"/>
      <c r="M11" s="792"/>
      <c r="N11" s="792"/>
      <c r="O11" s="792"/>
      <c r="P11" s="792"/>
      <c r="Q11" s="792"/>
      <c r="R11" s="792"/>
      <c r="S11" s="792"/>
      <c r="T11" s="792"/>
      <c r="U11" s="792"/>
      <c r="V11" s="793"/>
      <c r="W11" s="612" t="s">
        <v>574</v>
      </c>
    </row>
    <row r="12" spans="1:23" ht="25.5" customHeight="1">
      <c r="A12" s="605"/>
      <c r="B12" s="605"/>
      <c r="C12" s="605"/>
      <c r="D12" s="606"/>
      <c r="E12" s="606"/>
      <c r="F12" s="606"/>
      <c r="G12" s="606"/>
      <c r="H12" s="607"/>
      <c r="I12" s="607"/>
      <c r="J12" s="607"/>
      <c r="K12" s="607"/>
      <c r="L12" s="605"/>
      <c r="M12" s="607"/>
      <c r="N12" s="607"/>
      <c r="O12" s="607"/>
      <c r="P12" s="607"/>
      <c r="Q12" s="608"/>
      <c r="R12" s="608"/>
      <c r="S12" s="608"/>
      <c r="T12" s="608"/>
      <c r="U12" s="608"/>
      <c r="V12" s="608"/>
      <c r="W12" s="613"/>
    </row>
    <row r="13" spans="1:23" ht="30" customHeight="1">
      <c r="A13" s="610" t="s">
        <v>579</v>
      </c>
      <c r="B13" s="611" t="s">
        <v>685</v>
      </c>
      <c r="C13" s="794">
        <v>152680</v>
      </c>
      <c r="D13" s="794"/>
      <c r="E13" s="794"/>
      <c r="F13" s="794"/>
      <c r="G13" s="794"/>
      <c r="H13" s="794"/>
      <c r="I13" s="794"/>
      <c r="J13" s="794"/>
      <c r="K13" s="794"/>
      <c r="L13" s="794"/>
      <c r="M13" s="794"/>
      <c r="N13" s="794"/>
      <c r="O13" s="794"/>
      <c r="P13" s="794"/>
      <c r="Q13" s="794"/>
      <c r="R13" s="794"/>
      <c r="S13" s="794"/>
      <c r="T13" s="794"/>
      <c r="U13" s="794"/>
      <c r="V13" s="795"/>
      <c r="W13" s="612" t="s">
        <v>574</v>
      </c>
    </row>
    <row r="14" spans="1:23" ht="25.5" customHeight="1">
      <c r="A14" s="201"/>
      <c r="B14" s="201"/>
      <c r="C14" s="201"/>
      <c r="D14" s="202"/>
      <c r="E14" s="202"/>
      <c r="F14" s="202"/>
      <c r="G14" s="202"/>
      <c r="H14" s="200"/>
      <c r="I14" s="200"/>
      <c r="J14" s="200"/>
      <c r="K14" s="200"/>
      <c r="L14" s="201"/>
      <c r="M14" s="199"/>
      <c r="N14" s="200"/>
      <c r="O14" s="200"/>
      <c r="P14" s="200"/>
      <c r="Q14" s="199"/>
      <c r="R14" s="199"/>
      <c r="S14" s="199"/>
      <c r="T14" s="199"/>
      <c r="U14" s="199"/>
      <c r="V14" s="199"/>
      <c r="W14" s="203"/>
    </row>
    <row r="15" spans="1:23" ht="30" customHeight="1">
      <c r="A15" s="198" t="s">
        <v>577</v>
      </c>
      <c r="B15" s="197" t="s">
        <v>588</v>
      </c>
      <c r="C15" s="796">
        <v>160000</v>
      </c>
      <c r="D15" s="796"/>
      <c r="E15" s="796"/>
      <c r="F15" s="796"/>
      <c r="G15" s="796"/>
      <c r="H15" s="796"/>
      <c r="I15" s="796"/>
      <c r="J15" s="796"/>
      <c r="K15" s="796"/>
      <c r="L15" s="796"/>
      <c r="M15" s="796"/>
      <c r="N15" s="796"/>
      <c r="O15" s="796"/>
      <c r="P15" s="796"/>
      <c r="Q15" s="796"/>
      <c r="R15" s="796"/>
      <c r="S15" s="796"/>
      <c r="T15" s="796"/>
      <c r="U15" s="796"/>
      <c r="V15" s="797"/>
      <c r="W15" s="196" t="s">
        <v>574</v>
      </c>
    </row>
    <row r="16" spans="1:23" ht="25.5" customHeight="1">
      <c r="A16" s="201"/>
      <c r="B16" s="201"/>
      <c r="C16" s="201"/>
      <c r="D16" s="202"/>
      <c r="E16" s="202"/>
      <c r="F16" s="202"/>
      <c r="G16" s="202"/>
      <c r="H16" s="200"/>
      <c r="I16" s="200"/>
      <c r="J16" s="200"/>
      <c r="K16" s="200"/>
      <c r="L16" s="201"/>
      <c r="M16" s="199"/>
      <c r="N16" s="200"/>
      <c r="O16" s="200"/>
      <c r="P16" s="200"/>
      <c r="Q16" s="199"/>
      <c r="R16" s="199"/>
      <c r="S16" s="199"/>
      <c r="T16" s="199"/>
      <c r="U16" s="199"/>
      <c r="V16" s="199"/>
      <c r="W16" s="194" t="s">
        <v>2</v>
      </c>
    </row>
    <row r="17" spans="1:23" ht="25.5" customHeight="1">
      <c r="A17" s="798" t="s">
        <v>576</v>
      </c>
      <c r="B17" s="801" t="s">
        <v>580</v>
      </c>
      <c r="C17" s="804" t="s">
        <v>425</v>
      </c>
      <c r="D17" s="614"/>
      <c r="E17" s="614"/>
      <c r="F17" s="807" t="s">
        <v>686</v>
      </c>
      <c r="G17" s="807"/>
      <c r="H17" s="807"/>
      <c r="I17" s="807"/>
      <c r="J17" s="614"/>
      <c r="K17" s="614"/>
      <c r="L17" s="807" t="s">
        <v>687</v>
      </c>
      <c r="M17" s="807"/>
      <c r="N17" s="807"/>
      <c r="O17" s="807"/>
      <c r="P17" s="807"/>
      <c r="Q17" s="807"/>
      <c r="R17" s="807"/>
      <c r="S17" s="807"/>
      <c r="T17" s="614"/>
      <c r="U17" s="614"/>
      <c r="V17" s="614"/>
      <c r="W17" s="812" t="s">
        <v>688</v>
      </c>
    </row>
    <row r="18" spans="1:23" ht="30" customHeight="1">
      <c r="A18" s="799"/>
      <c r="B18" s="802"/>
      <c r="C18" s="805"/>
      <c r="D18" s="615" t="s">
        <v>689</v>
      </c>
      <c r="E18" s="818">
        <v>76960</v>
      </c>
      <c r="F18" s="818"/>
      <c r="G18" s="818"/>
      <c r="H18" s="818"/>
      <c r="I18" s="818"/>
      <c r="J18" s="615" t="s">
        <v>690</v>
      </c>
      <c r="K18" s="615"/>
      <c r="L18" s="816">
        <v>760</v>
      </c>
      <c r="M18" s="816"/>
      <c r="N18" s="816"/>
      <c r="O18" s="816"/>
      <c r="P18" s="816"/>
      <c r="Q18" s="615"/>
      <c r="R18" s="615"/>
      <c r="S18" s="615" t="s">
        <v>691</v>
      </c>
      <c r="T18" s="615"/>
      <c r="U18" s="615"/>
      <c r="V18" s="615"/>
      <c r="W18" s="813"/>
    </row>
    <row r="19" spans="1:23" ht="25.5" customHeight="1">
      <c r="A19" s="799"/>
      <c r="B19" s="802"/>
      <c r="C19" s="806"/>
      <c r="D19" s="616"/>
      <c r="E19" s="616"/>
      <c r="F19" s="616"/>
      <c r="G19" s="616"/>
      <c r="H19" s="616"/>
      <c r="I19" s="616"/>
      <c r="J19" s="616"/>
      <c r="K19" s="817" t="s">
        <v>692</v>
      </c>
      <c r="L19" s="817"/>
      <c r="M19" s="817"/>
      <c r="N19" s="817"/>
      <c r="O19" s="817"/>
      <c r="P19" s="817"/>
      <c r="Q19" s="817"/>
      <c r="R19" s="817"/>
      <c r="S19" s="817"/>
      <c r="T19" s="817"/>
      <c r="U19" s="817"/>
      <c r="V19" s="616"/>
      <c r="W19" s="813"/>
    </row>
    <row r="20" spans="1:23" ht="25.5" customHeight="1">
      <c r="A20" s="799"/>
      <c r="B20" s="802"/>
      <c r="C20" s="804" t="s">
        <v>424</v>
      </c>
      <c r="D20" s="614"/>
      <c r="E20" s="614"/>
      <c r="F20" s="807" t="s">
        <v>686</v>
      </c>
      <c r="G20" s="807"/>
      <c r="H20" s="807"/>
      <c r="I20" s="807"/>
      <c r="J20" s="614"/>
      <c r="K20" s="614"/>
      <c r="L20" s="807" t="s">
        <v>687</v>
      </c>
      <c r="M20" s="807"/>
      <c r="N20" s="807"/>
      <c r="O20" s="807"/>
      <c r="P20" s="807"/>
      <c r="Q20" s="807"/>
      <c r="R20" s="807"/>
      <c r="S20" s="807"/>
      <c r="T20" s="614"/>
      <c r="U20" s="614"/>
      <c r="V20" s="614"/>
      <c r="W20" s="813"/>
    </row>
    <row r="21" spans="1:23" ht="25.5" customHeight="1">
      <c r="A21" s="799"/>
      <c r="B21" s="802"/>
      <c r="C21" s="805"/>
      <c r="D21" s="615" t="s">
        <v>689</v>
      </c>
      <c r="E21" s="818">
        <v>50000</v>
      </c>
      <c r="F21" s="818"/>
      <c r="G21" s="818"/>
      <c r="H21" s="818"/>
      <c r="I21" s="818"/>
      <c r="J21" s="615" t="s">
        <v>690</v>
      </c>
      <c r="K21" s="615"/>
      <c r="L21" s="816">
        <v>500</v>
      </c>
      <c r="M21" s="816"/>
      <c r="N21" s="816"/>
      <c r="O21" s="816"/>
      <c r="P21" s="816"/>
      <c r="Q21" s="615"/>
      <c r="R21" s="615"/>
      <c r="S21" s="615" t="s">
        <v>691</v>
      </c>
      <c r="T21" s="615"/>
      <c r="U21" s="615"/>
      <c r="V21" s="615"/>
      <c r="W21" s="813"/>
    </row>
    <row r="22" spans="1:23" ht="25.5" customHeight="1">
      <c r="A22" s="799"/>
      <c r="B22" s="802"/>
      <c r="C22" s="806"/>
      <c r="D22" s="616"/>
      <c r="E22" s="616"/>
      <c r="F22" s="616"/>
      <c r="G22" s="616"/>
      <c r="H22" s="616"/>
      <c r="I22" s="616"/>
      <c r="J22" s="616"/>
      <c r="K22" s="817" t="s">
        <v>692</v>
      </c>
      <c r="L22" s="817"/>
      <c r="M22" s="817"/>
      <c r="N22" s="817"/>
      <c r="O22" s="817"/>
      <c r="P22" s="817"/>
      <c r="Q22" s="817"/>
      <c r="R22" s="817"/>
      <c r="S22" s="817"/>
      <c r="T22" s="817"/>
      <c r="U22" s="817"/>
      <c r="V22" s="616"/>
      <c r="W22" s="813"/>
    </row>
    <row r="23" spans="1:23" ht="25.5" customHeight="1">
      <c r="A23" s="799"/>
      <c r="B23" s="802"/>
      <c r="C23" s="804" t="s">
        <v>423</v>
      </c>
      <c r="D23" s="615"/>
      <c r="E23" s="615"/>
      <c r="F23" s="807" t="s">
        <v>686</v>
      </c>
      <c r="G23" s="807"/>
      <c r="H23" s="807"/>
      <c r="I23" s="807"/>
      <c r="J23" s="615"/>
      <c r="K23" s="615"/>
      <c r="L23" s="615"/>
      <c r="M23" s="615"/>
      <c r="N23" s="615"/>
      <c r="O23" s="615"/>
      <c r="P23" s="615"/>
      <c r="Q23" s="615"/>
      <c r="R23" s="615"/>
      <c r="S23" s="615"/>
      <c r="T23" s="615"/>
      <c r="U23" s="615"/>
      <c r="V23" s="615"/>
      <c r="W23" s="813"/>
    </row>
    <row r="24" spans="1:23" ht="25.5" customHeight="1">
      <c r="A24" s="800"/>
      <c r="B24" s="803"/>
      <c r="C24" s="806"/>
      <c r="D24" s="808">
        <v>10000</v>
      </c>
      <c r="E24" s="808"/>
      <c r="F24" s="808"/>
      <c r="G24" s="808"/>
      <c r="H24" s="808"/>
      <c r="I24" s="808"/>
      <c r="J24" s="808"/>
      <c r="K24" s="808"/>
      <c r="L24" s="808"/>
      <c r="M24" s="808"/>
      <c r="N24" s="808"/>
      <c r="O24" s="808"/>
      <c r="P24" s="808"/>
      <c r="Q24" s="808"/>
      <c r="R24" s="808"/>
      <c r="S24" s="808"/>
      <c r="T24" s="808"/>
      <c r="U24" s="808"/>
      <c r="V24" s="808"/>
      <c r="W24" s="814"/>
    </row>
    <row r="25" spans="1:23" ht="25.5" customHeight="1">
      <c r="A25" s="201"/>
      <c r="B25" s="201"/>
      <c r="C25" s="201"/>
      <c r="D25" s="202"/>
      <c r="E25" s="202"/>
      <c r="F25" s="202"/>
      <c r="G25" s="202"/>
      <c r="H25" s="200"/>
      <c r="I25" s="200"/>
      <c r="J25" s="200"/>
      <c r="K25" s="200"/>
      <c r="L25" s="201"/>
      <c r="M25" s="199"/>
      <c r="N25" s="200"/>
      <c r="O25" s="200"/>
      <c r="P25" s="200"/>
      <c r="Q25" s="199"/>
      <c r="R25" s="199"/>
      <c r="S25" s="199"/>
      <c r="T25" s="199"/>
      <c r="U25" s="199"/>
      <c r="V25" s="199"/>
      <c r="W25" s="194" t="s">
        <v>2</v>
      </c>
    </row>
    <row r="26" spans="1:23" ht="25.5" customHeight="1">
      <c r="A26" s="198" t="s">
        <v>575</v>
      </c>
      <c r="B26" s="197" t="s">
        <v>578</v>
      </c>
      <c r="C26" s="809">
        <v>150000</v>
      </c>
      <c r="D26" s="809"/>
      <c r="E26" s="809"/>
      <c r="F26" s="809"/>
      <c r="G26" s="809"/>
      <c r="H26" s="809"/>
      <c r="I26" s="809"/>
      <c r="J26" s="809"/>
      <c r="K26" s="809"/>
      <c r="L26" s="809"/>
      <c r="M26" s="809"/>
      <c r="N26" s="809"/>
      <c r="O26" s="809"/>
      <c r="P26" s="809"/>
      <c r="Q26" s="809"/>
      <c r="R26" s="809"/>
      <c r="S26" s="809"/>
      <c r="T26" s="809"/>
      <c r="U26" s="809"/>
      <c r="V26" s="810"/>
      <c r="W26" s="196" t="s">
        <v>574</v>
      </c>
    </row>
    <row r="27" spans="1:23" ht="25.5" customHeight="1">
      <c r="A27" s="811"/>
      <c r="B27" s="811"/>
      <c r="C27" s="811"/>
      <c r="D27" s="811"/>
      <c r="E27" s="811"/>
      <c r="F27" s="811"/>
      <c r="G27" s="811"/>
      <c r="H27" s="811"/>
      <c r="I27" s="811"/>
      <c r="J27" s="811"/>
      <c r="K27" s="811"/>
      <c r="L27" s="811"/>
      <c r="M27" s="811"/>
      <c r="N27" s="811"/>
      <c r="O27" s="811"/>
      <c r="P27" s="811"/>
      <c r="Q27" s="811"/>
      <c r="R27" s="811"/>
      <c r="S27" s="811"/>
      <c r="T27" s="811"/>
      <c r="U27" s="811"/>
      <c r="V27" s="811"/>
      <c r="W27" s="811"/>
    </row>
    <row r="28" spans="1:23" ht="25.5" customHeight="1">
      <c r="A28" s="811" t="s">
        <v>573</v>
      </c>
      <c r="B28" s="811"/>
      <c r="C28" s="811"/>
      <c r="D28" s="811"/>
      <c r="E28" s="811"/>
      <c r="F28" s="811"/>
      <c r="G28" s="811"/>
      <c r="H28" s="811"/>
      <c r="I28" s="811"/>
      <c r="J28" s="811"/>
      <c r="K28" s="811"/>
      <c r="L28" s="811"/>
      <c r="M28" s="811"/>
      <c r="N28" s="811"/>
      <c r="O28" s="811"/>
      <c r="P28" s="811"/>
      <c r="Q28" s="811"/>
      <c r="R28" s="811"/>
      <c r="S28" s="811"/>
      <c r="T28" s="811"/>
      <c r="U28" s="811"/>
      <c r="V28" s="811"/>
      <c r="W28" s="811"/>
    </row>
  </sheetData>
  <mergeCells count="48">
    <mergeCell ref="C26:V26"/>
    <mergeCell ref="A27:W27"/>
    <mergeCell ref="A28:W28"/>
    <mergeCell ref="W17:W24"/>
    <mergeCell ref="E18:I18"/>
    <mergeCell ref="L18:P18"/>
    <mergeCell ref="K19:U19"/>
    <mergeCell ref="C20:C22"/>
    <mergeCell ref="F20:I20"/>
    <mergeCell ref="L20:S20"/>
    <mergeCell ref="E21:I21"/>
    <mergeCell ref="L21:P21"/>
    <mergeCell ref="K22:U22"/>
    <mergeCell ref="C11:V11"/>
    <mergeCell ref="C13:V13"/>
    <mergeCell ref="C15:V15"/>
    <mergeCell ref="A17:A24"/>
    <mergeCell ref="B17:B24"/>
    <mergeCell ref="C17:C19"/>
    <mergeCell ref="F17:I17"/>
    <mergeCell ref="L17:S17"/>
    <mergeCell ref="C23:C24"/>
    <mergeCell ref="F23:I23"/>
    <mergeCell ref="D24:V24"/>
    <mergeCell ref="W7:W9"/>
    <mergeCell ref="C8:G8"/>
    <mergeCell ref="H8:L8"/>
    <mergeCell ref="M8:Q8"/>
    <mergeCell ref="R8:V8"/>
    <mergeCell ref="C9:G9"/>
    <mergeCell ref="H9:L9"/>
    <mergeCell ref="M9:V9"/>
    <mergeCell ref="R7:V7"/>
    <mergeCell ref="A7:A9"/>
    <mergeCell ref="B7:B9"/>
    <mergeCell ref="C7:G7"/>
    <mergeCell ref="H7:L7"/>
    <mergeCell ref="M7:Q7"/>
    <mergeCell ref="A3:A5"/>
    <mergeCell ref="B3:B5"/>
    <mergeCell ref="C3:V3"/>
    <mergeCell ref="W3:W5"/>
    <mergeCell ref="C4:K4"/>
    <mergeCell ref="L4:N4"/>
    <mergeCell ref="O4:V4"/>
    <mergeCell ref="C5:K5"/>
    <mergeCell ref="L5:N5"/>
    <mergeCell ref="O5:V5"/>
  </mergeCells>
  <phoneticPr fontId="16"/>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2:N29"/>
  <sheetViews>
    <sheetView tabSelected="1" view="pageBreakPreview" zoomScale="90" zoomScaleNormal="100" zoomScaleSheetLayoutView="90" workbookViewId="0">
      <selection activeCell="E5" sqref="E5"/>
    </sheetView>
  </sheetViews>
  <sheetFormatPr defaultRowHeight="13.5"/>
  <cols>
    <col min="1" max="1" width="4.125" customWidth="1"/>
    <col min="3" max="3" width="18.25" customWidth="1"/>
    <col min="5" max="5" width="13.5" customWidth="1"/>
    <col min="6" max="6" width="4.25" customWidth="1"/>
    <col min="7" max="7" width="10.25" customWidth="1"/>
    <col min="10" max="10" width="1.375" customWidth="1"/>
    <col min="11" max="11" width="5.125" customWidth="1"/>
    <col min="12" max="12" width="9" hidden="1" customWidth="1"/>
    <col min="13" max="13" width="12.375" hidden="1" customWidth="1"/>
    <col min="14" max="14" width="10.5" hidden="1" customWidth="1"/>
    <col min="15" max="15" width="2.375" customWidth="1"/>
    <col min="16" max="16" width="9" customWidth="1"/>
  </cols>
  <sheetData>
    <row r="2" spans="1:14" ht="17.25">
      <c r="A2" s="220" t="s">
        <v>505</v>
      </c>
      <c r="B2" s="221"/>
      <c r="C2" s="221"/>
      <c r="D2" s="221"/>
      <c r="E2" s="221"/>
      <c r="F2" s="221"/>
      <c r="G2" s="221"/>
      <c r="H2" s="221"/>
      <c r="I2" s="221"/>
      <c r="J2" s="221"/>
    </row>
    <row r="3" spans="1:14">
      <c r="A3" s="221"/>
      <c r="B3" s="221"/>
      <c r="C3" s="221"/>
      <c r="D3" s="221"/>
      <c r="E3" s="221"/>
      <c r="F3" s="221"/>
      <c r="G3" s="221"/>
      <c r="H3" s="221"/>
      <c r="I3" s="221"/>
      <c r="J3" s="221"/>
    </row>
    <row r="4" spans="1:14" ht="30.75" customHeight="1" thickBot="1">
      <c r="A4" s="221"/>
      <c r="B4" s="222" t="s">
        <v>320</v>
      </c>
      <c r="C4" s="221"/>
      <c r="D4" s="221"/>
      <c r="E4" s="221"/>
      <c r="F4" s="221"/>
      <c r="G4" s="221"/>
      <c r="H4" s="221"/>
      <c r="I4" s="221"/>
      <c r="J4" s="221"/>
      <c r="M4" s="56" t="s">
        <v>343</v>
      </c>
      <c r="N4" s="57">
        <v>43922</v>
      </c>
    </row>
    <row r="5" spans="1:14" ht="29.25" customHeight="1">
      <c r="A5" s="221"/>
      <c r="B5" s="221"/>
      <c r="C5" s="212" t="s">
        <v>98</v>
      </c>
      <c r="D5" s="213" t="s">
        <v>64</v>
      </c>
      <c r="E5" s="230"/>
      <c r="F5" s="214" t="s">
        <v>63</v>
      </c>
      <c r="G5" s="221"/>
      <c r="H5" s="221"/>
      <c r="I5" s="221"/>
      <c r="J5" s="221"/>
      <c r="M5" s="56" t="s">
        <v>348</v>
      </c>
      <c r="N5" s="57">
        <v>43952</v>
      </c>
    </row>
    <row r="6" spans="1:14" ht="29.25" customHeight="1">
      <c r="A6" s="221"/>
      <c r="B6" s="221"/>
      <c r="C6" s="215" t="s">
        <v>62</v>
      </c>
      <c r="D6" s="832" t="s">
        <v>693</v>
      </c>
      <c r="E6" s="832"/>
      <c r="F6" s="833"/>
      <c r="G6" s="221"/>
      <c r="H6" s="221"/>
      <c r="I6" s="221"/>
      <c r="J6" s="59"/>
      <c r="M6" s="56" t="s">
        <v>349</v>
      </c>
      <c r="N6" s="57">
        <v>43983</v>
      </c>
    </row>
    <row r="7" spans="1:14" ht="29.25" customHeight="1">
      <c r="A7" s="221"/>
      <c r="B7" s="221"/>
      <c r="C7" s="215" t="s">
        <v>321</v>
      </c>
      <c r="D7" s="834"/>
      <c r="E7" s="834"/>
      <c r="F7" s="835"/>
      <c r="G7" s="221"/>
      <c r="H7" s="221"/>
      <c r="I7" s="221"/>
      <c r="J7" s="59"/>
      <c r="M7" s="56" t="s">
        <v>350</v>
      </c>
      <c r="N7" s="57">
        <v>44013</v>
      </c>
    </row>
    <row r="8" spans="1:14" ht="29.25" customHeight="1">
      <c r="A8" s="221"/>
      <c r="B8" s="221"/>
      <c r="C8" s="215" t="s">
        <v>322</v>
      </c>
      <c r="D8" s="836"/>
      <c r="E8" s="837"/>
      <c r="F8" s="838"/>
      <c r="G8" s="221"/>
      <c r="H8" s="221"/>
      <c r="I8" s="221"/>
      <c r="J8" s="59"/>
      <c r="M8" s="56" t="s">
        <v>351</v>
      </c>
      <c r="N8" s="57">
        <v>44044</v>
      </c>
    </row>
    <row r="9" spans="1:14" ht="29.25" customHeight="1" thickBot="1">
      <c r="A9" s="221"/>
      <c r="B9" s="221"/>
      <c r="C9" s="216" t="s">
        <v>323</v>
      </c>
      <c r="D9" s="839"/>
      <c r="E9" s="840"/>
      <c r="F9" s="841"/>
      <c r="G9" s="221"/>
      <c r="H9" s="221"/>
      <c r="I9" s="221"/>
      <c r="J9" s="59"/>
      <c r="M9" s="56" t="s">
        <v>352</v>
      </c>
      <c r="N9" s="57">
        <v>44075</v>
      </c>
    </row>
    <row r="10" spans="1:14" ht="29.25" customHeight="1" thickBot="1">
      <c r="A10" s="221"/>
      <c r="B10" s="221"/>
      <c r="C10" s="223"/>
      <c r="D10" s="223"/>
      <c r="E10" s="223"/>
      <c r="F10" s="223"/>
      <c r="G10" s="221"/>
      <c r="H10" s="221"/>
      <c r="I10" s="221"/>
      <c r="J10" s="59"/>
      <c r="M10" s="56" t="s">
        <v>353</v>
      </c>
      <c r="N10" s="57">
        <v>44105</v>
      </c>
    </row>
    <row r="11" spans="1:14" ht="29.25" customHeight="1">
      <c r="A11" s="221"/>
      <c r="B11" s="221"/>
      <c r="C11" s="845" t="s">
        <v>342</v>
      </c>
      <c r="D11" s="846"/>
      <c r="E11" s="846"/>
      <c r="F11" s="847"/>
      <c r="G11" s="848" t="s">
        <v>347</v>
      </c>
      <c r="H11" s="849"/>
      <c r="I11" s="221"/>
      <c r="J11" s="59"/>
      <c r="M11" s="56" t="s">
        <v>354</v>
      </c>
      <c r="N11" s="57">
        <v>44136</v>
      </c>
    </row>
    <row r="12" spans="1:14" ht="29.25" customHeight="1" thickBot="1">
      <c r="A12" s="221"/>
      <c r="B12" s="221"/>
      <c r="C12" s="224" t="s">
        <v>343</v>
      </c>
      <c r="D12" s="225" t="s">
        <v>344</v>
      </c>
      <c r="E12" s="843" t="s">
        <v>345</v>
      </c>
      <c r="F12" s="844"/>
      <c r="G12" s="226">
        <f>_xlfn.DAYS(VLOOKUP(E12,M4:N18,2,FALSE),VLOOKUP(C12,M4:N18,2,FALSE))/30+1</f>
        <v>12.133333333333333</v>
      </c>
      <c r="H12" s="227" t="s">
        <v>346</v>
      </c>
      <c r="I12" s="221"/>
      <c r="J12" s="59"/>
      <c r="M12" s="56" t="s">
        <v>355</v>
      </c>
      <c r="N12" s="57">
        <v>44166</v>
      </c>
    </row>
    <row r="13" spans="1:14" ht="29.25" customHeight="1" thickBot="1">
      <c r="A13" s="221"/>
      <c r="B13" s="221"/>
      <c r="C13" s="223"/>
      <c r="D13" s="223"/>
      <c r="E13" s="223"/>
      <c r="F13" s="223"/>
      <c r="G13" s="221"/>
      <c r="H13" s="221"/>
      <c r="I13" s="221"/>
      <c r="J13" s="59"/>
      <c r="M13" s="56" t="s">
        <v>356</v>
      </c>
      <c r="N13" s="57">
        <v>44197</v>
      </c>
    </row>
    <row r="14" spans="1:14" ht="29.25" customHeight="1">
      <c r="A14" s="221"/>
      <c r="B14" s="221"/>
      <c r="C14" s="855" t="s">
        <v>382</v>
      </c>
      <c r="D14" s="850" t="s">
        <v>383</v>
      </c>
      <c r="E14" s="850"/>
      <c r="F14" s="850" t="s">
        <v>385</v>
      </c>
      <c r="G14" s="852"/>
      <c r="H14" s="221"/>
      <c r="I14" s="221"/>
      <c r="J14" s="59"/>
      <c r="M14" s="56"/>
      <c r="N14" s="57"/>
    </row>
    <row r="15" spans="1:14" ht="29.25" customHeight="1" thickBot="1">
      <c r="A15" s="221"/>
      <c r="B15" s="221"/>
      <c r="C15" s="856"/>
      <c r="D15" s="851" t="s">
        <v>384</v>
      </c>
      <c r="E15" s="851"/>
      <c r="F15" s="853" t="s">
        <v>694</v>
      </c>
      <c r="G15" s="854"/>
      <c r="H15" s="221"/>
      <c r="I15" s="221"/>
      <c r="J15" s="59"/>
      <c r="M15" s="56"/>
      <c r="N15" s="57"/>
    </row>
    <row r="16" spans="1:14" ht="29.25" customHeight="1">
      <c r="A16" s="221"/>
      <c r="B16" s="221"/>
      <c r="C16" s="223"/>
      <c r="D16" s="223"/>
      <c r="E16" s="223"/>
      <c r="F16" s="223"/>
      <c r="G16" s="221"/>
      <c r="H16" s="221"/>
      <c r="I16" s="221"/>
      <c r="J16" s="59"/>
      <c r="M16" s="56"/>
      <c r="N16" s="57"/>
    </row>
    <row r="17" spans="1:14" ht="30.75" customHeight="1" thickBot="1">
      <c r="A17" s="221"/>
      <c r="B17" s="222" t="s">
        <v>324</v>
      </c>
      <c r="C17" s="221"/>
      <c r="D17" s="221"/>
      <c r="E17" s="221"/>
      <c r="F17" s="221"/>
      <c r="G17" s="221"/>
      <c r="H17" s="221"/>
      <c r="I17" s="221"/>
      <c r="J17" s="59"/>
      <c r="M17" s="56" t="s">
        <v>357</v>
      </c>
      <c r="N17" s="57">
        <v>44228</v>
      </c>
    </row>
    <row r="18" spans="1:14" ht="29.25" customHeight="1" thickBot="1">
      <c r="A18" s="221"/>
      <c r="B18" s="221"/>
      <c r="C18" s="821" t="s">
        <v>325</v>
      </c>
      <c r="D18" s="822"/>
      <c r="E18" s="822"/>
      <c r="F18" s="823"/>
      <c r="G18" s="231"/>
      <c r="H18" s="217" t="s">
        <v>319</v>
      </c>
      <c r="I18" s="221"/>
      <c r="J18" s="59"/>
      <c r="M18" s="56" t="s">
        <v>345</v>
      </c>
      <c r="N18" s="57">
        <v>44256</v>
      </c>
    </row>
    <row r="19" spans="1:14" ht="29.25" customHeight="1" thickBot="1">
      <c r="A19" s="221"/>
      <c r="B19" s="221"/>
      <c r="C19" s="223"/>
      <c r="D19" s="223"/>
      <c r="E19" s="223"/>
      <c r="F19" s="223"/>
      <c r="G19" s="228"/>
      <c r="H19" s="229"/>
      <c r="I19" s="221"/>
      <c r="J19" s="59"/>
    </row>
    <row r="20" spans="1:14" ht="44.25" customHeight="1">
      <c r="A20" s="221"/>
      <c r="B20" s="221"/>
      <c r="C20" s="824" t="s">
        <v>506</v>
      </c>
      <c r="D20" s="825"/>
      <c r="E20" s="825"/>
      <c r="F20" s="825"/>
      <c r="G20" s="828"/>
      <c r="H20" s="829"/>
      <c r="I20" s="218" t="s">
        <v>12</v>
      </c>
      <c r="J20" s="59"/>
      <c r="L20" s="819" t="s">
        <v>326</v>
      </c>
      <c r="M20" s="819"/>
      <c r="N20" s="819"/>
    </row>
    <row r="21" spans="1:14" ht="44.25" customHeight="1" thickBot="1">
      <c r="A21" s="221"/>
      <c r="B21" s="221"/>
      <c r="C21" s="826" t="s">
        <v>507</v>
      </c>
      <c r="D21" s="827"/>
      <c r="E21" s="827"/>
      <c r="F21" s="827"/>
      <c r="G21" s="830"/>
      <c r="H21" s="831"/>
      <c r="I21" s="219" t="s">
        <v>12</v>
      </c>
      <c r="J21" s="59"/>
      <c r="L21" s="820" t="e">
        <f>G21/G20</f>
        <v>#DIV/0!</v>
      </c>
      <c r="M21" s="820"/>
      <c r="N21" s="820"/>
    </row>
    <row r="22" spans="1:14" ht="68.25" customHeight="1">
      <c r="A22" s="221"/>
      <c r="B22" s="221"/>
      <c r="C22" s="842" t="s">
        <v>508</v>
      </c>
      <c r="D22" s="842"/>
      <c r="E22" s="842"/>
      <c r="F22" s="842"/>
      <c r="G22" s="842"/>
      <c r="H22" s="842"/>
      <c r="I22" s="842"/>
      <c r="J22" s="59"/>
    </row>
    <row r="23" spans="1:14" ht="14.25">
      <c r="A23" s="221"/>
      <c r="B23" s="221"/>
      <c r="C23" s="221"/>
      <c r="D23" s="221"/>
      <c r="E23" s="221"/>
      <c r="F23" s="221"/>
      <c r="G23" s="221"/>
      <c r="H23" s="221"/>
      <c r="I23" s="221"/>
      <c r="J23" s="59"/>
    </row>
    <row r="24" spans="1:14" ht="14.25">
      <c r="J24" s="2"/>
    </row>
    <row r="25" spans="1:14" ht="14.25">
      <c r="J25" s="2"/>
    </row>
    <row r="26" spans="1:14" ht="14.25">
      <c r="J26" s="2"/>
    </row>
    <row r="27" spans="1:14" ht="14.25">
      <c r="J27" s="2"/>
    </row>
    <row r="28" spans="1:14" ht="14.25">
      <c r="J28" s="2"/>
    </row>
    <row r="29" spans="1:14" ht="14.25">
      <c r="J29" s="2"/>
    </row>
  </sheetData>
  <sheetProtection algorithmName="SHA-512" hashValue="dQ6HlVvFQxDA0FeCJowY3QHgzKS0dlR+1psV531PyR6CdX6mqGFO8sGKZBgtj4E4b94YWPjbDKLUMLFvHIfgMw==" saltValue="Xh8e+BmM9LAutNxwwEBFRg==" spinCount="100000" sheet="1" objects="1" scenarios="1"/>
  <mergeCells count="20">
    <mergeCell ref="D6:F6"/>
    <mergeCell ref="D7:F7"/>
    <mergeCell ref="D8:F8"/>
    <mergeCell ref="D9:F9"/>
    <mergeCell ref="C22:I22"/>
    <mergeCell ref="E12:F12"/>
    <mergeCell ref="C11:F11"/>
    <mergeCell ref="G11:H11"/>
    <mergeCell ref="D14:E14"/>
    <mergeCell ref="D15:E15"/>
    <mergeCell ref="F14:G14"/>
    <mergeCell ref="F15:G15"/>
    <mergeCell ref="C14:C15"/>
    <mergeCell ref="L20:N20"/>
    <mergeCell ref="L21:N21"/>
    <mergeCell ref="C18:F18"/>
    <mergeCell ref="C20:F20"/>
    <mergeCell ref="C21:F21"/>
    <mergeCell ref="G20:H20"/>
    <mergeCell ref="G21:H21"/>
  </mergeCells>
  <phoneticPr fontId="16"/>
  <dataValidations count="3">
    <dataValidation type="list" allowBlank="1" showInputMessage="1" showErrorMessage="1" sqref="E5 J6:J29">
      <formula1>"鶴見,神奈川,西,中,南,港南,保土ケ谷,旭,磯子,金沢,港北,緑,青葉,都筑,泉,栄,戸塚,瀬谷"</formula1>
    </dataValidation>
    <dataValidation type="list" allowBlank="1" showInputMessage="1" showErrorMessage="1" sqref="C12 E12:F12">
      <formula1>$M$4:$M$18</formula1>
    </dataValidation>
    <dataValidation type="list" allowBlank="1" showInputMessage="1" showErrorMessage="1" sqref="F15:G15">
      <formula1>"平成29年度,令和１年度"</formula1>
    </dataValidation>
  </dataValidations>
  <pageMargins left="0.25" right="0.25" top="0.75" bottom="0.75" header="0.3" footer="0.3"/>
  <pageSetup paperSize="9"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F83"/>
  <sheetViews>
    <sheetView view="pageBreakPreview" topLeftCell="A23" zoomScaleNormal="100" zoomScaleSheetLayoutView="100" workbookViewId="0">
      <selection activeCell="AO36" sqref="AO36"/>
    </sheetView>
  </sheetViews>
  <sheetFormatPr defaultRowHeight="13.5"/>
  <cols>
    <col min="1" max="36" width="2.75" style="561" customWidth="1"/>
    <col min="37" max="37" width="3" style="561" customWidth="1"/>
    <col min="38" max="43" width="9" style="561" customWidth="1"/>
    <col min="44" max="58" width="9" style="561" hidden="1" customWidth="1"/>
    <col min="59" max="16384" width="9" style="561"/>
  </cols>
  <sheetData>
    <row r="1" spans="1:57" ht="14.25" thickBot="1">
      <c r="A1" s="560"/>
      <c r="B1" s="560"/>
      <c r="C1" s="560"/>
      <c r="D1" s="560"/>
      <c r="E1" s="560"/>
      <c r="F1" s="560"/>
      <c r="G1" s="560"/>
      <c r="H1" s="560"/>
      <c r="I1" s="560"/>
      <c r="J1" s="560"/>
      <c r="K1" s="560"/>
      <c r="L1" s="560"/>
      <c r="M1" s="560"/>
      <c r="N1" s="560"/>
      <c r="O1" s="560"/>
      <c r="P1" s="560"/>
      <c r="Q1" s="560"/>
      <c r="R1" s="146"/>
      <c r="S1" s="857"/>
      <c r="T1" s="857"/>
      <c r="U1" s="858">
        <f ca="1">TODAY()</f>
        <v>44447</v>
      </c>
      <c r="V1" s="858"/>
      <c r="W1" s="858"/>
      <c r="X1" s="858"/>
      <c r="Y1" s="858"/>
      <c r="Z1" s="858"/>
      <c r="AA1" s="858"/>
      <c r="AB1" s="146"/>
      <c r="AC1" s="146"/>
      <c r="AD1" s="146"/>
      <c r="AE1" s="146"/>
      <c r="AF1" s="146"/>
      <c r="AG1" s="859">
        <f>①入力シート!E5</f>
        <v>0</v>
      </c>
      <c r="AH1" s="859"/>
      <c r="AI1" s="859"/>
      <c r="AJ1" s="145" t="s">
        <v>63</v>
      </c>
      <c r="AP1" s="156"/>
      <c r="AQ1" s="147"/>
      <c r="AR1" s="156" t="s">
        <v>504</v>
      </c>
      <c r="AS1" s="156"/>
      <c r="BA1" s="561" t="s">
        <v>503</v>
      </c>
      <c r="BB1" s="156"/>
      <c r="BD1" s="561" t="s">
        <v>502</v>
      </c>
    </row>
    <row r="2" spans="1:57" ht="14.25" customHeight="1">
      <c r="A2" s="560"/>
      <c r="B2" s="903" t="s">
        <v>605</v>
      </c>
      <c r="C2" s="904"/>
      <c r="D2" s="904"/>
      <c r="E2" s="904"/>
      <c r="F2" s="904"/>
      <c r="G2" s="904"/>
      <c r="H2" s="904"/>
      <c r="I2" s="905"/>
      <c r="J2" s="560"/>
      <c r="K2" s="560"/>
      <c r="L2" s="560"/>
      <c r="M2" s="560"/>
      <c r="N2" s="560"/>
      <c r="O2" s="560"/>
      <c r="P2" s="560"/>
      <c r="Q2" s="560"/>
      <c r="R2" s="912" t="s">
        <v>98</v>
      </c>
      <c r="S2" s="913"/>
      <c r="T2" s="913"/>
      <c r="U2" s="914"/>
      <c r="V2" s="915"/>
      <c r="W2" s="916"/>
      <c r="X2" s="916"/>
      <c r="Y2" s="916">
        <f>①入力シート!E5</f>
        <v>0</v>
      </c>
      <c r="Z2" s="916"/>
      <c r="AA2" s="916"/>
      <c r="AB2" s="916"/>
      <c r="AC2" s="916"/>
      <c r="AD2" s="916"/>
      <c r="AE2" s="916"/>
      <c r="AF2" s="916"/>
      <c r="AG2" s="916"/>
      <c r="AH2" s="916"/>
      <c r="AI2" s="916"/>
      <c r="AJ2" s="917"/>
      <c r="AO2" s="156"/>
      <c r="AQ2" s="147"/>
      <c r="AR2" s="156">
        <v>1</v>
      </c>
      <c r="AS2" s="156">
        <v>12</v>
      </c>
      <c r="AU2" s="562" t="s">
        <v>501</v>
      </c>
      <c r="AV2" s="147" t="e">
        <f>$AE$15&amp;AU2</f>
        <v>#N/A</v>
      </c>
      <c r="BA2" s="563" t="s">
        <v>500</v>
      </c>
      <c r="BB2" s="563" t="s">
        <v>499</v>
      </c>
      <c r="BD2" s="561" t="s">
        <v>498</v>
      </c>
      <c r="BE2" s="561" t="s">
        <v>497</v>
      </c>
    </row>
    <row r="3" spans="1:57" ht="14.25" customHeight="1">
      <c r="A3" s="560"/>
      <c r="B3" s="906"/>
      <c r="C3" s="907"/>
      <c r="D3" s="907"/>
      <c r="E3" s="907"/>
      <c r="F3" s="907"/>
      <c r="G3" s="907"/>
      <c r="H3" s="907"/>
      <c r="I3" s="908"/>
      <c r="J3" s="560"/>
      <c r="K3" s="560"/>
      <c r="L3" s="560"/>
      <c r="M3" s="560"/>
      <c r="N3" s="560"/>
      <c r="O3" s="560"/>
      <c r="P3" s="560"/>
      <c r="Q3" s="560"/>
      <c r="R3" s="876" t="s">
        <v>62</v>
      </c>
      <c r="S3" s="877"/>
      <c r="T3" s="877"/>
      <c r="U3" s="878"/>
      <c r="V3" s="879" t="s">
        <v>606</v>
      </c>
      <c r="W3" s="880"/>
      <c r="X3" s="880"/>
      <c r="Y3" s="880"/>
      <c r="Z3" s="880"/>
      <c r="AA3" s="880"/>
      <c r="AB3" s="880"/>
      <c r="AC3" s="880"/>
      <c r="AD3" s="880"/>
      <c r="AE3" s="880"/>
      <c r="AF3" s="880"/>
      <c r="AG3" s="880"/>
      <c r="AH3" s="880"/>
      <c r="AI3" s="880"/>
      <c r="AJ3" s="881"/>
      <c r="AN3" s="563"/>
      <c r="AO3" s="563"/>
      <c r="AP3" s="147"/>
      <c r="AQ3" s="147"/>
      <c r="AR3" s="564">
        <v>13</v>
      </c>
      <c r="AS3" s="564">
        <v>19</v>
      </c>
      <c r="AU3" s="565" t="s">
        <v>496</v>
      </c>
      <c r="AV3" s="147" t="e">
        <f>$AE$15&amp;AU3</f>
        <v>#N/A</v>
      </c>
      <c r="BA3" s="563" t="s">
        <v>495</v>
      </c>
      <c r="BB3" s="153">
        <f>SUM(BE4:BE10)</f>
        <v>7.8000000000000016</v>
      </c>
    </row>
    <row r="4" spans="1:57" ht="14.25" customHeight="1">
      <c r="A4" s="560"/>
      <c r="B4" s="906"/>
      <c r="C4" s="907"/>
      <c r="D4" s="907"/>
      <c r="E4" s="907"/>
      <c r="F4" s="907"/>
      <c r="G4" s="907"/>
      <c r="H4" s="907"/>
      <c r="I4" s="908"/>
      <c r="J4" s="560"/>
      <c r="K4" s="560"/>
      <c r="L4" s="560"/>
      <c r="M4" s="560"/>
      <c r="N4" s="560"/>
      <c r="O4" s="560"/>
      <c r="P4" s="560"/>
      <c r="Q4" s="560"/>
      <c r="R4" s="876" t="s">
        <v>61</v>
      </c>
      <c r="S4" s="877"/>
      <c r="T4" s="877"/>
      <c r="U4" s="878"/>
      <c r="V4" s="879">
        <f>①入力シート!D7</f>
        <v>0</v>
      </c>
      <c r="W4" s="880"/>
      <c r="X4" s="880"/>
      <c r="Y4" s="880"/>
      <c r="Z4" s="880"/>
      <c r="AA4" s="880"/>
      <c r="AB4" s="880"/>
      <c r="AC4" s="880"/>
      <c r="AD4" s="880"/>
      <c r="AE4" s="880"/>
      <c r="AF4" s="880"/>
      <c r="AG4" s="880"/>
      <c r="AH4" s="880"/>
      <c r="AI4" s="880"/>
      <c r="AJ4" s="881"/>
      <c r="AN4" s="563"/>
      <c r="AO4" s="156"/>
      <c r="AP4" s="147"/>
      <c r="AS4" s="564"/>
      <c r="AT4" s="564"/>
      <c r="AU4" s="565" t="s">
        <v>452</v>
      </c>
      <c r="AV4" s="147" t="e">
        <f>$AE$15&amp;"１，２歳児"</f>
        <v>#N/A</v>
      </c>
      <c r="BA4" s="563" t="s">
        <v>494</v>
      </c>
      <c r="BB4" s="153">
        <f>SUM(BE5:BE10)</f>
        <v>5.8000000000000007</v>
      </c>
      <c r="BD4" s="566" t="s">
        <v>493</v>
      </c>
      <c r="BE4" s="567">
        <v>2</v>
      </c>
    </row>
    <row r="5" spans="1:57" ht="14.25" customHeight="1">
      <c r="A5" s="560"/>
      <c r="B5" s="906"/>
      <c r="C5" s="907"/>
      <c r="D5" s="907"/>
      <c r="E5" s="907"/>
      <c r="F5" s="907"/>
      <c r="G5" s="907"/>
      <c r="H5" s="907"/>
      <c r="I5" s="908"/>
      <c r="J5" s="560"/>
      <c r="K5" s="560"/>
      <c r="L5" s="560"/>
      <c r="M5" s="560"/>
      <c r="N5" s="560"/>
      <c r="O5" s="560"/>
      <c r="P5" s="560"/>
      <c r="Q5" s="560"/>
      <c r="R5" s="882" t="s">
        <v>492</v>
      </c>
      <c r="S5" s="883"/>
      <c r="T5" s="883"/>
      <c r="U5" s="884"/>
      <c r="V5" s="888">
        <f>①入力シート!D8</f>
        <v>0</v>
      </c>
      <c r="W5" s="889"/>
      <c r="X5" s="889"/>
      <c r="Y5" s="889"/>
      <c r="Z5" s="889"/>
      <c r="AA5" s="889"/>
      <c r="AB5" s="889"/>
      <c r="AC5" s="889"/>
      <c r="AD5" s="889"/>
      <c r="AE5" s="889"/>
      <c r="AF5" s="889"/>
      <c r="AG5" s="889"/>
      <c r="AH5" s="889"/>
      <c r="AI5" s="889"/>
      <c r="AJ5" s="890"/>
      <c r="AN5" s="563"/>
      <c r="AO5" s="156"/>
      <c r="AP5" s="147"/>
      <c r="AS5" s="564"/>
      <c r="AT5" s="564"/>
      <c r="AU5" s="565" t="s">
        <v>453</v>
      </c>
      <c r="AV5" s="147" t="e">
        <f>$AE$15&amp;"１，２歳児"</f>
        <v>#N/A</v>
      </c>
      <c r="BA5" s="563" t="s">
        <v>491</v>
      </c>
      <c r="BB5" s="568">
        <f>SUM(BE6:BE10)</f>
        <v>3.9000000000000004</v>
      </c>
      <c r="BD5" s="569" t="s">
        <v>490</v>
      </c>
      <c r="BE5" s="570">
        <v>1.9</v>
      </c>
    </row>
    <row r="6" spans="1:57" ht="14.25" customHeight="1">
      <c r="A6" s="560"/>
      <c r="B6" s="906"/>
      <c r="C6" s="907"/>
      <c r="D6" s="907"/>
      <c r="E6" s="907"/>
      <c r="F6" s="907"/>
      <c r="G6" s="907"/>
      <c r="H6" s="907"/>
      <c r="I6" s="908"/>
      <c r="J6" s="560"/>
      <c r="K6" s="560"/>
      <c r="L6" s="560"/>
      <c r="M6" s="560"/>
      <c r="N6" s="560"/>
      <c r="O6" s="560"/>
      <c r="P6" s="560"/>
      <c r="Q6" s="560"/>
      <c r="R6" s="885"/>
      <c r="S6" s="886"/>
      <c r="T6" s="886"/>
      <c r="U6" s="887"/>
      <c r="V6" s="891"/>
      <c r="W6" s="892"/>
      <c r="X6" s="892"/>
      <c r="Y6" s="892"/>
      <c r="Z6" s="892"/>
      <c r="AA6" s="892"/>
      <c r="AB6" s="892"/>
      <c r="AC6" s="892"/>
      <c r="AD6" s="892"/>
      <c r="AE6" s="892"/>
      <c r="AF6" s="892"/>
      <c r="AG6" s="892"/>
      <c r="AH6" s="892"/>
      <c r="AI6" s="892"/>
      <c r="AJ6" s="893"/>
      <c r="AN6" s="563"/>
      <c r="AO6" s="563"/>
      <c r="AP6" s="147"/>
      <c r="AS6" s="564"/>
      <c r="AT6" s="564"/>
      <c r="AU6" s="565" t="s">
        <v>454</v>
      </c>
      <c r="AV6" s="147" t="e">
        <f>$AE$15&amp;AU6</f>
        <v>#N/A</v>
      </c>
      <c r="BA6" s="563" t="s">
        <v>489</v>
      </c>
      <c r="BB6" s="153">
        <f>SUM(BE7:BE10)</f>
        <v>2.6000000000000005</v>
      </c>
      <c r="BD6" s="569" t="s">
        <v>488</v>
      </c>
      <c r="BE6" s="152">
        <v>1.3</v>
      </c>
    </row>
    <row r="7" spans="1:57" ht="15" customHeight="1" thickBot="1">
      <c r="A7" s="560"/>
      <c r="B7" s="909"/>
      <c r="C7" s="910"/>
      <c r="D7" s="910"/>
      <c r="E7" s="910"/>
      <c r="F7" s="910"/>
      <c r="G7" s="910"/>
      <c r="H7" s="910"/>
      <c r="I7" s="911"/>
      <c r="J7" s="560"/>
      <c r="K7" s="560"/>
      <c r="L7" s="560"/>
      <c r="M7" s="560"/>
      <c r="N7" s="560"/>
      <c r="O7" s="560"/>
      <c r="P7" s="560"/>
      <c r="Q7" s="560"/>
      <c r="R7" s="894" t="s">
        <v>487</v>
      </c>
      <c r="S7" s="895"/>
      <c r="T7" s="895"/>
      <c r="U7" s="896"/>
      <c r="V7" s="897">
        <f>①入力シート!D9</f>
        <v>0</v>
      </c>
      <c r="W7" s="898"/>
      <c r="X7" s="898"/>
      <c r="Y7" s="898"/>
      <c r="Z7" s="898"/>
      <c r="AA7" s="898"/>
      <c r="AB7" s="898"/>
      <c r="AC7" s="898"/>
      <c r="AD7" s="898"/>
      <c r="AE7" s="898"/>
      <c r="AF7" s="898"/>
      <c r="AG7" s="898"/>
      <c r="AH7" s="898"/>
      <c r="AI7" s="898"/>
      <c r="AJ7" s="899"/>
      <c r="AN7" s="563"/>
      <c r="AO7" s="156"/>
      <c r="AP7" s="147"/>
      <c r="AS7" s="564"/>
      <c r="AT7" s="564"/>
      <c r="BA7" s="563" t="s">
        <v>486</v>
      </c>
      <c r="BB7" s="153">
        <f>SUM(BE8:BE10)</f>
        <v>1.5</v>
      </c>
      <c r="BD7" s="569" t="s">
        <v>485</v>
      </c>
      <c r="BE7" s="152">
        <v>1.1000000000000001</v>
      </c>
    </row>
    <row r="8" spans="1:57" ht="6" customHeight="1">
      <c r="A8" s="560"/>
      <c r="B8" s="560"/>
      <c r="C8" s="560"/>
      <c r="D8" s="560"/>
      <c r="E8" s="560"/>
      <c r="F8" s="560"/>
      <c r="G8" s="560"/>
      <c r="H8" s="560"/>
      <c r="I8" s="560"/>
      <c r="J8" s="560"/>
      <c r="K8" s="560"/>
      <c r="L8" s="560"/>
      <c r="M8" s="560"/>
      <c r="N8" s="560"/>
      <c r="O8" s="560"/>
      <c r="P8" s="560"/>
      <c r="Q8" s="560"/>
      <c r="R8" s="155"/>
      <c r="S8" s="155"/>
      <c r="T8" s="155"/>
      <c r="U8" s="155"/>
      <c r="V8" s="154"/>
      <c r="W8" s="154"/>
      <c r="X8" s="154"/>
      <c r="Y8" s="154"/>
      <c r="Z8" s="154"/>
      <c r="AA8" s="154"/>
      <c r="AB8" s="154"/>
      <c r="AC8" s="154"/>
      <c r="AD8" s="154"/>
      <c r="AE8" s="154"/>
      <c r="AF8" s="154"/>
      <c r="AG8" s="154"/>
      <c r="AH8" s="154"/>
      <c r="AI8" s="154"/>
      <c r="AJ8" s="154"/>
      <c r="AN8" s="563"/>
      <c r="AO8" s="156"/>
      <c r="AP8" s="147"/>
      <c r="AS8" s="564"/>
      <c r="AT8" s="564"/>
      <c r="BA8" s="563" t="s">
        <v>484</v>
      </c>
      <c r="BB8" s="153">
        <f>SUM(BE9:BE10)</f>
        <v>0.7</v>
      </c>
      <c r="BD8" s="569" t="s">
        <v>483</v>
      </c>
      <c r="BE8" s="152">
        <v>0.8</v>
      </c>
    </row>
    <row r="9" spans="1:57" ht="21">
      <c r="A9" s="936" t="s">
        <v>607</v>
      </c>
      <c r="B9" s="936"/>
      <c r="C9" s="936"/>
      <c r="D9" s="936"/>
      <c r="E9" s="936"/>
      <c r="F9" s="936"/>
      <c r="G9" s="936"/>
      <c r="H9" s="936"/>
      <c r="I9" s="936"/>
      <c r="J9" s="936"/>
      <c r="K9" s="936"/>
      <c r="L9" s="936"/>
      <c r="M9" s="936"/>
      <c r="N9" s="936"/>
      <c r="O9" s="936"/>
      <c r="P9" s="936"/>
      <c r="Q9" s="936"/>
      <c r="R9" s="936"/>
      <c r="S9" s="936"/>
      <c r="T9" s="936"/>
      <c r="U9" s="936"/>
      <c r="V9" s="936"/>
      <c r="W9" s="936"/>
      <c r="X9" s="936"/>
      <c r="Y9" s="936"/>
      <c r="Z9" s="936"/>
      <c r="AA9" s="936"/>
      <c r="AB9" s="936"/>
      <c r="AC9" s="936"/>
      <c r="AD9" s="936"/>
      <c r="AE9" s="936"/>
      <c r="AF9" s="936"/>
      <c r="AG9" s="936"/>
      <c r="AH9" s="936"/>
      <c r="AI9" s="936"/>
      <c r="AJ9" s="936"/>
      <c r="AP9" s="147"/>
      <c r="AQ9" s="565"/>
      <c r="AR9" s="147"/>
      <c r="AS9" s="564"/>
      <c r="AT9" s="564"/>
      <c r="BA9" s="563" t="s">
        <v>478</v>
      </c>
      <c r="BB9" s="151">
        <f>SUM(BE10)</f>
        <v>-0.3</v>
      </c>
      <c r="BD9" s="569" t="s">
        <v>482</v>
      </c>
      <c r="BE9" s="571">
        <v>1</v>
      </c>
    </row>
    <row r="10" spans="1:57" ht="6" customHeight="1">
      <c r="A10" s="560"/>
      <c r="B10" s="560"/>
      <c r="C10" s="560"/>
      <c r="D10" s="560"/>
      <c r="E10" s="560"/>
      <c r="F10" s="560"/>
      <c r="G10" s="560"/>
      <c r="H10" s="560"/>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0"/>
      <c r="AP10" s="147"/>
      <c r="AQ10" s="147"/>
      <c r="AR10" s="147"/>
      <c r="AS10" s="564"/>
      <c r="AT10" s="564"/>
      <c r="BD10" s="572" t="s">
        <v>481</v>
      </c>
      <c r="BE10" s="150">
        <v>-0.3</v>
      </c>
    </row>
    <row r="11" spans="1:57" ht="15" hidden="1" customHeight="1">
      <c r="A11" s="937" t="s">
        <v>608</v>
      </c>
      <c r="B11" s="938"/>
      <c r="C11" s="938"/>
      <c r="D11" s="938"/>
      <c r="E11" s="938"/>
      <c r="F11" s="938"/>
      <c r="G11" s="938"/>
      <c r="H11" s="938"/>
      <c r="I11" s="938"/>
      <c r="J11" s="938"/>
      <c r="K11" s="938"/>
      <c r="L11" s="938"/>
      <c r="M11" s="938"/>
      <c r="N11" s="938"/>
      <c r="O11" s="938"/>
      <c r="P11" s="938"/>
      <c r="Q11" s="938"/>
      <c r="R11" s="938"/>
      <c r="S11" s="938"/>
      <c r="T11" s="938"/>
      <c r="U11" s="938"/>
      <c r="V11" s="938"/>
      <c r="W11" s="938"/>
      <c r="X11" s="938"/>
      <c r="Y11" s="938"/>
      <c r="Z11" s="938"/>
      <c r="AA11" s="938"/>
      <c r="AB11" s="938"/>
      <c r="AC11" s="938"/>
      <c r="AD11" s="938"/>
      <c r="AE11" s="938"/>
      <c r="AF11" s="938"/>
      <c r="AG11" s="938"/>
      <c r="AH11" s="938"/>
      <c r="AI11" s="938"/>
      <c r="AJ11" s="939"/>
      <c r="AP11" s="147"/>
      <c r="AQ11" s="147"/>
      <c r="AR11" s="147"/>
      <c r="AS11" s="564"/>
      <c r="AT11" s="564"/>
    </row>
    <row r="12" spans="1:57" ht="5.25" hidden="1" customHeight="1">
      <c r="A12" s="860"/>
      <c r="B12" s="861"/>
      <c r="C12" s="861"/>
      <c r="D12" s="861"/>
      <c r="E12" s="861"/>
      <c r="F12" s="861"/>
      <c r="G12" s="861"/>
      <c r="H12" s="861"/>
      <c r="I12" s="861"/>
      <c r="J12" s="861"/>
      <c r="K12" s="861"/>
      <c r="L12" s="861"/>
      <c r="M12" s="861"/>
      <c r="N12" s="861"/>
      <c r="O12" s="861"/>
      <c r="P12" s="861"/>
      <c r="Q12" s="861"/>
      <c r="R12" s="861"/>
      <c r="S12" s="861"/>
      <c r="T12" s="861"/>
      <c r="U12" s="861"/>
      <c r="V12" s="861"/>
      <c r="W12" s="861"/>
      <c r="X12" s="861"/>
      <c r="Y12" s="861"/>
      <c r="Z12" s="861"/>
      <c r="AA12" s="861"/>
      <c r="AB12" s="861"/>
      <c r="AC12" s="861"/>
      <c r="AD12" s="861"/>
      <c r="AE12" s="861"/>
      <c r="AF12" s="861"/>
      <c r="AG12" s="861"/>
      <c r="AH12" s="861"/>
      <c r="AI12" s="861"/>
      <c r="AJ12" s="862"/>
      <c r="AP12" s="147"/>
      <c r="AQ12" s="147"/>
      <c r="AR12" s="147"/>
      <c r="AS12" s="564"/>
      <c r="AT12" s="564"/>
    </row>
    <row r="13" spans="1:57" ht="16.5" hidden="1" customHeight="1">
      <c r="A13" s="863" t="s">
        <v>609</v>
      </c>
      <c r="B13" s="864"/>
      <c r="C13" s="864"/>
      <c r="D13" s="864"/>
      <c r="E13" s="864"/>
      <c r="F13" s="864"/>
      <c r="G13" s="864"/>
      <c r="H13" s="864"/>
      <c r="I13" s="864"/>
      <c r="J13" s="864"/>
      <c r="K13" s="864"/>
      <c r="L13" s="864"/>
      <c r="M13" s="864"/>
      <c r="N13" s="864"/>
      <c r="O13" s="864"/>
      <c r="P13" s="864"/>
      <c r="Q13" s="864"/>
      <c r="R13" s="864"/>
      <c r="S13" s="864"/>
      <c r="T13" s="864"/>
      <c r="U13" s="864"/>
      <c r="V13" s="864"/>
      <c r="W13" s="864"/>
      <c r="X13" s="864"/>
      <c r="Y13" s="864"/>
      <c r="Z13" s="864"/>
      <c r="AA13" s="864"/>
      <c r="AB13" s="864"/>
      <c r="AC13" s="864"/>
      <c r="AD13" s="864"/>
      <c r="AE13" s="864"/>
      <c r="AF13" s="864"/>
      <c r="AG13" s="864"/>
      <c r="AH13" s="864"/>
      <c r="AI13" s="864"/>
      <c r="AJ13" s="865"/>
      <c r="AP13" s="156"/>
      <c r="AQ13" s="147"/>
      <c r="AR13" s="147"/>
      <c r="AS13" s="564"/>
      <c r="AT13" s="564"/>
    </row>
    <row r="14" spans="1:57" ht="8.25" customHeight="1" thickBot="1">
      <c r="A14" s="560"/>
      <c r="B14" s="560"/>
      <c r="C14" s="560"/>
      <c r="D14" s="560"/>
      <c r="E14" s="560"/>
      <c r="F14" s="560"/>
      <c r="G14" s="560"/>
      <c r="H14" s="560"/>
      <c r="I14" s="560"/>
      <c r="J14" s="560"/>
      <c r="K14" s="560"/>
      <c r="L14" s="560"/>
      <c r="M14" s="560"/>
      <c r="N14" s="560"/>
      <c r="O14" s="560"/>
      <c r="P14" s="560"/>
      <c r="Q14" s="560"/>
      <c r="R14" s="560"/>
      <c r="S14" s="560"/>
      <c r="T14" s="560"/>
      <c r="U14" s="560"/>
      <c r="V14" s="560"/>
      <c r="W14" s="560"/>
      <c r="X14" s="560"/>
      <c r="Y14" s="560"/>
      <c r="Z14" s="560"/>
      <c r="AA14" s="560"/>
      <c r="AB14" s="560"/>
      <c r="AC14" s="560"/>
      <c r="AD14" s="560"/>
      <c r="AE14" s="560"/>
      <c r="AF14" s="560"/>
      <c r="AG14" s="560"/>
      <c r="AH14" s="560"/>
      <c r="AI14" s="560"/>
      <c r="AJ14" s="560"/>
      <c r="AP14" s="156"/>
      <c r="AQ14" s="147"/>
      <c r="AR14" s="147"/>
      <c r="AS14" s="564"/>
      <c r="AT14" s="564"/>
    </row>
    <row r="15" spans="1:57" ht="27.75" customHeight="1" thickBot="1">
      <c r="A15" s="866" t="s">
        <v>610</v>
      </c>
      <c r="B15" s="866"/>
      <c r="C15" s="866"/>
      <c r="D15" s="866"/>
      <c r="E15" s="866"/>
      <c r="F15" s="867"/>
      <c r="G15" s="868"/>
      <c r="H15" s="869"/>
      <c r="I15" s="869"/>
      <c r="J15" s="869"/>
      <c r="K15" s="869"/>
      <c r="L15" s="870"/>
      <c r="M15" s="871" t="s">
        <v>480</v>
      </c>
      <c r="N15" s="866"/>
      <c r="O15" s="866"/>
      <c r="P15" s="866"/>
      <c r="Q15" s="866"/>
      <c r="R15" s="867"/>
      <c r="S15" s="872"/>
      <c r="T15" s="873"/>
      <c r="U15" s="873"/>
      <c r="V15" s="873"/>
      <c r="W15" s="873"/>
      <c r="X15" s="874"/>
      <c r="Y15" s="871" t="s">
        <v>479</v>
      </c>
      <c r="Z15" s="866"/>
      <c r="AA15" s="866"/>
      <c r="AB15" s="866"/>
      <c r="AC15" s="866"/>
      <c r="AD15" s="866"/>
      <c r="AE15" s="875" t="e">
        <f>VLOOKUP(S15,定員,2,1)</f>
        <v>#N/A</v>
      </c>
      <c r="AF15" s="875"/>
      <c r="AG15" s="875"/>
      <c r="AH15" s="875"/>
      <c r="AI15" s="875"/>
      <c r="AJ15" s="875"/>
      <c r="AP15" s="156"/>
      <c r="AQ15" s="156"/>
      <c r="AR15" s="156"/>
      <c r="AS15" s="564"/>
      <c r="AT15" s="564"/>
    </row>
    <row r="16" spans="1:57" ht="13.5" customHeight="1">
      <c r="A16" s="560"/>
      <c r="B16" s="560"/>
      <c r="C16" s="560"/>
      <c r="D16" s="560"/>
      <c r="E16" s="560"/>
      <c r="F16" s="560"/>
      <c r="G16" s="618"/>
      <c r="H16" s="618"/>
      <c r="I16" s="618"/>
      <c r="J16" s="618"/>
      <c r="K16" s="618"/>
      <c r="L16" s="618"/>
      <c r="M16" s="149"/>
      <c r="N16" s="149"/>
      <c r="O16" s="149"/>
      <c r="P16" s="149"/>
      <c r="Q16" s="149"/>
      <c r="R16" s="149"/>
      <c r="S16" s="149"/>
      <c r="T16" s="149"/>
      <c r="U16" s="149"/>
      <c r="V16" s="149"/>
      <c r="W16" s="149"/>
      <c r="X16" s="149"/>
      <c r="Y16" s="547"/>
      <c r="Z16" s="547"/>
      <c r="AA16" s="547"/>
      <c r="AB16" s="547"/>
      <c r="AC16" s="547"/>
      <c r="AD16" s="560"/>
      <c r="AE16" s="560"/>
      <c r="AF16" s="560"/>
      <c r="AG16" s="560"/>
      <c r="AH16" s="560"/>
      <c r="AI16" s="560"/>
      <c r="AJ16" s="560"/>
    </row>
    <row r="17" spans="1:36" ht="30.75" customHeight="1" thickBot="1">
      <c r="A17" s="560"/>
      <c r="B17" s="560"/>
      <c r="C17" s="560"/>
      <c r="D17" s="560"/>
      <c r="E17" s="560"/>
      <c r="F17" s="560"/>
      <c r="G17" s="924" t="s">
        <v>611</v>
      </c>
      <c r="H17" s="925"/>
      <c r="I17" s="925"/>
      <c r="J17" s="925"/>
      <c r="K17" s="925"/>
      <c r="L17" s="925"/>
      <c r="M17" s="926" t="s">
        <v>500</v>
      </c>
      <c r="N17" s="926"/>
      <c r="O17" s="926"/>
      <c r="P17" s="926"/>
      <c r="Q17" s="926"/>
      <c r="R17" s="926"/>
      <c r="S17" s="927" t="s">
        <v>499</v>
      </c>
      <c r="T17" s="927"/>
      <c r="U17" s="927"/>
      <c r="V17" s="927"/>
      <c r="W17" s="927"/>
      <c r="X17" s="927"/>
      <c r="Y17" s="547"/>
      <c r="Z17" s="547"/>
      <c r="AA17" s="547"/>
      <c r="AB17" s="547"/>
      <c r="AC17" s="560"/>
      <c r="AD17" s="560"/>
      <c r="AE17" s="560"/>
      <c r="AF17" s="560"/>
      <c r="AG17" s="560"/>
      <c r="AH17" s="560"/>
      <c r="AI17" s="560"/>
      <c r="AJ17" s="560"/>
    </row>
    <row r="18" spans="1:36" ht="34.5" customHeight="1" thickBot="1">
      <c r="A18" s="560"/>
      <c r="B18" s="560"/>
      <c r="C18" s="560"/>
      <c r="D18" s="560"/>
      <c r="E18" s="560"/>
      <c r="F18" s="560"/>
      <c r="G18" s="928">
        <v>12</v>
      </c>
      <c r="H18" s="929"/>
      <c r="I18" s="929"/>
      <c r="J18" s="929"/>
      <c r="K18" s="929"/>
      <c r="L18" s="930"/>
      <c r="M18" s="931" t="s">
        <v>478</v>
      </c>
      <c r="N18" s="932"/>
      <c r="O18" s="932"/>
      <c r="P18" s="932"/>
      <c r="Q18" s="932"/>
      <c r="R18" s="933"/>
      <c r="S18" s="934">
        <f>VLOOKUP(M18,$BA$3:$BB$9,2,FALSE)</f>
        <v>-0.3</v>
      </c>
      <c r="T18" s="935"/>
      <c r="U18" s="935"/>
      <c r="V18" s="935"/>
      <c r="W18" s="935"/>
      <c r="X18" s="935"/>
      <c r="Y18" s="547"/>
      <c r="Z18" s="547"/>
      <c r="AA18" s="547"/>
      <c r="AB18" s="547"/>
      <c r="AC18" s="560"/>
      <c r="AD18" s="560"/>
      <c r="AE18" s="560"/>
      <c r="AF18" s="560"/>
      <c r="AG18" s="560"/>
      <c r="AH18" s="560"/>
      <c r="AI18" s="560"/>
      <c r="AJ18" s="560"/>
    </row>
    <row r="19" spans="1:36" ht="24" customHeight="1">
      <c r="A19" s="560"/>
      <c r="B19" s="560"/>
      <c r="C19" s="560"/>
      <c r="D19" s="560"/>
      <c r="E19" s="560"/>
      <c r="F19" s="560"/>
      <c r="G19" s="618"/>
      <c r="H19" s="618"/>
      <c r="I19" s="618"/>
      <c r="J19" s="618"/>
      <c r="K19" s="618"/>
      <c r="L19" s="618"/>
      <c r="M19" s="149"/>
      <c r="N19" s="149"/>
      <c r="O19" s="149"/>
      <c r="P19" s="149"/>
      <c r="Q19" s="149"/>
      <c r="R19" s="149"/>
      <c r="S19" s="149"/>
      <c r="T19" s="149"/>
      <c r="U19" s="149"/>
      <c r="V19" s="149"/>
      <c r="W19" s="149"/>
      <c r="X19" s="149"/>
      <c r="Y19" s="547"/>
      <c r="Z19" s="547"/>
      <c r="AA19" s="547"/>
      <c r="AB19" s="547"/>
      <c r="AC19" s="547"/>
      <c r="AD19" s="560"/>
      <c r="AE19" s="560"/>
      <c r="AF19" s="560"/>
      <c r="AG19" s="560"/>
      <c r="AH19" s="560"/>
      <c r="AI19" s="560"/>
      <c r="AJ19" s="560"/>
    </row>
    <row r="20" spans="1:36" ht="24" customHeight="1" thickBot="1">
      <c r="A20" s="918" t="s">
        <v>612</v>
      </c>
      <c r="B20" s="918"/>
      <c r="C20" s="918"/>
      <c r="D20" s="918"/>
      <c r="E20" s="918"/>
      <c r="F20" s="918"/>
      <c r="G20" s="918"/>
      <c r="H20" s="918"/>
      <c r="I20" s="918"/>
      <c r="J20" s="918"/>
      <c r="K20" s="918"/>
      <c r="L20" s="918"/>
      <c r="M20" s="918"/>
      <c r="N20" s="918"/>
      <c r="O20" s="918"/>
      <c r="P20" s="918"/>
      <c r="Q20" s="918"/>
      <c r="R20" s="918"/>
      <c r="S20" s="918"/>
      <c r="T20" s="918"/>
      <c r="U20" s="918"/>
      <c r="V20" s="918"/>
      <c r="W20" s="918"/>
      <c r="X20" s="918"/>
      <c r="Y20" s="918"/>
      <c r="Z20" s="918"/>
      <c r="AA20" s="918"/>
      <c r="AB20" s="918"/>
      <c r="AC20" s="918"/>
      <c r="AD20" s="918"/>
      <c r="AE20" s="918"/>
      <c r="AF20" s="918"/>
      <c r="AG20" s="918"/>
      <c r="AH20" s="918"/>
      <c r="AI20" s="918"/>
      <c r="AJ20" s="918"/>
    </row>
    <row r="21" spans="1:36" ht="46.5" customHeight="1" thickBot="1">
      <c r="A21" s="919" t="s">
        <v>613</v>
      </c>
      <c r="B21" s="920"/>
      <c r="C21" s="920"/>
      <c r="D21" s="920"/>
      <c r="E21" s="920"/>
      <c r="F21" s="920"/>
      <c r="G21" s="920"/>
      <c r="H21" s="920"/>
      <c r="I21" s="920"/>
      <c r="J21" s="920"/>
      <c r="K21" s="920"/>
      <c r="L21" s="921"/>
      <c r="M21" s="922">
        <f>IFERROR(ROUNDDOWN(SUM(M60,M82),0),0)</f>
        <v>0</v>
      </c>
      <c r="N21" s="923"/>
      <c r="O21" s="923"/>
      <c r="P21" s="923"/>
      <c r="Q21" s="923"/>
      <c r="R21" s="923"/>
      <c r="S21" s="923"/>
      <c r="T21" s="923"/>
      <c r="U21" s="923"/>
      <c r="V21" s="923"/>
      <c r="W21" s="923"/>
      <c r="X21" s="923"/>
      <c r="Y21" s="923"/>
      <c r="Z21" s="923"/>
      <c r="AA21" s="923"/>
      <c r="AB21" s="923"/>
      <c r="AC21" s="923"/>
      <c r="AD21" s="923"/>
      <c r="AE21" s="923"/>
      <c r="AF21" s="923"/>
      <c r="AG21" s="923"/>
      <c r="AH21" s="923"/>
      <c r="AI21" s="923"/>
      <c r="AJ21" s="617"/>
    </row>
    <row r="22" spans="1:36" ht="24" customHeight="1">
      <c r="A22" s="560"/>
      <c r="B22" s="560"/>
      <c r="C22" s="560"/>
      <c r="D22" s="560"/>
      <c r="E22" s="560"/>
      <c r="F22" s="560"/>
      <c r="G22" s="618"/>
      <c r="H22" s="618"/>
      <c r="I22" s="618"/>
      <c r="J22" s="618"/>
      <c r="K22" s="618"/>
      <c r="L22" s="618"/>
      <c r="M22" s="149"/>
      <c r="N22" s="149"/>
      <c r="O22" s="149"/>
      <c r="P22" s="149"/>
      <c r="Q22" s="149"/>
      <c r="R22" s="149"/>
      <c r="S22" s="149"/>
      <c r="T22" s="149"/>
      <c r="U22" s="149"/>
      <c r="V22" s="149"/>
      <c r="W22" s="149"/>
      <c r="X22" s="149"/>
      <c r="Y22" s="547"/>
      <c r="Z22" s="547"/>
      <c r="AA22" s="547"/>
      <c r="AB22" s="547"/>
      <c r="AC22" s="547"/>
      <c r="AD22" s="560"/>
      <c r="AE22" s="560"/>
      <c r="AF22" s="560"/>
      <c r="AG22" s="560"/>
      <c r="AH22" s="560"/>
      <c r="AI22" s="560"/>
      <c r="AJ22" s="560"/>
    </row>
    <row r="23" spans="1:36" ht="24" customHeight="1">
      <c r="A23" s="918" t="s">
        <v>614</v>
      </c>
      <c r="B23" s="918"/>
      <c r="C23" s="918"/>
      <c r="D23" s="918"/>
      <c r="E23" s="918"/>
      <c r="F23" s="918"/>
      <c r="G23" s="918"/>
      <c r="H23" s="918"/>
      <c r="I23" s="918"/>
      <c r="J23" s="918"/>
      <c r="K23" s="918"/>
      <c r="L23" s="918"/>
      <c r="M23" s="918"/>
      <c r="N23" s="918"/>
      <c r="O23" s="918"/>
      <c r="P23" s="918"/>
      <c r="Q23" s="918"/>
      <c r="R23" s="918"/>
      <c r="S23" s="918"/>
      <c r="T23" s="918"/>
      <c r="U23" s="918"/>
      <c r="V23" s="918"/>
      <c r="W23" s="918"/>
      <c r="X23" s="918"/>
      <c r="Y23" s="918"/>
      <c r="Z23" s="918"/>
      <c r="AA23" s="918"/>
      <c r="AB23" s="918"/>
      <c r="AC23" s="918"/>
      <c r="AD23" s="918"/>
      <c r="AE23" s="918"/>
      <c r="AF23" s="918"/>
      <c r="AG23" s="918"/>
      <c r="AH23" s="918"/>
      <c r="AI23" s="918"/>
      <c r="AJ23" s="918"/>
    </row>
    <row r="24" spans="1:36" ht="24" customHeight="1">
      <c r="A24" s="560"/>
      <c r="B24" s="560"/>
      <c r="C24" s="944" t="s">
        <v>477</v>
      </c>
      <c r="D24" s="944"/>
      <c r="E24" s="944"/>
      <c r="F24" s="944"/>
      <c r="G24" s="944"/>
      <c r="H24" s="900" t="s">
        <v>476</v>
      </c>
      <c r="I24" s="900"/>
      <c r="J24" s="900" t="s">
        <v>475</v>
      </c>
      <c r="K24" s="900"/>
      <c r="L24" s="900" t="s">
        <v>474</v>
      </c>
      <c r="M24" s="900"/>
      <c r="N24" s="900" t="s">
        <v>473</v>
      </c>
      <c r="O24" s="900"/>
      <c r="P24" s="900" t="s">
        <v>472</v>
      </c>
      <c r="Q24" s="900"/>
      <c r="R24" s="900" t="s">
        <v>471</v>
      </c>
      <c r="S24" s="900"/>
      <c r="T24" s="900" t="s">
        <v>470</v>
      </c>
      <c r="U24" s="900"/>
      <c r="V24" s="900" t="s">
        <v>469</v>
      </c>
      <c r="W24" s="900"/>
      <c r="X24" s="900" t="s">
        <v>468</v>
      </c>
      <c r="Y24" s="900"/>
      <c r="Z24" s="900" t="s">
        <v>467</v>
      </c>
      <c r="AA24" s="900"/>
      <c r="AB24" s="900" t="s">
        <v>466</v>
      </c>
      <c r="AC24" s="900"/>
      <c r="AD24" s="900" t="s">
        <v>465</v>
      </c>
      <c r="AE24" s="900"/>
      <c r="AF24" s="900" t="s">
        <v>464</v>
      </c>
      <c r="AG24" s="900"/>
      <c r="AH24" s="900"/>
      <c r="AI24" s="560"/>
      <c r="AJ24" s="560"/>
    </row>
    <row r="25" spans="1:36" ht="24" customHeight="1" thickBot="1">
      <c r="A25" s="560"/>
      <c r="B25" s="560"/>
      <c r="C25" s="944"/>
      <c r="D25" s="944"/>
      <c r="E25" s="944"/>
      <c r="F25" s="944"/>
      <c r="G25" s="944"/>
      <c r="H25" s="902" t="s">
        <v>463</v>
      </c>
      <c r="I25" s="902"/>
      <c r="J25" s="902"/>
      <c r="K25" s="902"/>
      <c r="L25" s="902"/>
      <c r="M25" s="902"/>
      <c r="N25" s="902"/>
      <c r="O25" s="902"/>
      <c r="P25" s="902"/>
      <c r="Q25" s="902"/>
      <c r="R25" s="902"/>
      <c r="S25" s="902"/>
      <c r="T25" s="902"/>
      <c r="U25" s="902"/>
      <c r="V25" s="902"/>
      <c r="W25" s="902"/>
      <c r="X25" s="902"/>
      <c r="Y25" s="902"/>
      <c r="Z25" s="902"/>
      <c r="AA25" s="902"/>
      <c r="AB25" s="902"/>
      <c r="AC25" s="902"/>
      <c r="AD25" s="902"/>
      <c r="AE25" s="902"/>
      <c r="AF25" s="901"/>
      <c r="AG25" s="901"/>
      <c r="AH25" s="901"/>
      <c r="AI25" s="560"/>
      <c r="AJ25" s="560"/>
    </row>
    <row r="26" spans="1:36" ht="17.25" customHeight="1" thickTop="1">
      <c r="A26" s="560"/>
      <c r="B26" s="560"/>
      <c r="C26" s="940" t="s">
        <v>462</v>
      </c>
      <c r="D26" s="940"/>
      <c r="E26" s="940"/>
      <c r="F26" s="900" t="s">
        <v>460</v>
      </c>
      <c r="G26" s="941"/>
      <c r="H26" s="942"/>
      <c r="I26" s="943"/>
      <c r="J26" s="943"/>
      <c r="K26" s="943"/>
      <c r="L26" s="943"/>
      <c r="M26" s="943"/>
      <c r="N26" s="943"/>
      <c r="O26" s="943"/>
      <c r="P26" s="943"/>
      <c r="Q26" s="943"/>
      <c r="R26" s="943"/>
      <c r="S26" s="943"/>
      <c r="T26" s="943"/>
      <c r="U26" s="943"/>
      <c r="V26" s="943"/>
      <c r="W26" s="943"/>
      <c r="X26" s="943"/>
      <c r="Y26" s="943"/>
      <c r="Z26" s="943"/>
      <c r="AA26" s="943"/>
      <c r="AB26" s="943"/>
      <c r="AC26" s="943"/>
      <c r="AD26" s="943"/>
      <c r="AE26" s="950"/>
      <c r="AF26" s="947">
        <f>IFERROR(ROUND(AVERAGE(H26:AE26),0),0)</f>
        <v>0</v>
      </c>
      <c r="AG26" s="948"/>
      <c r="AH26" s="949"/>
      <c r="AI26" s="560"/>
      <c r="AJ26" s="560"/>
    </row>
    <row r="27" spans="1:36" ht="17.25" customHeight="1">
      <c r="A27" s="560"/>
      <c r="B27" s="560"/>
      <c r="C27" s="940"/>
      <c r="D27" s="940"/>
      <c r="E27" s="940"/>
      <c r="F27" s="900" t="s">
        <v>459</v>
      </c>
      <c r="G27" s="941"/>
      <c r="H27" s="951"/>
      <c r="I27" s="945"/>
      <c r="J27" s="945"/>
      <c r="K27" s="945"/>
      <c r="L27" s="945"/>
      <c r="M27" s="945"/>
      <c r="N27" s="945"/>
      <c r="O27" s="945"/>
      <c r="P27" s="945"/>
      <c r="Q27" s="945"/>
      <c r="R27" s="945"/>
      <c r="S27" s="945"/>
      <c r="T27" s="945"/>
      <c r="U27" s="945"/>
      <c r="V27" s="945"/>
      <c r="W27" s="945"/>
      <c r="X27" s="945"/>
      <c r="Y27" s="945"/>
      <c r="Z27" s="945"/>
      <c r="AA27" s="945"/>
      <c r="AB27" s="945"/>
      <c r="AC27" s="945"/>
      <c r="AD27" s="945"/>
      <c r="AE27" s="946"/>
      <c r="AF27" s="947">
        <f t="shared" ref="AF27:AF37" si="0">IFERROR(ROUND(AVERAGE(H27:AE27),0),0)</f>
        <v>0</v>
      </c>
      <c r="AG27" s="948"/>
      <c r="AH27" s="949"/>
      <c r="AI27" s="560"/>
      <c r="AJ27" s="560"/>
    </row>
    <row r="28" spans="1:36" ht="17.25" customHeight="1">
      <c r="A28" s="560"/>
      <c r="B28" s="560"/>
      <c r="C28" s="952" t="s">
        <v>615</v>
      </c>
      <c r="D28" s="940"/>
      <c r="E28" s="940"/>
      <c r="F28" s="900" t="s">
        <v>460</v>
      </c>
      <c r="G28" s="941"/>
      <c r="H28" s="951"/>
      <c r="I28" s="945"/>
      <c r="J28" s="945"/>
      <c r="K28" s="945"/>
      <c r="L28" s="945"/>
      <c r="M28" s="945"/>
      <c r="N28" s="945"/>
      <c r="O28" s="945"/>
      <c r="P28" s="945"/>
      <c r="Q28" s="945"/>
      <c r="R28" s="945"/>
      <c r="S28" s="945"/>
      <c r="T28" s="945"/>
      <c r="U28" s="945"/>
      <c r="V28" s="945"/>
      <c r="W28" s="945"/>
      <c r="X28" s="945"/>
      <c r="Y28" s="945"/>
      <c r="Z28" s="945"/>
      <c r="AA28" s="945"/>
      <c r="AB28" s="945"/>
      <c r="AC28" s="945"/>
      <c r="AD28" s="945"/>
      <c r="AE28" s="946"/>
      <c r="AF28" s="947">
        <f t="shared" si="0"/>
        <v>0</v>
      </c>
      <c r="AG28" s="948"/>
      <c r="AH28" s="949"/>
      <c r="AI28" s="560"/>
      <c r="AJ28" s="560"/>
    </row>
    <row r="29" spans="1:36" ht="17.25" customHeight="1">
      <c r="A29" s="560"/>
      <c r="B29" s="560"/>
      <c r="C29" s="940"/>
      <c r="D29" s="940"/>
      <c r="E29" s="940"/>
      <c r="F29" s="900" t="s">
        <v>459</v>
      </c>
      <c r="G29" s="941"/>
      <c r="H29" s="951"/>
      <c r="I29" s="945"/>
      <c r="J29" s="945"/>
      <c r="K29" s="945"/>
      <c r="L29" s="945"/>
      <c r="M29" s="945"/>
      <c r="N29" s="945"/>
      <c r="O29" s="945"/>
      <c r="P29" s="945"/>
      <c r="Q29" s="945"/>
      <c r="R29" s="945"/>
      <c r="S29" s="945"/>
      <c r="T29" s="945"/>
      <c r="U29" s="945"/>
      <c r="V29" s="945"/>
      <c r="W29" s="945"/>
      <c r="X29" s="945"/>
      <c r="Y29" s="945"/>
      <c r="Z29" s="945"/>
      <c r="AA29" s="945"/>
      <c r="AB29" s="945"/>
      <c r="AC29" s="945"/>
      <c r="AD29" s="945"/>
      <c r="AE29" s="946"/>
      <c r="AF29" s="947">
        <f t="shared" si="0"/>
        <v>0</v>
      </c>
      <c r="AG29" s="948"/>
      <c r="AH29" s="949"/>
      <c r="AI29" s="560"/>
      <c r="AJ29" s="560"/>
    </row>
    <row r="30" spans="1:36" ht="17.25" customHeight="1">
      <c r="A30" s="560"/>
      <c r="B30" s="560"/>
      <c r="C30" s="940" t="s">
        <v>461</v>
      </c>
      <c r="D30" s="940"/>
      <c r="E30" s="940"/>
      <c r="F30" s="900" t="s">
        <v>460</v>
      </c>
      <c r="G30" s="941"/>
      <c r="H30" s="951"/>
      <c r="I30" s="945"/>
      <c r="J30" s="945"/>
      <c r="K30" s="945"/>
      <c r="L30" s="945"/>
      <c r="M30" s="945"/>
      <c r="N30" s="945"/>
      <c r="O30" s="945"/>
      <c r="P30" s="945"/>
      <c r="Q30" s="945"/>
      <c r="R30" s="945"/>
      <c r="S30" s="945"/>
      <c r="T30" s="945"/>
      <c r="U30" s="945"/>
      <c r="V30" s="945"/>
      <c r="W30" s="945"/>
      <c r="X30" s="945"/>
      <c r="Y30" s="945"/>
      <c r="Z30" s="945"/>
      <c r="AA30" s="945"/>
      <c r="AB30" s="945"/>
      <c r="AC30" s="945"/>
      <c r="AD30" s="945"/>
      <c r="AE30" s="946"/>
      <c r="AF30" s="947">
        <f t="shared" si="0"/>
        <v>0</v>
      </c>
      <c r="AG30" s="948"/>
      <c r="AH30" s="949"/>
      <c r="AI30" s="560"/>
      <c r="AJ30" s="560"/>
    </row>
    <row r="31" spans="1:36" ht="17.25" customHeight="1">
      <c r="A31" s="560"/>
      <c r="B31" s="560"/>
      <c r="C31" s="940"/>
      <c r="D31" s="940"/>
      <c r="E31" s="940"/>
      <c r="F31" s="900" t="s">
        <v>459</v>
      </c>
      <c r="G31" s="941"/>
      <c r="H31" s="951"/>
      <c r="I31" s="945"/>
      <c r="J31" s="945"/>
      <c r="K31" s="945"/>
      <c r="L31" s="945"/>
      <c r="M31" s="945"/>
      <c r="N31" s="945"/>
      <c r="O31" s="945"/>
      <c r="P31" s="945"/>
      <c r="Q31" s="945"/>
      <c r="R31" s="945"/>
      <c r="S31" s="945"/>
      <c r="T31" s="945"/>
      <c r="U31" s="945"/>
      <c r="V31" s="945"/>
      <c r="W31" s="945"/>
      <c r="X31" s="945"/>
      <c r="Y31" s="945"/>
      <c r="Z31" s="945"/>
      <c r="AA31" s="945"/>
      <c r="AB31" s="945"/>
      <c r="AC31" s="945"/>
      <c r="AD31" s="945"/>
      <c r="AE31" s="946"/>
      <c r="AF31" s="947">
        <f t="shared" si="0"/>
        <v>0</v>
      </c>
      <c r="AG31" s="948"/>
      <c r="AH31" s="949"/>
      <c r="AI31" s="560"/>
      <c r="AJ31" s="560"/>
    </row>
    <row r="32" spans="1:36" ht="17.25" customHeight="1">
      <c r="A32" s="560"/>
      <c r="B32" s="560"/>
      <c r="C32" s="952" t="s">
        <v>616</v>
      </c>
      <c r="D32" s="940"/>
      <c r="E32" s="940"/>
      <c r="F32" s="900" t="s">
        <v>460</v>
      </c>
      <c r="G32" s="941"/>
      <c r="H32" s="951"/>
      <c r="I32" s="945"/>
      <c r="J32" s="945"/>
      <c r="K32" s="945"/>
      <c r="L32" s="945"/>
      <c r="M32" s="945"/>
      <c r="N32" s="945"/>
      <c r="O32" s="945"/>
      <c r="P32" s="945"/>
      <c r="Q32" s="945"/>
      <c r="R32" s="945"/>
      <c r="S32" s="945"/>
      <c r="T32" s="945"/>
      <c r="U32" s="945"/>
      <c r="V32" s="945"/>
      <c r="W32" s="945"/>
      <c r="X32" s="945"/>
      <c r="Y32" s="945"/>
      <c r="Z32" s="945"/>
      <c r="AA32" s="945"/>
      <c r="AB32" s="945"/>
      <c r="AC32" s="945"/>
      <c r="AD32" s="945"/>
      <c r="AE32" s="946"/>
      <c r="AF32" s="947">
        <f t="shared" si="0"/>
        <v>0</v>
      </c>
      <c r="AG32" s="948"/>
      <c r="AH32" s="949"/>
      <c r="AI32" s="560"/>
      <c r="AJ32" s="560"/>
    </row>
    <row r="33" spans="1:49" ht="17.25" customHeight="1">
      <c r="A33" s="560"/>
      <c r="B33" s="560"/>
      <c r="C33" s="940"/>
      <c r="D33" s="940"/>
      <c r="E33" s="940"/>
      <c r="F33" s="900" t="s">
        <v>459</v>
      </c>
      <c r="G33" s="941"/>
      <c r="H33" s="951"/>
      <c r="I33" s="945"/>
      <c r="J33" s="945"/>
      <c r="K33" s="945"/>
      <c r="L33" s="945"/>
      <c r="M33" s="945"/>
      <c r="N33" s="945"/>
      <c r="O33" s="945"/>
      <c r="P33" s="945"/>
      <c r="Q33" s="945"/>
      <c r="R33" s="945"/>
      <c r="S33" s="945"/>
      <c r="T33" s="945"/>
      <c r="U33" s="945"/>
      <c r="V33" s="945"/>
      <c r="W33" s="945"/>
      <c r="X33" s="945"/>
      <c r="Y33" s="945"/>
      <c r="Z33" s="945"/>
      <c r="AA33" s="945"/>
      <c r="AB33" s="945"/>
      <c r="AC33" s="945"/>
      <c r="AD33" s="945"/>
      <c r="AE33" s="946"/>
      <c r="AF33" s="947">
        <f t="shared" si="0"/>
        <v>0</v>
      </c>
      <c r="AG33" s="948"/>
      <c r="AH33" s="949"/>
      <c r="AI33" s="560"/>
      <c r="AJ33" s="560"/>
    </row>
    <row r="34" spans="1:49" ht="17.25" customHeight="1">
      <c r="A34" s="560"/>
      <c r="B34" s="560"/>
      <c r="C34" s="952" t="s">
        <v>617</v>
      </c>
      <c r="D34" s="940"/>
      <c r="E34" s="940"/>
      <c r="F34" s="900" t="s">
        <v>460</v>
      </c>
      <c r="G34" s="941"/>
      <c r="H34" s="951"/>
      <c r="I34" s="945"/>
      <c r="J34" s="945"/>
      <c r="K34" s="945"/>
      <c r="L34" s="945"/>
      <c r="M34" s="945"/>
      <c r="N34" s="945"/>
      <c r="O34" s="945"/>
      <c r="P34" s="945"/>
      <c r="Q34" s="945"/>
      <c r="R34" s="945"/>
      <c r="S34" s="945"/>
      <c r="T34" s="945"/>
      <c r="U34" s="945"/>
      <c r="V34" s="945"/>
      <c r="W34" s="945"/>
      <c r="X34" s="945"/>
      <c r="Y34" s="945"/>
      <c r="Z34" s="945"/>
      <c r="AA34" s="945"/>
      <c r="AB34" s="945"/>
      <c r="AC34" s="945"/>
      <c r="AD34" s="945"/>
      <c r="AE34" s="946"/>
      <c r="AF34" s="947">
        <f t="shared" si="0"/>
        <v>0</v>
      </c>
      <c r="AG34" s="948"/>
      <c r="AH34" s="949"/>
      <c r="AI34" s="560"/>
      <c r="AJ34" s="560"/>
    </row>
    <row r="35" spans="1:49" ht="17.25" customHeight="1">
      <c r="A35" s="560"/>
      <c r="B35" s="560"/>
      <c r="C35" s="940"/>
      <c r="D35" s="940"/>
      <c r="E35" s="940"/>
      <c r="F35" s="900" t="s">
        <v>459</v>
      </c>
      <c r="G35" s="941"/>
      <c r="H35" s="951"/>
      <c r="I35" s="945"/>
      <c r="J35" s="945"/>
      <c r="K35" s="945"/>
      <c r="L35" s="945"/>
      <c r="M35" s="945"/>
      <c r="N35" s="945"/>
      <c r="O35" s="945"/>
      <c r="P35" s="945"/>
      <c r="Q35" s="945"/>
      <c r="R35" s="945"/>
      <c r="S35" s="945"/>
      <c r="T35" s="945"/>
      <c r="U35" s="945"/>
      <c r="V35" s="945"/>
      <c r="W35" s="945"/>
      <c r="X35" s="945"/>
      <c r="Y35" s="945"/>
      <c r="Z35" s="945"/>
      <c r="AA35" s="945"/>
      <c r="AB35" s="945"/>
      <c r="AC35" s="945"/>
      <c r="AD35" s="945"/>
      <c r="AE35" s="946"/>
      <c r="AF35" s="947">
        <f t="shared" si="0"/>
        <v>0</v>
      </c>
      <c r="AG35" s="948"/>
      <c r="AH35" s="949"/>
      <c r="AI35" s="560"/>
      <c r="AJ35" s="560"/>
    </row>
    <row r="36" spans="1:49" ht="17.25" customHeight="1">
      <c r="A36" s="560"/>
      <c r="B36" s="560"/>
      <c r="C36" s="952" t="s">
        <v>618</v>
      </c>
      <c r="D36" s="940"/>
      <c r="E36" s="940"/>
      <c r="F36" s="900" t="s">
        <v>460</v>
      </c>
      <c r="G36" s="941"/>
      <c r="H36" s="951"/>
      <c r="I36" s="945"/>
      <c r="J36" s="945"/>
      <c r="K36" s="945"/>
      <c r="L36" s="945"/>
      <c r="M36" s="945"/>
      <c r="N36" s="945"/>
      <c r="O36" s="945"/>
      <c r="P36" s="945"/>
      <c r="Q36" s="945"/>
      <c r="R36" s="945"/>
      <c r="S36" s="945"/>
      <c r="T36" s="945"/>
      <c r="U36" s="945"/>
      <c r="V36" s="945"/>
      <c r="W36" s="945"/>
      <c r="X36" s="945"/>
      <c r="Y36" s="945"/>
      <c r="Z36" s="945"/>
      <c r="AA36" s="945"/>
      <c r="AB36" s="945"/>
      <c r="AC36" s="945"/>
      <c r="AD36" s="945"/>
      <c r="AE36" s="946"/>
      <c r="AF36" s="947">
        <f t="shared" si="0"/>
        <v>0</v>
      </c>
      <c r="AG36" s="948"/>
      <c r="AH36" s="949"/>
      <c r="AI36" s="560"/>
      <c r="AJ36" s="560"/>
    </row>
    <row r="37" spans="1:49" ht="17.25" customHeight="1" thickBot="1">
      <c r="A37" s="560"/>
      <c r="B37" s="560"/>
      <c r="C37" s="940"/>
      <c r="D37" s="940"/>
      <c r="E37" s="940"/>
      <c r="F37" s="900" t="s">
        <v>459</v>
      </c>
      <c r="G37" s="941"/>
      <c r="H37" s="956"/>
      <c r="I37" s="953"/>
      <c r="J37" s="953"/>
      <c r="K37" s="953"/>
      <c r="L37" s="953"/>
      <c r="M37" s="953"/>
      <c r="N37" s="953"/>
      <c r="O37" s="953"/>
      <c r="P37" s="953"/>
      <c r="Q37" s="953"/>
      <c r="R37" s="953"/>
      <c r="S37" s="953"/>
      <c r="T37" s="953"/>
      <c r="U37" s="953"/>
      <c r="V37" s="953"/>
      <c r="W37" s="953"/>
      <c r="X37" s="953"/>
      <c r="Y37" s="953"/>
      <c r="Z37" s="953"/>
      <c r="AA37" s="953"/>
      <c r="AB37" s="953"/>
      <c r="AC37" s="953"/>
      <c r="AD37" s="953"/>
      <c r="AE37" s="954"/>
      <c r="AF37" s="947">
        <f t="shared" si="0"/>
        <v>0</v>
      </c>
      <c r="AG37" s="948"/>
      <c r="AH37" s="949"/>
      <c r="AI37" s="560"/>
      <c r="AJ37" s="560"/>
    </row>
    <row r="38" spans="1:49" ht="21" customHeight="1" thickTop="1">
      <c r="A38" s="560"/>
      <c r="B38" s="560"/>
      <c r="C38" s="955" t="s">
        <v>458</v>
      </c>
      <c r="D38" s="955"/>
      <c r="E38" s="955"/>
      <c r="F38" s="955"/>
      <c r="G38" s="955"/>
      <c r="H38" s="955"/>
      <c r="I38" s="955"/>
      <c r="J38" s="955"/>
      <c r="K38" s="955"/>
      <c r="L38" s="955"/>
      <c r="M38" s="955"/>
      <c r="N38" s="955"/>
      <c r="O38" s="955"/>
      <c r="P38" s="955"/>
      <c r="Q38" s="955"/>
      <c r="R38" s="955"/>
      <c r="S38" s="955"/>
      <c r="T38" s="955"/>
      <c r="U38" s="955"/>
      <c r="V38" s="955"/>
      <c r="W38" s="955"/>
      <c r="X38" s="955"/>
      <c r="Y38" s="955"/>
      <c r="Z38" s="955"/>
      <c r="AA38" s="955"/>
      <c r="AB38" s="955"/>
      <c r="AC38" s="955"/>
      <c r="AD38" s="955"/>
      <c r="AE38" s="955"/>
      <c r="AF38" s="955"/>
      <c r="AG38" s="955"/>
      <c r="AH38" s="955"/>
      <c r="AI38" s="560"/>
      <c r="AJ38" s="560"/>
    </row>
    <row r="39" spans="1:49" ht="24" customHeight="1">
      <c r="A39" s="560"/>
      <c r="B39" s="560"/>
      <c r="C39" s="560"/>
      <c r="D39" s="560"/>
      <c r="E39" s="560"/>
      <c r="F39" s="560"/>
      <c r="G39" s="618"/>
      <c r="H39" s="618"/>
      <c r="I39" s="618"/>
      <c r="J39" s="618"/>
      <c r="K39" s="618"/>
      <c r="L39" s="618"/>
      <c r="M39" s="149"/>
      <c r="N39" s="149"/>
      <c r="O39" s="149"/>
      <c r="P39" s="149"/>
      <c r="Q39" s="149"/>
      <c r="R39" s="149"/>
      <c r="S39" s="149"/>
      <c r="T39" s="149"/>
      <c r="U39" s="149"/>
      <c r="V39" s="149"/>
      <c r="W39" s="149"/>
      <c r="X39" s="149"/>
      <c r="Y39" s="547"/>
      <c r="Z39" s="547"/>
      <c r="AA39" s="547"/>
      <c r="AB39" s="547"/>
      <c r="AC39" s="547"/>
      <c r="AD39" s="560"/>
      <c r="AE39" s="560"/>
      <c r="AF39" s="560"/>
      <c r="AG39" s="560"/>
      <c r="AH39" s="560"/>
      <c r="AI39" s="560"/>
      <c r="AJ39" s="560"/>
      <c r="AU39" s="147"/>
      <c r="AV39" s="147"/>
      <c r="AW39" s="147"/>
    </row>
    <row r="40" spans="1:49" s="147" customFormat="1" ht="15" customHeight="1" thickBot="1">
      <c r="A40" s="957" t="s">
        <v>619</v>
      </c>
      <c r="B40" s="957"/>
      <c r="C40" s="957"/>
      <c r="D40" s="957"/>
      <c r="E40" s="957"/>
      <c r="F40" s="957"/>
      <c r="G40" s="957"/>
      <c r="H40" s="957"/>
      <c r="I40" s="957"/>
      <c r="J40" s="957"/>
      <c r="K40" s="957"/>
      <c r="L40" s="957"/>
      <c r="M40" s="957"/>
      <c r="N40" s="957"/>
      <c r="O40" s="957"/>
      <c r="P40" s="957"/>
      <c r="Q40" s="957"/>
      <c r="R40" s="957"/>
      <c r="S40" s="957"/>
      <c r="T40" s="957"/>
      <c r="U40" s="957"/>
      <c r="V40" s="957"/>
      <c r="W40" s="957"/>
      <c r="X40" s="957"/>
      <c r="Y40" s="957"/>
      <c r="Z40" s="957"/>
      <c r="AA40" s="957"/>
      <c r="AB40" s="957"/>
      <c r="AC40" s="957"/>
      <c r="AD40" s="957"/>
      <c r="AE40" s="957"/>
      <c r="AF40" s="957"/>
      <c r="AG40" s="957"/>
      <c r="AH40" s="957"/>
      <c r="AI40" s="957"/>
      <c r="AJ40" s="957"/>
      <c r="AK40" s="148"/>
      <c r="AU40" s="561"/>
      <c r="AV40" s="561"/>
      <c r="AW40" s="561"/>
    </row>
    <row r="41" spans="1:49" ht="12" customHeight="1">
      <c r="A41" s="958" t="s">
        <v>457</v>
      </c>
      <c r="B41" s="959"/>
      <c r="C41" s="959"/>
      <c r="D41" s="959"/>
      <c r="E41" s="959"/>
      <c r="F41" s="959"/>
      <c r="G41" s="959"/>
      <c r="H41" s="959"/>
      <c r="I41" s="959"/>
      <c r="J41" s="959"/>
      <c r="K41" s="964" t="s">
        <v>456</v>
      </c>
      <c r="L41" s="965"/>
      <c r="M41" s="968" t="s">
        <v>455</v>
      </c>
      <c r="N41" s="968"/>
      <c r="O41" s="968"/>
      <c r="P41" s="968"/>
      <c r="Q41" s="968"/>
      <c r="R41" s="968"/>
      <c r="S41" s="968"/>
      <c r="T41" s="968"/>
      <c r="U41" s="968"/>
      <c r="V41" s="968"/>
      <c r="W41" s="968"/>
      <c r="X41" s="968"/>
      <c r="Y41" s="968"/>
      <c r="Z41" s="968"/>
      <c r="AA41" s="968"/>
      <c r="AB41" s="968"/>
      <c r="AC41" s="968"/>
      <c r="AD41" s="968"/>
      <c r="AE41" s="968"/>
      <c r="AF41" s="968"/>
      <c r="AG41" s="968"/>
      <c r="AH41" s="968"/>
      <c r="AI41" s="968"/>
      <c r="AJ41" s="968"/>
    </row>
    <row r="42" spans="1:49" ht="12" customHeight="1">
      <c r="A42" s="960"/>
      <c r="B42" s="961"/>
      <c r="C42" s="961"/>
      <c r="D42" s="961"/>
      <c r="E42" s="961"/>
      <c r="F42" s="961"/>
      <c r="G42" s="961"/>
      <c r="H42" s="961"/>
      <c r="I42" s="961"/>
      <c r="J42" s="961"/>
      <c r="K42" s="966"/>
      <c r="L42" s="967"/>
      <c r="M42" s="968"/>
      <c r="N42" s="968"/>
      <c r="O42" s="968"/>
      <c r="P42" s="968"/>
      <c r="Q42" s="968"/>
      <c r="R42" s="968"/>
      <c r="S42" s="968"/>
      <c r="T42" s="968"/>
      <c r="U42" s="968"/>
      <c r="V42" s="968"/>
      <c r="W42" s="968"/>
      <c r="X42" s="968"/>
      <c r="Y42" s="968"/>
      <c r="Z42" s="968"/>
      <c r="AA42" s="968"/>
      <c r="AB42" s="968"/>
      <c r="AC42" s="968"/>
      <c r="AD42" s="968"/>
      <c r="AE42" s="968"/>
      <c r="AF42" s="968"/>
      <c r="AG42" s="968"/>
      <c r="AH42" s="968"/>
      <c r="AI42" s="968"/>
      <c r="AJ42" s="968"/>
    </row>
    <row r="43" spans="1:49" ht="21" customHeight="1">
      <c r="A43" s="960"/>
      <c r="B43" s="961"/>
      <c r="C43" s="961"/>
      <c r="D43" s="961"/>
      <c r="E43" s="961"/>
      <c r="F43" s="961"/>
      <c r="G43" s="961"/>
      <c r="H43" s="961"/>
      <c r="I43" s="961"/>
      <c r="J43" s="961"/>
      <c r="K43" s="966"/>
      <c r="L43" s="967"/>
      <c r="M43" s="969" t="s">
        <v>454</v>
      </c>
      <c r="N43" s="970"/>
      <c r="O43" s="970"/>
      <c r="P43" s="970"/>
      <c r="Q43" s="969" t="s">
        <v>620</v>
      </c>
      <c r="R43" s="970"/>
      <c r="S43" s="970"/>
      <c r="T43" s="970"/>
      <c r="U43" s="969" t="s">
        <v>453</v>
      </c>
      <c r="V43" s="970"/>
      <c r="W43" s="970"/>
      <c r="X43" s="971"/>
      <c r="Y43" s="969" t="s">
        <v>621</v>
      </c>
      <c r="Z43" s="970"/>
      <c r="AA43" s="970"/>
      <c r="AB43" s="971"/>
      <c r="AC43" s="969" t="s">
        <v>622</v>
      </c>
      <c r="AD43" s="970"/>
      <c r="AE43" s="970"/>
      <c r="AF43" s="971"/>
      <c r="AG43" s="969" t="s">
        <v>623</v>
      </c>
      <c r="AH43" s="970"/>
      <c r="AI43" s="970"/>
      <c r="AJ43" s="971"/>
    </row>
    <row r="44" spans="1:49" ht="21" customHeight="1" thickBot="1">
      <c r="A44" s="962"/>
      <c r="B44" s="963"/>
      <c r="C44" s="963"/>
      <c r="D44" s="963"/>
      <c r="E44" s="963"/>
      <c r="F44" s="963"/>
      <c r="G44" s="963"/>
      <c r="H44" s="963"/>
      <c r="I44" s="963"/>
      <c r="J44" s="963"/>
      <c r="K44" s="966"/>
      <c r="L44" s="967"/>
      <c r="M44" s="972" t="s">
        <v>451</v>
      </c>
      <c r="N44" s="973"/>
      <c r="O44" s="974" t="s">
        <v>450</v>
      </c>
      <c r="P44" s="896"/>
      <c r="Q44" s="972" t="s">
        <v>451</v>
      </c>
      <c r="R44" s="973"/>
      <c r="S44" s="974" t="s">
        <v>450</v>
      </c>
      <c r="T44" s="896"/>
      <c r="U44" s="972" t="s">
        <v>451</v>
      </c>
      <c r="V44" s="973"/>
      <c r="W44" s="974" t="s">
        <v>450</v>
      </c>
      <c r="X44" s="896"/>
      <c r="Y44" s="972" t="s">
        <v>451</v>
      </c>
      <c r="Z44" s="973"/>
      <c r="AA44" s="974" t="s">
        <v>450</v>
      </c>
      <c r="AB44" s="896"/>
      <c r="AC44" s="972" t="s">
        <v>451</v>
      </c>
      <c r="AD44" s="973"/>
      <c r="AE44" s="974" t="s">
        <v>450</v>
      </c>
      <c r="AF44" s="896"/>
      <c r="AG44" s="972" t="s">
        <v>451</v>
      </c>
      <c r="AH44" s="973"/>
      <c r="AI44" s="974" t="s">
        <v>450</v>
      </c>
      <c r="AJ44" s="896"/>
    </row>
    <row r="45" spans="1:49" ht="21" customHeight="1" thickBot="1">
      <c r="A45" s="994" t="s">
        <v>449</v>
      </c>
      <c r="B45" s="995"/>
      <c r="C45" s="995"/>
      <c r="D45" s="995"/>
      <c r="E45" s="995"/>
      <c r="F45" s="995"/>
      <c r="G45" s="995"/>
      <c r="H45" s="995"/>
      <c r="I45" s="995"/>
      <c r="J45" s="995"/>
      <c r="K45" s="996" t="s">
        <v>624</v>
      </c>
      <c r="L45" s="996"/>
      <c r="M45" s="997">
        <f>$AF$34</f>
        <v>0</v>
      </c>
      <c r="N45" s="976"/>
      <c r="O45" s="976">
        <f>$AF$35</f>
        <v>0</v>
      </c>
      <c r="P45" s="998"/>
      <c r="Q45" s="992">
        <f>$AF$36</f>
        <v>0</v>
      </c>
      <c r="R45" s="976"/>
      <c r="S45" s="976">
        <f>$AF$37</f>
        <v>0</v>
      </c>
      <c r="T45" s="998"/>
      <c r="U45" s="992">
        <f>$AF$30</f>
        <v>0</v>
      </c>
      <c r="V45" s="976"/>
      <c r="W45" s="976">
        <f>$AF$31</f>
        <v>0</v>
      </c>
      <c r="X45" s="993"/>
      <c r="Y45" s="975">
        <f>$AF$32</f>
        <v>0</v>
      </c>
      <c r="Z45" s="976"/>
      <c r="AA45" s="976">
        <f>$AF$33</f>
        <v>0</v>
      </c>
      <c r="AB45" s="993"/>
      <c r="AC45" s="975">
        <f>$AF$26</f>
        <v>0</v>
      </c>
      <c r="AD45" s="976"/>
      <c r="AE45" s="976">
        <f>$AF$27</f>
        <v>0</v>
      </c>
      <c r="AF45" s="993"/>
      <c r="AG45" s="975">
        <f>$AF$28</f>
        <v>0</v>
      </c>
      <c r="AH45" s="976"/>
      <c r="AI45" s="976">
        <f>$AF$29</f>
        <v>0</v>
      </c>
      <c r="AJ45" s="977"/>
    </row>
    <row r="46" spans="1:49" ht="21" customHeight="1">
      <c r="A46" s="978" t="s">
        <v>448</v>
      </c>
      <c r="B46" s="981" t="s">
        <v>625</v>
      </c>
      <c r="C46" s="982" t="s">
        <v>447</v>
      </c>
      <c r="D46" s="983"/>
      <c r="E46" s="983"/>
      <c r="F46" s="983"/>
      <c r="G46" s="983"/>
      <c r="H46" s="983"/>
      <c r="I46" s="983"/>
      <c r="J46" s="984"/>
      <c r="K46" s="985"/>
      <c r="L46" s="986"/>
      <c r="M46" s="987">
        <f>IF($K46="○",VLOOKUP($AV$6,単価表,12,0),0)</f>
        <v>0</v>
      </c>
      <c r="N46" s="988"/>
      <c r="O46" s="988">
        <f>IF($K46="○",VLOOKUP($AV$6,単価表,15,0),0)</f>
        <v>0</v>
      </c>
      <c r="P46" s="989"/>
      <c r="Q46" s="990">
        <f>IF($K46="○",VLOOKUP($AV$6,単価表,12,0),0)</f>
        <v>0</v>
      </c>
      <c r="R46" s="988"/>
      <c r="S46" s="988">
        <f>IF($K46="○",VLOOKUP($AV$6,単価表,15,0),0)</f>
        <v>0</v>
      </c>
      <c r="T46" s="991"/>
      <c r="U46" s="987">
        <f>IF($K46="○",VLOOKUP($AV$5,単価表,12,0),0)</f>
        <v>0</v>
      </c>
      <c r="V46" s="988"/>
      <c r="W46" s="988">
        <f>IF($K46="○",VLOOKUP($AV$5,単価表,15,0),0)</f>
        <v>0</v>
      </c>
      <c r="X46" s="989"/>
      <c r="Y46" s="990">
        <f>IF($K46="○",VLOOKUP($AV$5,単価表,12,0),0)</f>
        <v>0</v>
      </c>
      <c r="Z46" s="988"/>
      <c r="AA46" s="988">
        <f>IF($K46="○",VLOOKUP($AV$5,単価表,15,0),0)</f>
        <v>0</v>
      </c>
      <c r="AB46" s="991"/>
      <c r="AC46" s="987">
        <f>IF($K46="○",VLOOKUP($AV$4,単価表,12,0),0)</f>
        <v>0</v>
      </c>
      <c r="AD46" s="988"/>
      <c r="AE46" s="988">
        <f>IF($K46="○",VLOOKUP($AV$4,単価表,15,0),0)</f>
        <v>0</v>
      </c>
      <c r="AF46" s="989"/>
      <c r="AG46" s="990">
        <f>IF($K46="○",VLOOKUP($AV$4,単価表,12,0),0)</f>
        <v>0</v>
      </c>
      <c r="AH46" s="988"/>
      <c r="AI46" s="988">
        <f>IF($K46="○",VLOOKUP($AV$4,単価表,15,0),0)</f>
        <v>0</v>
      </c>
      <c r="AJ46" s="991"/>
    </row>
    <row r="47" spans="1:49" ht="21" customHeight="1">
      <c r="A47" s="979"/>
      <c r="B47" s="981"/>
      <c r="C47" s="1004" t="s">
        <v>626</v>
      </c>
      <c r="D47" s="1005"/>
      <c r="E47" s="1005"/>
      <c r="F47" s="1005"/>
      <c r="G47" s="1005"/>
      <c r="H47" s="1005"/>
      <c r="I47" s="1005"/>
      <c r="J47" s="1006"/>
      <c r="K47" s="1007"/>
      <c r="L47" s="1008"/>
      <c r="M47" s="1002">
        <f>IF($K47="○",VLOOKUP($AV$6,単価表,25,0),0)</f>
        <v>0</v>
      </c>
      <c r="N47" s="1000"/>
      <c r="O47" s="1000">
        <f>IF($K47="○",VLOOKUP($AV$6,単価表,25,0),0)</f>
        <v>0</v>
      </c>
      <c r="P47" s="1003"/>
      <c r="Q47" s="999">
        <f>IF($K47="○",VLOOKUP($AV$6,単価表,25,0),0)</f>
        <v>0</v>
      </c>
      <c r="R47" s="1000"/>
      <c r="S47" s="1000">
        <f>IF($K47="○",VLOOKUP($AV$6,単価表,25,0),0)</f>
        <v>0</v>
      </c>
      <c r="T47" s="1001"/>
      <c r="U47" s="1002">
        <f>IF($K47="○",VLOOKUP($AV$5,単価表,25,0),0)</f>
        <v>0</v>
      </c>
      <c r="V47" s="1000"/>
      <c r="W47" s="1000">
        <f>IF($K47="○",VLOOKUP($AV$5,単価表,25,0),0)</f>
        <v>0</v>
      </c>
      <c r="X47" s="1003"/>
      <c r="Y47" s="999">
        <f>IF($K47="○",VLOOKUP($AV$5,単価表,25,0),0)</f>
        <v>0</v>
      </c>
      <c r="Z47" s="1000"/>
      <c r="AA47" s="1000">
        <f>IF($K47="○",VLOOKUP($AV$5,単価表,25,0),0)</f>
        <v>0</v>
      </c>
      <c r="AB47" s="1001"/>
      <c r="AC47" s="1002">
        <f>IF($K47="○",VLOOKUP($AV$4,単価表,25,0),0)</f>
        <v>0</v>
      </c>
      <c r="AD47" s="1000"/>
      <c r="AE47" s="1000">
        <f>IF($K47="○",VLOOKUP($AV$4,単価表,25,0),0)</f>
        <v>0</v>
      </c>
      <c r="AF47" s="1003"/>
      <c r="AG47" s="999">
        <f>IF($K47="○",VLOOKUP($AV$4,単価表,25,0),0)</f>
        <v>0</v>
      </c>
      <c r="AH47" s="1000"/>
      <c r="AI47" s="1000">
        <f>IF($K47="○",VLOOKUP($AV$4,単価表,25,0),0)</f>
        <v>0</v>
      </c>
      <c r="AJ47" s="1001"/>
    </row>
    <row r="48" spans="1:49" ht="21" customHeight="1">
      <c r="A48" s="979"/>
      <c r="B48" s="981"/>
      <c r="C48" s="1004" t="s">
        <v>627</v>
      </c>
      <c r="D48" s="1005"/>
      <c r="E48" s="1005"/>
      <c r="F48" s="1005"/>
      <c r="G48" s="1005"/>
      <c r="H48" s="1005"/>
      <c r="I48" s="1005"/>
      <c r="J48" s="1006"/>
      <c r="K48" s="1007"/>
      <c r="L48" s="1008"/>
      <c r="M48" s="1022"/>
      <c r="N48" s="1023"/>
      <c r="O48" s="1023"/>
      <c r="P48" s="1024"/>
      <c r="Q48" s="1011">
        <f>IF($K48="○",VLOOKUP($AV$6,単価表,31,0),0)</f>
        <v>0</v>
      </c>
      <c r="R48" s="1012"/>
      <c r="S48" s="1012">
        <f>IF($K48="○",VLOOKUP($AV$6,単価表,31,0),0)</f>
        <v>0</v>
      </c>
      <c r="T48" s="1013"/>
      <c r="U48" s="1022"/>
      <c r="V48" s="1023"/>
      <c r="W48" s="1023"/>
      <c r="X48" s="1024"/>
      <c r="Y48" s="1011">
        <f>IF($K48="○",VLOOKUP($AV$5,単価表,31,0),0)</f>
        <v>0</v>
      </c>
      <c r="Z48" s="1012"/>
      <c r="AA48" s="1012">
        <f>IF($K48="○",VLOOKUP($AV$5,単価表,31,0),0)</f>
        <v>0</v>
      </c>
      <c r="AB48" s="1013"/>
      <c r="AC48" s="1022"/>
      <c r="AD48" s="1023"/>
      <c r="AE48" s="1023"/>
      <c r="AF48" s="1024"/>
      <c r="AG48" s="1011">
        <f>IF($K48="○",VLOOKUP($AV$4,単価表,31,0),0)</f>
        <v>0</v>
      </c>
      <c r="AH48" s="1012"/>
      <c r="AI48" s="1012">
        <f>IF($K48="○",VLOOKUP($AV$4,単価表,31,0),0)</f>
        <v>0</v>
      </c>
      <c r="AJ48" s="1013"/>
    </row>
    <row r="49" spans="1:49" ht="21" customHeight="1" thickBot="1">
      <c r="A49" s="979"/>
      <c r="B49" s="981"/>
      <c r="C49" s="1014" t="s">
        <v>446</v>
      </c>
      <c r="D49" s="1015"/>
      <c r="E49" s="1015"/>
      <c r="F49" s="1015"/>
      <c r="G49" s="1015"/>
      <c r="H49" s="1015"/>
      <c r="I49" s="1015"/>
      <c r="J49" s="1016"/>
      <c r="K49" s="1017"/>
      <c r="L49" s="1018"/>
      <c r="M49" s="1009">
        <f>IF($K49="○",VLOOKUP($AV$4,単価表,46,0),0)</f>
        <v>0</v>
      </c>
      <c r="N49" s="1019"/>
      <c r="O49" s="1009">
        <f>IF($K49="○",VLOOKUP($AV$4,単価表,46,0),0)</f>
        <v>0</v>
      </c>
      <c r="P49" s="1020"/>
      <c r="Q49" s="1021">
        <f>IF($K49="○",VLOOKUP($AV$4,単価表,46,0),0)</f>
        <v>0</v>
      </c>
      <c r="R49" s="1019"/>
      <c r="S49" s="1009">
        <f>IF($K49="○",VLOOKUP($AV$4,単価表,46,0),0)</f>
        <v>0</v>
      </c>
      <c r="T49" s="1010"/>
      <c r="U49" s="1009">
        <f>IF($K49="○",VLOOKUP($AV$4,単価表,46,0),0)</f>
        <v>0</v>
      </c>
      <c r="V49" s="1019"/>
      <c r="W49" s="1009">
        <f>IF($K49="○",VLOOKUP($AV$4,単価表,46,0),0)</f>
        <v>0</v>
      </c>
      <c r="X49" s="1020"/>
      <c r="Y49" s="1021">
        <f>IF($K49="○",VLOOKUP($AV$4,単価表,46,0),0)</f>
        <v>0</v>
      </c>
      <c r="Z49" s="1019"/>
      <c r="AA49" s="1009">
        <f>IF($K49="○",VLOOKUP($AV$4,単価表,46,0),0)</f>
        <v>0</v>
      </c>
      <c r="AB49" s="1010"/>
      <c r="AC49" s="1009">
        <f>IF($K49="○",VLOOKUP($AV$4,単価表,46,0),0)</f>
        <v>0</v>
      </c>
      <c r="AD49" s="1019"/>
      <c r="AE49" s="1009">
        <f>IF($K49="○",VLOOKUP($AV$4,単価表,46,0),0)</f>
        <v>0</v>
      </c>
      <c r="AF49" s="1020"/>
      <c r="AG49" s="1021">
        <f>IF($K49="○",VLOOKUP($AV$4,単価表,46,0),0)</f>
        <v>0</v>
      </c>
      <c r="AH49" s="1019"/>
      <c r="AI49" s="1009">
        <f>IF($K49="○",VLOOKUP($AV$4,単価表,46,0),0)</f>
        <v>0</v>
      </c>
      <c r="AJ49" s="1010"/>
    </row>
    <row r="50" spans="1:49" ht="21" customHeight="1" thickTop="1">
      <c r="A50" s="979"/>
      <c r="B50" s="981"/>
      <c r="C50" s="1043" t="s">
        <v>445</v>
      </c>
      <c r="D50" s="1044"/>
      <c r="E50" s="1044"/>
      <c r="F50" s="1044"/>
      <c r="G50" s="1044"/>
      <c r="H50" s="1044"/>
      <c r="I50" s="1044"/>
      <c r="J50" s="1044"/>
      <c r="K50" s="1044"/>
      <c r="L50" s="1045"/>
      <c r="M50" s="1027">
        <f>SUM(M46:N49)</f>
        <v>0</v>
      </c>
      <c r="N50" s="1025"/>
      <c r="O50" s="1025">
        <f>SUM(O46:P49)</f>
        <v>0</v>
      </c>
      <c r="P50" s="1026"/>
      <c r="Q50" s="1027">
        <f>SUM(Q46:R49)</f>
        <v>0</v>
      </c>
      <c r="R50" s="1025"/>
      <c r="S50" s="1025">
        <f>SUM(S46:T49)</f>
        <v>0</v>
      </c>
      <c r="T50" s="1028"/>
      <c r="U50" s="1029">
        <f>SUM(U46:V49)</f>
        <v>0</v>
      </c>
      <c r="V50" s="1025"/>
      <c r="W50" s="1025">
        <f>SUM(W46:X49)</f>
        <v>0</v>
      </c>
      <c r="X50" s="1026"/>
      <c r="Y50" s="1027">
        <f>SUM(Y46:Z49)</f>
        <v>0</v>
      </c>
      <c r="Z50" s="1025"/>
      <c r="AA50" s="1025">
        <f>SUM(AA46:AB49)</f>
        <v>0</v>
      </c>
      <c r="AB50" s="1028"/>
      <c r="AC50" s="1029">
        <f>SUM(AC46:AD49)</f>
        <v>0</v>
      </c>
      <c r="AD50" s="1025"/>
      <c r="AE50" s="1025">
        <f>SUM(AE46:AF49)</f>
        <v>0</v>
      </c>
      <c r="AF50" s="1026"/>
      <c r="AG50" s="1027">
        <f>SUM(AG46:AH49)</f>
        <v>0</v>
      </c>
      <c r="AH50" s="1025"/>
      <c r="AI50" s="1025">
        <f>SUM(AI46:AJ49)</f>
        <v>0</v>
      </c>
      <c r="AJ50" s="1028"/>
    </row>
    <row r="51" spans="1:49" ht="55.5" customHeight="1">
      <c r="A51" s="979"/>
      <c r="B51" s="1035" t="s">
        <v>628</v>
      </c>
      <c r="C51" s="1037" t="s">
        <v>629</v>
      </c>
      <c r="D51" s="1038"/>
      <c r="E51" s="1038"/>
      <c r="F51" s="1038"/>
      <c r="G51" s="1038"/>
      <c r="H51" s="1038"/>
      <c r="I51" s="1038"/>
      <c r="J51" s="1039"/>
      <c r="K51" s="1040"/>
      <c r="L51" s="1041"/>
      <c r="M51" s="1042">
        <f>-IF($K51="○",IF((M46+M49)*VLOOKUP($AV$6,単価表,58,0)&lt;10,INT((M46+M49)*VLOOKUP($AV$6,単価表,58,0)),ROUNDDOWN((M46+M49)*VLOOKUP($AV$6,単価表,58,0),-1)),0)</f>
        <v>0</v>
      </c>
      <c r="N51" s="1031"/>
      <c r="O51" s="1032">
        <f>-IF($K51="○",IF((O46+O49)*VLOOKUP($AV$6,単価表,58,0)&lt;10,INT((O46+O49)*VLOOKUP($AV$6,単価表,58,0)),ROUNDDOWN((O46+O49)*VLOOKUP($AV$6,単価表,58,0),-1)),0)</f>
        <v>0</v>
      </c>
      <c r="P51" s="1033"/>
      <c r="Q51" s="1030">
        <f>-IF($K51="○",IF((Q46+Q49)*VLOOKUP($AV$6,単価表,58,0)&lt;10,INT((Q46+Q49)*VLOOKUP($AV$6,単価表,58,0)),ROUNDDOWN((Q46+Q49)*VLOOKUP($AV$6,単価表,58,0),-1)),0)</f>
        <v>0</v>
      </c>
      <c r="R51" s="1031"/>
      <c r="S51" s="1032">
        <f>-IF($K51="○",IF((S46+S49)*VLOOKUP($AV$6,単価表,58,0)&lt;10,INT((S46+S49)*VLOOKUP($AV$6,単価表,58,0)),ROUNDDOWN((S46+S49)*VLOOKUP($AV$6,単価表,58,0),-1)),0)</f>
        <v>0</v>
      </c>
      <c r="T51" s="1033"/>
      <c r="U51" s="1030">
        <f>-IF($K51="○",IF((U46+U49)*VLOOKUP($AV$6,単価表,58,0)&lt;10,INT((U46+U49)*VLOOKUP($AV$6,単価表,58,0)),ROUNDDOWN((U46+U49)*VLOOKUP($AV$6,単価表,58,0),-1)),0)</f>
        <v>0</v>
      </c>
      <c r="V51" s="1031"/>
      <c r="W51" s="1032">
        <f>-IF($K51="○",IF((W46+W49)*VLOOKUP($AV$6,単価表,58,0)&lt;10,INT((W46+W49)*VLOOKUP($AV$6,単価表,58,0)),ROUNDDOWN((W46+W49)*VLOOKUP($AV$6,単価表,58,0),-1)),0)</f>
        <v>0</v>
      </c>
      <c r="X51" s="1033"/>
      <c r="Y51" s="1030">
        <f>-IF($K51="○",IF((Y46+Y49)*VLOOKUP($AV$6,単価表,58,0)&lt;10,INT((Y46+Y49)*VLOOKUP($AV$6,単価表,58,0)),ROUNDDOWN((Y46+Y49)*VLOOKUP($AV$6,単価表,58,0),-1)),0)</f>
        <v>0</v>
      </c>
      <c r="Z51" s="1031"/>
      <c r="AA51" s="1032">
        <f>-IF($K51="○",IF((AA46+AA49)*VLOOKUP($AV$6,単価表,58,0)&lt;10,INT((AA46+AA49)*VLOOKUP($AV$6,単価表,58,0)),ROUNDDOWN((AA46+AA49)*VLOOKUP($AV$6,単価表,58,0),-1)),0)</f>
        <v>0</v>
      </c>
      <c r="AB51" s="1033"/>
      <c r="AC51" s="1030">
        <f>-IF($K51="○",IF((AC46+AC49)*VLOOKUP($AV$6,単価表,58,0)&lt;10,INT((AC46+AC49)*VLOOKUP($AV$6,単価表,58,0)),ROUNDDOWN((AC46+AC49)*VLOOKUP($AV$6,単価表,58,0),-1)),0)</f>
        <v>0</v>
      </c>
      <c r="AD51" s="1031"/>
      <c r="AE51" s="1032">
        <f>-IF($K51="○",IF((AE46+AE49)*VLOOKUP($AV$6,単価表,58,0)&lt;10,INT((AE46+AE49)*VLOOKUP($AV$6,単価表,58,0)),ROUNDDOWN((AE46+AE49)*VLOOKUP($AV$6,単価表,58,0),-1)),0)</f>
        <v>0</v>
      </c>
      <c r="AF51" s="1033"/>
      <c r="AG51" s="1030">
        <f>-IF($K51="○",IF((AG46+AG49)*VLOOKUP($AV$6,単価表,58,0)&lt;10,INT((AG46+AG49)*VLOOKUP($AV$6,単価表,58,0)),ROUNDDOWN((AG46+AG49)*VLOOKUP($AV$6,単価表,58,0),-1)),0)</f>
        <v>0</v>
      </c>
      <c r="AH51" s="1031"/>
      <c r="AI51" s="1032">
        <f>-IF($K51="○",IF((AI46+AI49)*VLOOKUP($AV$6,単価表,58,0)&lt;10,INT((AI46+AI49)*VLOOKUP($AV$6,単価表,58,0)),ROUNDDOWN((AI46+AI49)*VLOOKUP($AV$6,単価表,58,0),-1)),0)</f>
        <v>0</v>
      </c>
      <c r="AJ51" s="1034"/>
    </row>
    <row r="52" spans="1:49" ht="33" customHeight="1">
      <c r="A52" s="979"/>
      <c r="B52" s="1036"/>
      <c r="C52" s="1050" t="s">
        <v>630</v>
      </c>
      <c r="D52" s="1051"/>
      <c r="E52" s="1051"/>
      <c r="F52" s="1051"/>
      <c r="G52" s="1051"/>
      <c r="H52" s="1051"/>
      <c r="I52" s="1051"/>
      <c r="J52" s="1052"/>
      <c r="K52" s="1060"/>
      <c r="L52" s="1061"/>
      <c r="M52" s="1048">
        <f>-IF($K52="○",VLOOKUP($AV$4,単価表,21,0),0)</f>
        <v>0</v>
      </c>
      <c r="N52" s="1047"/>
      <c r="O52" s="1048">
        <f>-IF($K52="○",VLOOKUP($AV$4,単価表,21,0),0)</f>
        <v>0</v>
      </c>
      <c r="P52" s="1059"/>
      <c r="Q52" s="1046">
        <f>-IF($K52="○",VLOOKUP($AV$4,単価表,21,0),0)</f>
        <v>0</v>
      </c>
      <c r="R52" s="1047"/>
      <c r="S52" s="1048">
        <f>-IF($K52="○",VLOOKUP($AV$4,単価表,21,0),0)</f>
        <v>0</v>
      </c>
      <c r="T52" s="1059"/>
      <c r="U52" s="1046">
        <f>-IF($K52="○",VLOOKUP($AV$4,単価表,21,0),0)</f>
        <v>0</v>
      </c>
      <c r="V52" s="1047"/>
      <c r="W52" s="1048">
        <f>-IF($K52="○",VLOOKUP($AV$4,単価表,21,0),0)</f>
        <v>0</v>
      </c>
      <c r="X52" s="1059"/>
      <c r="Y52" s="1046">
        <f>-IF($K52="○",VLOOKUP($AV$4,単価表,21,0),0)</f>
        <v>0</v>
      </c>
      <c r="Z52" s="1047"/>
      <c r="AA52" s="1048">
        <f>-IF($K52="○",VLOOKUP($AV$4,単価表,21,0),0)</f>
        <v>0</v>
      </c>
      <c r="AB52" s="1059"/>
      <c r="AC52" s="1046">
        <f>-IF($K52="○",VLOOKUP($AV$4,単価表,21,0),0)</f>
        <v>0</v>
      </c>
      <c r="AD52" s="1047"/>
      <c r="AE52" s="1048">
        <f>-IF($K52="○",VLOOKUP($AV$4,単価表,21,0),0)</f>
        <v>0</v>
      </c>
      <c r="AF52" s="1059"/>
      <c r="AG52" s="1046">
        <f>-IF($K52="○",VLOOKUP($AV$4,単価表,21,0),0)</f>
        <v>0</v>
      </c>
      <c r="AH52" s="1047"/>
      <c r="AI52" s="1048">
        <f>-IF($K52="○",VLOOKUP($AV$4,単価表,21,0),0)</f>
        <v>0</v>
      </c>
      <c r="AJ52" s="1049"/>
    </row>
    <row r="53" spans="1:49" ht="33" customHeight="1">
      <c r="A53" s="979"/>
      <c r="B53" s="1036"/>
      <c r="C53" s="1050" t="s">
        <v>631</v>
      </c>
      <c r="D53" s="1051"/>
      <c r="E53" s="1051"/>
      <c r="F53" s="1051"/>
      <c r="G53" s="1051"/>
      <c r="H53" s="1051"/>
      <c r="I53" s="1051"/>
      <c r="J53" s="1052"/>
      <c r="K53" s="1053"/>
      <c r="L53" s="1054"/>
      <c r="M53" s="1055">
        <f>-IF($K$53="1日",IF((M46+M48+M49)*VLOOKUP($AV$6,単価表,64,0)&lt;10,INT((M46+M48+M49)*VLOOKUP($AV$6,単価表,64,0)),ROUNDDOWN((M46+M48+M49)*VLOOKUP($AV$6,単価表,64,0),-1)),IF($K$53="2日",IF((M46+M48+M49)*VLOOKUP($AV$6,単価表,65,0)&lt;10,INT((M46+M48+M49)*VLOOKUP($AV$6,単価表,65,0)),ROUNDDOWN((M46+M48+M49)*VLOOKUP($AV$6,単価表,65,0),-1)),IF($K$53="3日以上",IF((M46+M48+M49)*VLOOKUP($AV$6,単価表,66,0)&lt;10,INT((M46+M48+M49)*VLOOKUP($AV$6,単価表,66,0)),ROUNDDOWN((M46+M48+M49)*VLOOKUP($AV$6,単価表,66,0),-1)),IF($K$53="全て",IF((M46+M48+M49)*VLOOKUP($AV$6,単価表,67,0)&lt;10,INT((M46+M48+M49)*VLOOKUP($AV$6,単価表,67,0)),ROUNDDOWN((M46+M48+M49)*VLOOKUP($AV$6,単価表,67,0),-1)),0))))</f>
        <v>0</v>
      </c>
      <c r="N53" s="1056"/>
      <c r="O53" s="1055">
        <f>-IF($K$53="1日",IF((O46+O48+O49)*VLOOKUP($AV$6,単価表,64,0)&lt;10,INT((O46+O48+O49)*VLOOKUP($AV$6,単価表,64,0)),ROUNDDOWN((O46+O48+O49)*VLOOKUP($AV$6,単価表,64,0),-1)),IF($K$53="2日",IF((O46+O48+O49)*VLOOKUP($AV$6,単価表,65,0)&lt;10,INT((O46+O48+O49)*VLOOKUP($AV$6,単価表,65,0)),ROUNDDOWN((O46+O48+O49)*VLOOKUP($AV$6,単価表,65,0),-1)),IF($K$53="3日以上",IF((O46+O48+O49)*VLOOKUP($AV$6,単価表,66,0)&lt;10,INT((O46+O48+O49)*VLOOKUP($AV$6,単価表,66,0)),ROUNDDOWN((O46+O48+O49)*VLOOKUP($AV$6,単価表,66,0),-1)),IF($K$53="全て",IF((O46+O48+O49)*VLOOKUP($AV$6,単価表,67,0)&lt;10,INT((O46+O48+O49)*VLOOKUP($AV$6,単価表,67,0)),ROUNDDOWN((O46+O48+O49)*VLOOKUP($AV$6,単価表,67,0),-1)),0))))</f>
        <v>0</v>
      </c>
      <c r="P53" s="1057"/>
      <c r="Q53" s="1058">
        <f>-IF($K$53="1日",IF((Q46+Q48+Q49)*VLOOKUP($AV$6,単価表,64,0)&lt;10,INT((Q46+Q48+Q49)*VLOOKUP($AV$6,単価表,64,0)),ROUNDDOWN((Q46+Q48+Q49)*VLOOKUP($AV$6,単価表,64,0),-1)),IF($K$53="2日",IF((Q46+Q48+Q49)*VLOOKUP($AV$6,単価表,65,0)&lt;10,INT((Q46+Q48+Q49)*VLOOKUP($AV$6,単価表,65,0)),ROUNDDOWN((Q46+Q48+Q49)*VLOOKUP($AV$6,単価表,65,0),-1)),IF($K$53="3日以上",IF((Q46+Q48+Q49)*VLOOKUP($AV$6,単価表,66,0)&lt;10,INT((Q46+Q48+Q49)*VLOOKUP($AV$6,単価表,66,0)),ROUNDDOWN((Q46+Q48+Q49)*VLOOKUP($AV$6,単価表,66,0),-1)),IF($K$53="全て",IF((Q46+Q48+Q49)*VLOOKUP($AV$6,単価表,67,0)&lt;10,INT((Q46+Q48+Q49)*VLOOKUP($AV$6,単価表,67,0)),ROUNDDOWN((Q46+Q48+Q49)*VLOOKUP($AV$6,単価表,67,0),-1)),0))))</f>
        <v>0</v>
      </c>
      <c r="R53" s="1056"/>
      <c r="S53" s="1055">
        <f>-IF($K$53="1日",IF((S46+S48+S49)*VLOOKUP($AV$6,単価表,64,0)&lt;10,INT((S46+S48+S49)*VLOOKUP($AV$6,単価表,64,0)),ROUNDDOWN((S46+S48+S49)*VLOOKUP($AV$6,単価表,64,0),-1)),IF($K$53="2日",IF((S46+S48+S49)*VLOOKUP($AV$6,単価表,65,0)&lt;10,INT((S46+S48+S49)*VLOOKUP($AV$6,単価表,65,0)),ROUNDDOWN((S46+S48+S49)*VLOOKUP($AV$6,単価表,65,0),-1)),IF($K$53="3日以上",IF((S46+S48+S49)*VLOOKUP($AV$6,単価表,66,0)&lt;10,INT((S46+S48+S49)*VLOOKUP($AV$6,単価表,66,0)),ROUNDDOWN((S46+S48+S49)*VLOOKUP($AV$6,単価表,66,0),-1)),IF($K$53="全て",IF((S46+S48+S49)*VLOOKUP($AV$6,単価表,67,0)&lt;10,INT((S46+S48+S49)*VLOOKUP($AV$6,単価表,67,0)),ROUNDDOWN((S46+S48+S49)*VLOOKUP($AV$6,単価表,67,0),-1)),0))))</f>
        <v>0</v>
      </c>
      <c r="T53" s="1057"/>
      <c r="U53" s="1058">
        <f>-IF($K$53="1日",IF((U46+U48+U49)*VLOOKUP($AV$6,単価表,64,0)&lt;10,INT((U46+U48+U49)*VLOOKUP($AV$6,単価表,64,0)),ROUNDDOWN((U46+U48+U49)*VLOOKUP($AV$6,単価表,64,0),-1)),IF($K$53="2日",IF((U46+U48+U49)*VLOOKUP($AV$6,単価表,65,0)&lt;10,INT((U46+U48+U49)*VLOOKUP($AV$6,単価表,65,0)),ROUNDDOWN((U46+U48+U49)*VLOOKUP($AV$6,単価表,65,0),-1)),IF($K$53="3日以上",IF((U46+U48+U49)*VLOOKUP($AV$6,単価表,66,0)&lt;10,INT((U46+U48+U49)*VLOOKUP($AV$6,単価表,66,0)),ROUNDDOWN((U46+U48+U49)*VLOOKUP($AV$6,単価表,66,0),-1)),IF($K$53="全て",IF((U46+U48+U49)*VLOOKUP($AV$6,単価表,67,0)&lt;10,INT((U46+U48+U49)*VLOOKUP($AV$6,単価表,67,0)),ROUNDDOWN((U46+U48+U49)*VLOOKUP($AV$6,単価表,67,0),-1)),0))))</f>
        <v>0</v>
      </c>
      <c r="V53" s="1056"/>
      <c r="W53" s="1055">
        <f>-IF($K$53="1日",IF((W46+W48+W49)*VLOOKUP($AV$6,単価表,64,0)&lt;10,INT((W46+W48+W49)*VLOOKUP($AV$6,単価表,64,0)),ROUNDDOWN((W46+W48+W49)*VLOOKUP($AV$6,単価表,64,0),-1)),IF($K$53="2日",IF((W46+W48+W49)*VLOOKUP($AV$6,単価表,65,0)&lt;10,INT((W46+W48+W49)*VLOOKUP($AV$6,単価表,65,0)),ROUNDDOWN((W46+W48+W49)*VLOOKUP($AV$6,単価表,65,0),-1)),IF($K$53="3日以上",IF((W46+W48+W49)*VLOOKUP($AV$6,単価表,66,0)&lt;10,INT((W46+W48+W49)*VLOOKUP($AV$6,単価表,66,0)),ROUNDDOWN((W46+W48+W49)*VLOOKUP($AV$6,単価表,66,0),-1)),IF($K$53="全て",IF((W46+W48+W49)*VLOOKUP($AV$6,単価表,67,0)&lt;10,INT((W46+W48+W49)*VLOOKUP($AV$6,単価表,67,0)),ROUNDDOWN((W46+W48+W49)*VLOOKUP($AV$6,単価表,67,0),-1)),0))))</f>
        <v>0</v>
      </c>
      <c r="X53" s="1057"/>
      <c r="Y53" s="1058">
        <f>-IF($K$53="1日",IF((Y46+Y48+Y49)*VLOOKUP($AV$6,単価表,64,0)&lt;10,INT((Y46+Y48+Y49)*VLOOKUP($AV$6,単価表,64,0)),ROUNDDOWN((Y46+Y48+Y49)*VLOOKUP($AV$6,単価表,64,0),-1)),IF($K$53="2日",IF((Y46+Y48+Y49)*VLOOKUP($AV$6,単価表,65,0)&lt;10,INT((Y46+Y48+Y49)*VLOOKUP($AV$6,単価表,65,0)),ROUNDDOWN((Y46+Y48+Y49)*VLOOKUP($AV$6,単価表,65,0),-1)),IF($K$53="3日以上",IF((Y46+Y48+Y49)*VLOOKUP($AV$6,単価表,66,0)&lt;10,INT((Y46+Y48+Y49)*VLOOKUP($AV$6,単価表,66,0)),ROUNDDOWN((Y46+Y48+Y49)*VLOOKUP($AV$6,単価表,66,0),-1)),IF($K$53="全て",IF((Y46+Y48+Y49)*VLOOKUP($AV$6,単価表,67,0)&lt;10,INT((Y46+Y48+Y49)*VLOOKUP($AV$6,単価表,67,0)),ROUNDDOWN((Y46+Y48+Y49)*VLOOKUP($AV$6,単価表,67,0),-1)),0))))</f>
        <v>0</v>
      </c>
      <c r="Z53" s="1056"/>
      <c r="AA53" s="1055">
        <f>-IF($K$53="1日",IF((AA46+AA48+AA49)*VLOOKUP($AV$6,単価表,64,0)&lt;10,INT((AA46+AA48+AA49)*VLOOKUP($AV$6,単価表,64,0)),ROUNDDOWN((AA46+AA48+AA49)*VLOOKUP($AV$6,単価表,64,0),-1)),IF($K$53="2日",IF((AA46+AA48+AA49)*VLOOKUP($AV$6,単価表,65,0)&lt;10,INT((AA46+AA48+AA49)*VLOOKUP($AV$6,単価表,65,0)),ROUNDDOWN((AA46+AA48+AA49)*VLOOKUP($AV$6,単価表,65,0),-1)),IF($K$53="3日以上",IF((AA46+AA48+AA49)*VLOOKUP($AV$6,単価表,66,0)&lt;10,INT((AA46+AA48+AA49)*VLOOKUP($AV$6,単価表,66,0)),ROUNDDOWN((AA46+AA48+AA49)*VLOOKUP($AV$6,単価表,66,0),-1)),IF($K$53="全て",IF((AA46+AA48+AA49)*VLOOKUP($AV$6,単価表,67,0)&lt;10,INT((AA46+AA48+AA49)*VLOOKUP($AV$6,単価表,67,0)),ROUNDDOWN((AA46+AA48+AA49)*VLOOKUP($AV$6,単価表,67,0),-1)),0))))</f>
        <v>0</v>
      </c>
      <c r="AB53" s="1057"/>
      <c r="AC53" s="1058">
        <f>-IF($K$53="1日",IF((AC46+AC48+AC49)*VLOOKUP($AV$6,単価表,64,0)&lt;10,INT((AC46+AC48+AC49)*VLOOKUP($AV$6,単価表,64,0)),ROUNDDOWN((AC46+AC48+AC49)*VLOOKUP($AV$6,単価表,64,0),-1)),IF($K$53="2日",IF((AC46+AC48+AC49)*VLOOKUP($AV$6,単価表,65,0)&lt;10,INT((AC46+AC48+AC49)*VLOOKUP($AV$6,単価表,65,0)),ROUNDDOWN((AC46+AC48+AC49)*VLOOKUP($AV$6,単価表,65,0),-1)),IF($K$53="3日以上",IF((AC46+AC48+AC49)*VLOOKUP($AV$6,単価表,66,0)&lt;10,INT((AC46+AC48+AC49)*VLOOKUP($AV$6,単価表,66,0)),ROUNDDOWN((AC46+AC48+AC49)*VLOOKUP($AV$6,単価表,66,0),-1)),IF($K$53="全て",IF((AC46+AC48+AC49)*VLOOKUP($AV$6,単価表,67,0)&lt;10,INT((AC46+AC48+AC49)*VLOOKUP($AV$6,単価表,67,0)),ROUNDDOWN((AC46+AC48+AC49)*VLOOKUP($AV$6,単価表,67,0),-1)),0))))</f>
        <v>0</v>
      </c>
      <c r="AD53" s="1056"/>
      <c r="AE53" s="1055">
        <f>-IF($K$53="1日",IF((AE46+AE48+AE49)*VLOOKUP($AV$6,単価表,64,0)&lt;10,INT((AE46+AE48+AE49)*VLOOKUP($AV$6,単価表,64,0)),ROUNDDOWN((AE46+AE48+AE49)*VLOOKUP($AV$6,単価表,64,0),-1)),IF($K$53="2日",IF((AE46+AE48+AE49)*VLOOKUP($AV$6,単価表,65,0)&lt;10,INT((AE46+AE48+AE49)*VLOOKUP($AV$6,単価表,65,0)),ROUNDDOWN((AE46+AE48+AE49)*VLOOKUP($AV$6,単価表,65,0),-1)),IF($K$53="3日以上",IF((AE46+AE48+AE49)*VLOOKUP($AV$6,単価表,66,0)&lt;10,INT((AE46+AE48+AE49)*VLOOKUP($AV$6,単価表,66,0)),ROUNDDOWN((AE46+AE48+AE49)*VLOOKUP($AV$6,単価表,66,0),-1)),IF($K$53="全て",IF((AE46+AE48+AE49)*VLOOKUP($AV$6,単価表,67,0)&lt;10,INT((AE46+AE48+AE49)*VLOOKUP($AV$6,単価表,67,0)),ROUNDDOWN((AE46+AE48+AE49)*VLOOKUP($AV$6,単価表,67,0),-1)),0))))</f>
        <v>0</v>
      </c>
      <c r="AF53" s="1057"/>
      <c r="AG53" s="1058">
        <f>-IF($K$53="1日",IF((AG46+AG48+AG49)*VLOOKUP($AV$6,単価表,64,0)&lt;10,INT((AG46+AG48+AG49)*VLOOKUP($AV$6,単価表,64,0)),ROUNDDOWN((AG46+AG48+AG49)*VLOOKUP($AV$6,単価表,64,0),-1)),IF($K$53="2日",IF((AG46+AG48+AG49)*VLOOKUP($AV$6,単価表,65,0)&lt;10,INT((AG46+AG48+AG49)*VLOOKUP($AV$6,単価表,65,0)),ROUNDDOWN((AG46+AG48+AG49)*VLOOKUP($AV$6,単価表,65,0),-1)),IF($K$53="3日以上",IF((AG46+AG48+AG49)*VLOOKUP($AV$6,単価表,66,0)&lt;10,INT((AG46+AG48+AG49)*VLOOKUP($AV$6,単価表,66,0)),ROUNDDOWN((AG46+AG48+AG49)*VLOOKUP($AV$6,単価表,66,0),-1)),IF($K$53="全て",IF((AG46+AG48+AG49)*VLOOKUP($AV$6,単価表,67,0)&lt;10,INT((AG46+AG48+AG49)*VLOOKUP($AV$6,単価表,67,0)),ROUNDDOWN((AG46+AG48+AG49)*VLOOKUP($AV$6,単価表,67,0),-1)),0))))</f>
        <v>0</v>
      </c>
      <c r="AH53" s="1056"/>
      <c r="AI53" s="1055">
        <f>-IF($K$53="1日",IF((AI46+AI48+AI49)*VLOOKUP($AV$6,単価表,64,0)&lt;10,INT((AI46+AI48+AI49)*VLOOKUP($AV$6,単価表,64,0)),ROUNDDOWN((AI46+AI48+AI49)*VLOOKUP($AV$6,単価表,64,0),-1)),IF($K$53="2日",IF((AI46+AI48+AI49)*VLOOKUP($AV$6,単価表,65,0)&lt;10,INT((AI46+AI48+AI49)*VLOOKUP($AV$6,単価表,65,0)),ROUNDDOWN((AI46+AI48+AI49)*VLOOKUP($AV$6,単価表,65,0),-1)),IF($K$53="3日以上",IF((AI46+AI48+AI49)*VLOOKUP($AV$6,単価表,66,0)&lt;10,INT((AI46+AI48+AI49)*VLOOKUP($AV$6,単価表,66,0)),ROUNDDOWN((AI46+AI48+AI49)*VLOOKUP($AV$6,単価表,66,0),-1)),IF($K$53="全て",IF((AI46+AI48+AI49)*VLOOKUP($AV$6,単価表,67,0)&lt;10,INT((AI46+AI48+AI49)*VLOOKUP($AV$6,単価表,67,0)),ROUNDDOWN((AI46+AI48+AI49)*VLOOKUP($AV$6,単価表,67,0),-1)),0))))</f>
        <v>0</v>
      </c>
      <c r="AJ53" s="1066"/>
    </row>
    <row r="54" spans="1:49" ht="20.25" customHeight="1" thickBot="1">
      <c r="A54" s="979"/>
      <c r="B54" s="1036"/>
      <c r="C54" s="1088" t="s">
        <v>444</v>
      </c>
      <c r="D54" s="1089"/>
      <c r="E54" s="1089"/>
      <c r="F54" s="1089"/>
      <c r="G54" s="1089"/>
      <c r="H54" s="1089"/>
      <c r="I54" s="1089"/>
      <c r="J54" s="1090"/>
      <c r="K54" s="1091"/>
      <c r="L54" s="1092"/>
      <c r="M54" s="1093">
        <f>-IF($K54="○",IF(SUM(M50:M53)*(1-'保育単価表（Ｂ型）'!$BJ$11)&lt;10,INT(SUM(M50:M53)*(1-'保育単価表（Ｂ型）'!$BJ$11)),ROUNDDOWN(SUM(M50:M53)*(1-'保育単価表（Ｂ型）'!$BJ$11),-1)),0)</f>
        <v>0</v>
      </c>
      <c r="N54" s="1094"/>
      <c r="O54" s="1062">
        <f>-IF($K54="○",IF(SUM(O50:O53)*(1-'保育単価表（Ｂ型）'!$BJ$11)&lt;10,INT(SUM(O50:O53)*(1-'保育単価表（Ｂ型）'!$BJ$11)),ROUNDDOWN(SUM(O50:O53)*(1-'保育単価表（Ｂ型）'!$BJ$11),-1)),0)</f>
        <v>0</v>
      </c>
      <c r="P54" s="1063"/>
      <c r="Q54" s="1064">
        <f>-IF($K54="○",IF(SUM(Q50:Q53)*(1-'保育単価表（Ｂ型）'!$BJ$11)&lt;10,INT(SUM(Q50:Q53)*(1-'保育単価表（Ｂ型）'!$BJ$11)),ROUNDDOWN(SUM(Q50:Q53)*(1-'保育単価表（Ｂ型）'!$BJ$11),-1)),0)</f>
        <v>0</v>
      </c>
      <c r="R54" s="1065"/>
      <c r="S54" s="1062">
        <f>-IF($K54="○",IF(SUM(S50:S53)*(1-'保育単価表（Ｂ型）'!$BJ$11)&lt;10,INT(SUM(S50:S53)*(1-'保育単価表（Ｂ型）'!$BJ$11)),ROUNDDOWN(SUM(S50:S53)*(1-'保育単価表（Ｂ型）'!$BJ$11),-1)),0)</f>
        <v>0</v>
      </c>
      <c r="T54" s="1063"/>
      <c r="U54" s="1064">
        <f>-IF($K54="○",IF(SUM(U50:U53)*(1-'保育単価表（Ｂ型）'!$BJ$11)&lt;10,INT(SUM(U50:U53)*(1-'保育単価表（Ｂ型）'!$BJ$11)),ROUNDDOWN(SUM(U50:U53)*(1-'保育単価表（Ｂ型）'!$BJ$11),-1)),0)</f>
        <v>0</v>
      </c>
      <c r="V54" s="1065"/>
      <c r="W54" s="1062">
        <f>-IF($K54="○",IF(SUM(W50:W53)*(1-'保育単価表（Ｂ型）'!$BJ$11)&lt;10,INT(SUM(W50:W53)*(1-'保育単価表（Ｂ型）'!$BJ$11)),ROUNDDOWN(SUM(W50:W53)*(1-'保育単価表（Ｂ型）'!$BJ$11),-1)),0)</f>
        <v>0</v>
      </c>
      <c r="X54" s="1063"/>
      <c r="Y54" s="1064">
        <f>-IF($K54="○",IF(SUM(Y50:Y53)*(1-'保育単価表（Ｂ型）'!$BJ$11)&lt;10,INT(SUM(Y50:Y53)*(1-'保育単価表（Ｂ型）'!$BJ$11)),ROUNDDOWN(SUM(Y50:Y53)*(1-'保育単価表（Ｂ型）'!$BJ$11),-1)),0)</f>
        <v>0</v>
      </c>
      <c r="Z54" s="1065"/>
      <c r="AA54" s="1062">
        <f>-IF($K54="○",IF(SUM(AA50:AA53)*(1-'保育単価表（Ｂ型）'!$BJ$11)&lt;10,INT(SUM(AA50:AA53)*(1-'保育単価表（Ｂ型）'!$BJ$11)),ROUNDDOWN(SUM(AA50:AA53)*(1-'保育単価表（Ｂ型）'!$BJ$11),-1)),0)</f>
        <v>0</v>
      </c>
      <c r="AB54" s="1063"/>
      <c r="AC54" s="1064">
        <f>-IF($K54="○",IF(SUM(AC50:AC53)*(1-'保育単価表（Ｂ型）'!$BJ$11)&lt;10,INT(SUM(AC50:AC53)*(1-'保育単価表（Ｂ型）'!$BJ$11)),ROUNDDOWN(SUM(AC50:AC53)*(1-'保育単価表（Ｂ型）'!$BJ$11),-1)),0)</f>
        <v>0</v>
      </c>
      <c r="AD54" s="1065"/>
      <c r="AE54" s="1062">
        <f>-IF($K54="○",IF(SUM(AE50:AE53)*(1-'保育単価表（Ｂ型）'!$BJ$11)&lt;10,INT(SUM(AE50:AE53)*(1-'保育単価表（Ｂ型）'!$BJ$11)),ROUNDDOWN(SUM(AE50:AE53)*(1-'保育単価表（Ｂ型）'!$BJ$11),-1)),0)</f>
        <v>0</v>
      </c>
      <c r="AF54" s="1063"/>
      <c r="AG54" s="1064">
        <f>-IF($K54="○",IF(SUM(AG50:AG53)*(1-'保育単価表（Ｂ型）'!$BJ$11)&lt;10,INT(SUM(AG50:AG53)*(1-'保育単価表（Ｂ型）'!$BJ$11)),ROUNDDOWN(SUM(AG50:AG53)*(1-'保育単価表（Ｂ型）'!$BJ$11),-1)),0)</f>
        <v>0</v>
      </c>
      <c r="AH54" s="1065"/>
      <c r="AI54" s="1062">
        <f>-IF($K54="○",IF(SUM(AI50:AI53)*(1-'保育単価表（Ｂ型）'!$BJ$11)&lt;10,INT(SUM(AI50:AI53)*(1-'保育単価表（Ｂ型）'!$BJ$11)),ROUNDDOWN(SUM(AI50:AI53)*(1-'保育単価表（Ｂ型）'!$BJ$11),-1)),0)</f>
        <v>0</v>
      </c>
      <c r="AJ54" s="1063"/>
    </row>
    <row r="55" spans="1:49" ht="21" customHeight="1" thickTop="1" thickBot="1">
      <c r="A55" s="979"/>
      <c r="B55" s="1036"/>
      <c r="C55" s="1043" t="s">
        <v>443</v>
      </c>
      <c r="D55" s="1044"/>
      <c r="E55" s="1044"/>
      <c r="F55" s="1044"/>
      <c r="G55" s="1044"/>
      <c r="H55" s="1044"/>
      <c r="I55" s="1044"/>
      <c r="J55" s="1044"/>
      <c r="K55" s="1080"/>
      <c r="L55" s="1081"/>
      <c r="M55" s="1082">
        <f>SUM(M51:N54)</f>
        <v>0</v>
      </c>
      <c r="N55" s="1083"/>
      <c r="O55" s="1084">
        <f t="shared" ref="O55" si="1">SUM(O51:P54)</f>
        <v>0</v>
      </c>
      <c r="P55" s="1085"/>
      <c r="Q55" s="1086">
        <f>SUM(Q51:R54)</f>
        <v>0</v>
      </c>
      <c r="R55" s="1087"/>
      <c r="S55" s="1084">
        <f t="shared" ref="S55" si="2">SUM(S51:T54)</f>
        <v>0</v>
      </c>
      <c r="T55" s="1085"/>
      <c r="U55" s="1086">
        <f t="shared" ref="U55" si="3">SUM(U51:V54)</f>
        <v>0</v>
      </c>
      <c r="V55" s="1087"/>
      <c r="W55" s="1084">
        <f t="shared" ref="W55" si="4">SUM(W51:X54)</f>
        <v>0</v>
      </c>
      <c r="X55" s="1085"/>
      <c r="Y55" s="1086">
        <f t="shared" ref="Y55" si="5">SUM(Y51:Z54)</f>
        <v>0</v>
      </c>
      <c r="Z55" s="1087"/>
      <c r="AA55" s="1084">
        <f t="shared" ref="AA55" si="6">SUM(AA51:AB54)</f>
        <v>0</v>
      </c>
      <c r="AB55" s="1085"/>
      <c r="AC55" s="1086">
        <f t="shared" ref="AC55" si="7">SUM(AC51:AD54)</f>
        <v>0</v>
      </c>
      <c r="AD55" s="1087"/>
      <c r="AE55" s="1084">
        <f t="shared" ref="AE55" si="8">SUM(AE51:AF54)</f>
        <v>0</v>
      </c>
      <c r="AF55" s="1085"/>
      <c r="AG55" s="1086">
        <f t="shared" ref="AG55" si="9">SUM(AG51:AH54)</f>
        <v>0</v>
      </c>
      <c r="AH55" s="1087"/>
      <c r="AI55" s="1084">
        <f t="shared" ref="AI55" si="10">SUM(AI51:AJ54)</f>
        <v>0</v>
      </c>
      <c r="AJ55" s="1085"/>
    </row>
    <row r="56" spans="1:49" ht="21" customHeight="1" thickBot="1">
      <c r="A56" s="979"/>
      <c r="B56" s="1067" t="s">
        <v>632</v>
      </c>
      <c r="C56" s="573" t="s">
        <v>442</v>
      </c>
      <c r="D56" s="574"/>
      <c r="E56" s="574"/>
      <c r="F56" s="574"/>
      <c r="G56" s="574"/>
      <c r="H56" s="574"/>
      <c r="I56" s="574"/>
      <c r="J56" s="574"/>
      <c r="K56" s="1069"/>
      <c r="L56" s="1070"/>
      <c r="M56" s="1071">
        <f>IF($K56="配置",IF('保育単価表（Ｂ型）②'!$L$18/SUM($M$45:$AJ$45)&lt;10,INT('保育単価表（Ｂ型）②'!$L$18/SUM($M$45:$AJ$45)),ROUNDDOWN('保育単価表（Ｂ型）②'!$L$18/SUM($M$45:$AJ$45),-1)),IF($K56="兼務",IF('保育単価表（Ｂ型）②'!$L$21/SUM($M$45:$AJ$45)&lt;10,INT('保育単価表（Ｂ型）②'!$L$21/SUM($M$45:$AJ$45)),ROUNDDOWN('保育単価表（Ｂ型）②'!$L$21/SUM($M$45:$AJ$45),-1)),0))</f>
        <v>0</v>
      </c>
      <c r="N56" s="1071"/>
      <c r="O56" s="1071"/>
      <c r="P56" s="1071"/>
      <c r="Q56" s="1071"/>
      <c r="R56" s="1071"/>
      <c r="S56" s="1071"/>
      <c r="T56" s="1071"/>
      <c r="U56" s="1071"/>
      <c r="V56" s="1071"/>
      <c r="W56" s="1071"/>
      <c r="X56" s="1071"/>
      <c r="Y56" s="1071"/>
      <c r="Z56" s="1071"/>
      <c r="AA56" s="1071"/>
      <c r="AB56" s="1071"/>
      <c r="AC56" s="1071"/>
      <c r="AD56" s="1071"/>
      <c r="AE56" s="1071"/>
      <c r="AF56" s="1071"/>
      <c r="AG56" s="1071"/>
      <c r="AH56" s="1071"/>
      <c r="AI56" s="1071"/>
      <c r="AJ56" s="1072"/>
    </row>
    <row r="57" spans="1:49" ht="21" customHeight="1" thickTop="1">
      <c r="A57" s="980"/>
      <c r="B57" s="1068"/>
      <c r="C57" s="1073" t="s">
        <v>441</v>
      </c>
      <c r="D57" s="1074"/>
      <c r="E57" s="1074"/>
      <c r="F57" s="1074"/>
      <c r="G57" s="1074"/>
      <c r="H57" s="1074"/>
      <c r="I57" s="1074"/>
      <c r="J57" s="1074"/>
      <c r="K57" s="1075"/>
      <c r="L57" s="1076"/>
      <c r="M57" s="1077">
        <f>SUM(M56:M56)</f>
        <v>0</v>
      </c>
      <c r="N57" s="1078"/>
      <c r="O57" s="1078"/>
      <c r="P57" s="1078"/>
      <c r="Q57" s="1078"/>
      <c r="R57" s="1078"/>
      <c r="S57" s="1078"/>
      <c r="T57" s="1078"/>
      <c r="U57" s="1078"/>
      <c r="V57" s="1078"/>
      <c r="W57" s="1078"/>
      <c r="X57" s="1078"/>
      <c r="Y57" s="1078"/>
      <c r="Z57" s="1078"/>
      <c r="AA57" s="1078"/>
      <c r="AB57" s="1078"/>
      <c r="AC57" s="1078"/>
      <c r="AD57" s="1078"/>
      <c r="AE57" s="1078"/>
      <c r="AF57" s="1078"/>
      <c r="AG57" s="1078"/>
      <c r="AH57" s="1078"/>
      <c r="AI57" s="1078"/>
      <c r="AJ57" s="1079"/>
    </row>
    <row r="58" spans="1:49" ht="21" customHeight="1">
      <c r="A58" s="1108" t="s">
        <v>633</v>
      </c>
      <c r="B58" s="1109"/>
      <c r="C58" s="1109"/>
      <c r="D58" s="1109"/>
      <c r="E58" s="1109"/>
      <c r="F58" s="1109"/>
      <c r="G58" s="1109"/>
      <c r="H58" s="1109"/>
      <c r="I58" s="1109"/>
      <c r="J58" s="1109"/>
      <c r="K58" s="1109"/>
      <c r="L58" s="1110"/>
      <c r="M58" s="1097">
        <f>M50+M55+$M57</f>
        <v>0</v>
      </c>
      <c r="N58" s="1098"/>
      <c r="O58" s="1095">
        <f t="shared" ref="O58" si="11">O50+O55+$M57</f>
        <v>0</v>
      </c>
      <c r="P58" s="1096"/>
      <c r="Q58" s="1097">
        <f t="shared" ref="Q58" si="12">Q50+Q55+$M57</f>
        <v>0</v>
      </c>
      <c r="R58" s="1098"/>
      <c r="S58" s="1095">
        <f t="shared" ref="S58" si="13">S50+S55+$M57</f>
        <v>0</v>
      </c>
      <c r="T58" s="1096"/>
      <c r="U58" s="1097">
        <f t="shared" ref="U58" si="14">U50+U55+$M57</f>
        <v>0</v>
      </c>
      <c r="V58" s="1098"/>
      <c r="W58" s="1095">
        <f t="shared" ref="W58" si="15">W50+W55+$M57</f>
        <v>0</v>
      </c>
      <c r="X58" s="1096"/>
      <c r="Y58" s="1097">
        <f t="shared" ref="Y58" si="16">Y50+Y55+$M57</f>
        <v>0</v>
      </c>
      <c r="Z58" s="1098"/>
      <c r="AA58" s="1095">
        <f t="shared" ref="AA58" si="17">AA50+AA55+$M57</f>
        <v>0</v>
      </c>
      <c r="AB58" s="1096"/>
      <c r="AC58" s="1097">
        <f t="shared" ref="AC58" si="18">AC50+AC55+$M57</f>
        <v>0</v>
      </c>
      <c r="AD58" s="1098"/>
      <c r="AE58" s="1095">
        <f t="shared" ref="AE58" si="19">AE50+AE55+$M57</f>
        <v>0</v>
      </c>
      <c r="AF58" s="1096"/>
      <c r="AG58" s="1097">
        <f t="shared" ref="AG58" si="20">AG50+AG55+$M57</f>
        <v>0</v>
      </c>
      <c r="AH58" s="1098"/>
      <c r="AI58" s="1095">
        <f t="shared" ref="AI58" si="21">AI50+AI55+$M57</f>
        <v>0</v>
      </c>
      <c r="AJ58" s="1096"/>
    </row>
    <row r="59" spans="1:49" ht="21" customHeight="1">
      <c r="A59" s="1104" t="s">
        <v>634</v>
      </c>
      <c r="B59" s="1105"/>
      <c r="C59" s="1105"/>
      <c r="D59" s="1105"/>
      <c r="E59" s="1105"/>
      <c r="F59" s="1105"/>
      <c r="G59" s="1105"/>
      <c r="H59" s="1105"/>
      <c r="I59" s="1105"/>
      <c r="J59" s="1105"/>
      <c r="K59" s="1105"/>
      <c r="L59" s="1105"/>
      <c r="M59" s="1106">
        <f>M58*M$45</f>
        <v>0</v>
      </c>
      <c r="N59" s="1100"/>
      <c r="O59" s="1100">
        <f t="shared" ref="O59" si="22">O58*O$45</f>
        <v>0</v>
      </c>
      <c r="P59" s="1107"/>
      <c r="Q59" s="1106">
        <f t="shared" ref="Q59" si="23">Q58*Q$45</f>
        <v>0</v>
      </c>
      <c r="R59" s="1100"/>
      <c r="S59" s="1100">
        <f t="shared" ref="S59" si="24">S58*S$45</f>
        <v>0</v>
      </c>
      <c r="T59" s="1107"/>
      <c r="U59" s="1106">
        <f t="shared" ref="U59" si="25">U58*U$45</f>
        <v>0</v>
      </c>
      <c r="V59" s="1100"/>
      <c r="W59" s="1100">
        <f t="shared" ref="W59" si="26">W58*W$45</f>
        <v>0</v>
      </c>
      <c r="X59" s="1101"/>
      <c r="Y59" s="1099">
        <f t="shared" ref="Y59" si="27">Y58*Y$45</f>
        <v>0</v>
      </c>
      <c r="Z59" s="1100"/>
      <c r="AA59" s="1100">
        <f t="shared" ref="AA59" si="28">AA58*AA$45</f>
        <v>0</v>
      </c>
      <c r="AB59" s="1101"/>
      <c r="AC59" s="1099">
        <f t="shared" ref="AC59" si="29">AC58*AC$45</f>
        <v>0</v>
      </c>
      <c r="AD59" s="1100"/>
      <c r="AE59" s="1100">
        <f t="shared" ref="AE59" si="30">AE58*AE$45</f>
        <v>0</v>
      </c>
      <c r="AF59" s="1101"/>
      <c r="AG59" s="1099">
        <f t="shared" ref="AG59" si="31">AG58*AG$45</f>
        <v>0</v>
      </c>
      <c r="AH59" s="1100"/>
      <c r="AI59" s="1100">
        <f t="shared" ref="AI59" si="32">AI58*AI$45</f>
        <v>0</v>
      </c>
      <c r="AJ59" s="1101"/>
    </row>
    <row r="60" spans="1:49" ht="21" customHeight="1">
      <c r="A60" s="1102" t="s">
        <v>635</v>
      </c>
      <c r="B60" s="1102"/>
      <c r="C60" s="1102"/>
      <c r="D60" s="1102"/>
      <c r="E60" s="1102"/>
      <c r="F60" s="1102"/>
      <c r="G60" s="1102"/>
      <c r="H60" s="1102"/>
      <c r="I60" s="1102"/>
      <c r="J60" s="1102"/>
      <c r="K60" s="1102"/>
      <c r="L60" s="1102"/>
      <c r="M60" s="1103">
        <f>SUM(M59:AJ59)*$S$18*($G$18-2)</f>
        <v>0</v>
      </c>
      <c r="N60" s="1103"/>
      <c r="O60" s="1103"/>
      <c r="P60" s="1103"/>
      <c r="Q60" s="1103"/>
      <c r="R60" s="1103"/>
      <c r="S60" s="1103"/>
      <c r="T60" s="1103"/>
      <c r="U60" s="1103"/>
      <c r="V60" s="1103"/>
      <c r="W60" s="1103"/>
      <c r="X60" s="1103"/>
      <c r="Y60" s="1103"/>
      <c r="Z60" s="1103"/>
      <c r="AA60" s="1103"/>
      <c r="AB60" s="1103"/>
      <c r="AC60" s="1103"/>
      <c r="AD60" s="1103"/>
      <c r="AE60" s="1103"/>
      <c r="AF60" s="1103"/>
      <c r="AG60" s="1103"/>
      <c r="AH60" s="1103"/>
      <c r="AI60" s="1103"/>
      <c r="AJ60" s="1103"/>
    </row>
    <row r="61" spans="1:49" ht="11.25" customHeight="1">
      <c r="A61" s="560"/>
      <c r="B61" s="560"/>
      <c r="C61" s="560"/>
      <c r="D61" s="560"/>
      <c r="E61" s="560"/>
      <c r="F61" s="560"/>
      <c r="G61" s="560"/>
      <c r="H61" s="560"/>
      <c r="I61" s="560"/>
      <c r="J61" s="560"/>
      <c r="K61" s="560"/>
      <c r="L61" s="560"/>
      <c r="M61" s="560"/>
      <c r="N61" s="560"/>
      <c r="O61" s="560"/>
      <c r="P61" s="560"/>
      <c r="Q61" s="560"/>
      <c r="R61" s="560"/>
      <c r="S61" s="560"/>
      <c r="T61" s="560"/>
      <c r="U61" s="560"/>
      <c r="V61" s="560"/>
      <c r="W61" s="560"/>
      <c r="X61" s="560"/>
      <c r="Y61" s="560"/>
      <c r="Z61" s="560"/>
      <c r="AA61" s="560"/>
      <c r="AB61" s="560"/>
      <c r="AC61" s="560"/>
      <c r="AD61" s="560"/>
      <c r="AE61" s="560"/>
      <c r="AF61" s="560"/>
      <c r="AG61" s="560"/>
      <c r="AH61" s="560"/>
      <c r="AI61" s="560"/>
      <c r="AJ61" s="560"/>
      <c r="AU61" s="147"/>
      <c r="AV61" s="147"/>
      <c r="AW61" s="147"/>
    </row>
    <row r="62" spans="1:49" s="147" customFormat="1" ht="15" customHeight="1" thickBot="1">
      <c r="A62" s="1111" t="s">
        <v>636</v>
      </c>
      <c r="B62" s="1111"/>
      <c r="C62" s="1111"/>
      <c r="D62" s="1111"/>
      <c r="E62" s="1111"/>
      <c r="F62" s="1111"/>
      <c r="G62" s="1111"/>
      <c r="H62" s="1111"/>
      <c r="I62" s="1111"/>
      <c r="J62" s="1111"/>
      <c r="K62" s="1111"/>
      <c r="L62" s="1111"/>
      <c r="M62" s="1111"/>
      <c r="N62" s="1111"/>
      <c r="O62" s="1111"/>
      <c r="P62" s="1111"/>
      <c r="Q62" s="1111"/>
      <c r="R62" s="1111"/>
      <c r="S62" s="1111"/>
      <c r="T62" s="1111"/>
      <c r="U62" s="1111"/>
      <c r="V62" s="1111"/>
      <c r="W62" s="1111"/>
      <c r="X62" s="1111"/>
      <c r="Y62" s="1111"/>
      <c r="Z62" s="1111"/>
      <c r="AA62" s="1111"/>
      <c r="AB62" s="1111"/>
      <c r="AC62" s="1111"/>
      <c r="AD62" s="1111"/>
      <c r="AE62" s="1111"/>
      <c r="AF62" s="1111"/>
      <c r="AG62" s="1111"/>
      <c r="AH62" s="1111"/>
      <c r="AI62" s="1111"/>
      <c r="AJ62" s="1111"/>
      <c r="AK62" s="148"/>
      <c r="AU62" s="561"/>
      <c r="AV62" s="561"/>
      <c r="AW62" s="561"/>
    </row>
    <row r="63" spans="1:49" ht="12" customHeight="1">
      <c r="A63" s="958" t="s">
        <v>457</v>
      </c>
      <c r="B63" s="959"/>
      <c r="C63" s="959"/>
      <c r="D63" s="959"/>
      <c r="E63" s="959"/>
      <c r="F63" s="959"/>
      <c r="G63" s="959"/>
      <c r="H63" s="959"/>
      <c r="I63" s="959"/>
      <c r="J63" s="959"/>
      <c r="K63" s="964" t="s">
        <v>456</v>
      </c>
      <c r="L63" s="965"/>
      <c r="M63" s="968" t="s">
        <v>455</v>
      </c>
      <c r="N63" s="968"/>
      <c r="O63" s="968"/>
      <c r="P63" s="968"/>
      <c r="Q63" s="968"/>
      <c r="R63" s="968"/>
      <c r="S63" s="968"/>
      <c r="T63" s="968"/>
      <c r="U63" s="968"/>
      <c r="V63" s="968"/>
      <c r="W63" s="968"/>
      <c r="X63" s="968"/>
      <c r="Y63" s="968"/>
      <c r="Z63" s="968"/>
      <c r="AA63" s="968"/>
      <c r="AB63" s="968"/>
      <c r="AC63" s="968"/>
      <c r="AD63" s="968"/>
      <c r="AE63" s="968"/>
      <c r="AF63" s="968"/>
      <c r="AG63" s="968"/>
      <c r="AH63" s="968"/>
      <c r="AI63" s="968"/>
      <c r="AJ63" s="968"/>
    </row>
    <row r="64" spans="1:49" ht="12" customHeight="1">
      <c r="A64" s="960"/>
      <c r="B64" s="961"/>
      <c r="C64" s="961"/>
      <c r="D64" s="961"/>
      <c r="E64" s="961"/>
      <c r="F64" s="961"/>
      <c r="G64" s="961"/>
      <c r="H64" s="961"/>
      <c r="I64" s="961"/>
      <c r="J64" s="961"/>
      <c r="K64" s="966"/>
      <c r="L64" s="967"/>
      <c r="M64" s="968"/>
      <c r="N64" s="968"/>
      <c r="O64" s="968"/>
      <c r="P64" s="968"/>
      <c r="Q64" s="968"/>
      <c r="R64" s="968"/>
      <c r="S64" s="968"/>
      <c r="T64" s="968"/>
      <c r="U64" s="968"/>
      <c r="V64" s="968"/>
      <c r="W64" s="968"/>
      <c r="X64" s="968"/>
      <c r="Y64" s="968"/>
      <c r="Z64" s="968"/>
      <c r="AA64" s="968"/>
      <c r="AB64" s="968"/>
      <c r="AC64" s="968"/>
      <c r="AD64" s="968"/>
      <c r="AE64" s="968"/>
      <c r="AF64" s="968"/>
      <c r="AG64" s="968"/>
      <c r="AH64" s="968"/>
      <c r="AI64" s="968"/>
      <c r="AJ64" s="968"/>
    </row>
    <row r="65" spans="1:36" ht="21" customHeight="1">
      <c r="A65" s="960"/>
      <c r="B65" s="961"/>
      <c r="C65" s="961"/>
      <c r="D65" s="961"/>
      <c r="E65" s="961"/>
      <c r="F65" s="961"/>
      <c r="G65" s="961"/>
      <c r="H65" s="961"/>
      <c r="I65" s="961"/>
      <c r="J65" s="961"/>
      <c r="K65" s="966"/>
      <c r="L65" s="967"/>
      <c r="M65" s="969" t="s">
        <v>454</v>
      </c>
      <c r="N65" s="970"/>
      <c r="O65" s="970"/>
      <c r="P65" s="970"/>
      <c r="Q65" s="969" t="s">
        <v>620</v>
      </c>
      <c r="R65" s="970"/>
      <c r="S65" s="970"/>
      <c r="T65" s="970"/>
      <c r="U65" s="969" t="s">
        <v>453</v>
      </c>
      <c r="V65" s="970"/>
      <c r="W65" s="970"/>
      <c r="X65" s="971"/>
      <c r="Y65" s="969" t="s">
        <v>621</v>
      </c>
      <c r="Z65" s="970"/>
      <c r="AA65" s="970"/>
      <c r="AB65" s="971"/>
      <c r="AC65" s="969" t="s">
        <v>622</v>
      </c>
      <c r="AD65" s="970"/>
      <c r="AE65" s="970"/>
      <c r="AF65" s="971"/>
      <c r="AG65" s="969" t="s">
        <v>623</v>
      </c>
      <c r="AH65" s="970"/>
      <c r="AI65" s="970"/>
      <c r="AJ65" s="971"/>
    </row>
    <row r="66" spans="1:36" ht="21" customHeight="1" thickBot="1">
      <c r="A66" s="962"/>
      <c r="B66" s="963"/>
      <c r="C66" s="963"/>
      <c r="D66" s="963"/>
      <c r="E66" s="963"/>
      <c r="F66" s="963"/>
      <c r="G66" s="963"/>
      <c r="H66" s="963"/>
      <c r="I66" s="963"/>
      <c r="J66" s="963"/>
      <c r="K66" s="966"/>
      <c r="L66" s="967"/>
      <c r="M66" s="972" t="s">
        <v>451</v>
      </c>
      <c r="N66" s="973"/>
      <c r="O66" s="974" t="s">
        <v>450</v>
      </c>
      <c r="P66" s="896"/>
      <c r="Q66" s="972" t="s">
        <v>451</v>
      </c>
      <c r="R66" s="973"/>
      <c r="S66" s="974" t="s">
        <v>450</v>
      </c>
      <c r="T66" s="896"/>
      <c r="U66" s="972" t="s">
        <v>451</v>
      </c>
      <c r="V66" s="973"/>
      <c r="W66" s="974" t="s">
        <v>450</v>
      </c>
      <c r="X66" s="896"/>
      <c r="Y66" s="972" t="s">
        <v>451</v>
      </c>
      <c r="Z66" s="973"/>
      <c r="AA66" s="974" t="s">
        <v>450</v>
      </c>
      <c r="AB66" s="896"/>
      <c r="AC66" s="972" t="s">
        <v>451</v>
      </c>
      <c r="AD66" s="973"/>
      <c r="AE66" s="974" t="s">
        <v>450</v>
      </c>
      <c r="AF66" s="896"/>
      <c r="AG66" s="972" t="s">
        <v>451</v>
      </c>
      <c r="AH66" s="973"/>
      <c r="AI66" s="974" t="s">
        <v>450</v>
      </c>
      <c r="AJ66" s="896"/>
    </row>
    <row r="67" spans="1:36" ht="21" customHeight="1" thickBot="1">
      <c r="A67" s="994" t="s">
        <v>449</v>
      </c>
      <c r="B67" s="995"/>
      <c r="C67" s="995"/>
      <c r="D67" s="995"/>
      <c r="E67" s="995"/>
      <c r="F67" s="995"/>
      <c r="G67" s="995"/>
      <c r="H67" s="995"/>
      <c r="I67" s="995"/>
      <c r="J67" s="995"/>
      <c r="K67" s="996" t="s">
        <v>624</v>
      </c>
      <c r="L67" s="996"/>
      <c r="M67" s="997">
        <f>$AF$34</f>
        <v>0</v>
      </c>
      <c r="N67" s="976"/>
      <c r="O67" s="976">
        <f>$AF$35</f>
        <v>0</v>
      </c>
      <c r="P67" s="998"/>
      <c r="Q67" s="992">
        <f>$AF$36</f>
        <v>0</v>
      </c>
      <c r="R67" s="976"/>
      <c r="S67" s="976">
        <f>$AF$37</f>
        <v>0</v>
      </c>
      <c r="T67" s="998"/>
      <c r="U67" s="992">
        <f>$AF$30</f>
        <v>0</v>
      </c>
      <c r="V67" s="976"/>
      <c r="W67" s="976">
        <f>$AF$31</f>
        <v>0</v>
      </c>
      <c r="X67" s="993"/>
      <c r="Y67" s="975">
        <f>$AF$32</f>
        <v>0</v>
      </c>
      <c r="Z67" s="976"/>
      <c r="AA67" s="976">
        <f>$AF$33</f>
        <v>0</v>
      </c>
      <c r="AB67" s="993"/>
      <c r="AC67" s="975">
        <f>$AF$26</f>
        <v>0</v>
      </c>
      <c r="AD67" s="976"/>
      <c r="AE67" s="976">
        <f>$AF$27</f>
        <v>0</v>
      </c>
      <c r="AF67" s="993"/>
      <c r="AG67" s="975">
        <f>$AF$28</f>
        <v>0</v>
      </c>
      <c r="AH67" s="976"/>
      <c r="AI67" s="976">
        <f>$AF$29</f>
        <v>0</v>
      </c>
      <c r="AJ67" s="977"/>
    </row>
    <row r="68" spans="1:36" ht="21" customHeight="1">
      <c r="A68" s="978" t="s">
        <v>448</v>
      </c>
      <c r="B68" s="981" t="s">
        <v>625</v>
      </c>
      <c r="C68" s="982" t="s">
        <v>447</v>
      </c>
      <c r="D68" s="983"/>
      <c r="E68" s="983"/>
      <c r="F68" s="983"/>
      <c r="G68" s="983"/>
      <c r="H68" s="983"/>
      <c r="I68" s="983"/>
      <c r="J68" s="984"/>
      <c r="K68" s="1112" t="str">
        <f>IF(K46="","",K46)</f>
        <v/>
      </c>
      <c r="L68" s="1113"/>
      <c r="M68" s="987">
        <f>IF($K68="○",VLOOKUP($AV$6,単価表2,12,0),0)</f>
        <v>0</v>
      </c>
      <c r="N68" s="988"/>
      <c r="O68" s="988">
        <f>IF($K68="○",VLOOKUP($AV$6,単価表2,15,0),0)</f>
        <v>0</v>
      </c>
      <c r="P68" s="989"/>
      <c r="Q68" s="990">
        <f>IF($K68="○",VLOOKUP($AV$6,単価表2,12,0),0)</f>
        <v>0</v>
      </c>
      <c r="R68" s="988"/>
      <c r="S68" s="988">
        <f>IF($K68="○",VLOOKUP($AV$6,単価表2,15,0),0)</f>
        <v>0</v>
      </c>
      <c r="T68" s="991"/>
      <c r="U68" s="987">
        <f>IF($K68="○",VLOOKUP($AV$5,単価表2,12,0),0)</f>
        <v>0</v>
      </c>
      <c r="V68" s="988"/>
      <c r="W68" s="988">
        <f>IF($K68="○",VLOOKUP($AV$5,単価表2,15,0),0)</f>
        <v>0</v>
      </c>
      <c r="X68" s="989"/>
      <c r="Y68" s="990">
        <f>IF($K68="○",VLOOKUP($AV$5,単価表2,12,0),0)</f>
        <v>0</v>
      </c>
      <c r="Z68" s="988"/>
      <c r="AA68" s="988">
        <f>IF($K68="○",VLOOKUP($AV$5,単価表2,15,0),0)</f>
        <v>0</v>
      </c>
      <c r="AB68" s="991"/>
      <c r="AC68" s="987">
        <f>IF($K68="○",VLOOKUP($AV$4,単価表2,12,0),0)</f>
        <v>0</v>
      </c>
      <c r="AD68" s="988"/>
      <c r="AE68" s="988">
        <f>IF($K68="○",VLOOKUP($AV$4,単価表2,15,0),0)</f>
        <v>0</v>
      </c>
      <c r="AF68" s="989"/>
      <c r="AG68" s="990">
        <f>IF($K68="○",VLOOKUP($AV$4,単価表2,12,0),0)</f>
        <v>0</v>
      </c>
      <c r="AH68" s="988"/>
      <c r="AI68" s="988">
        <f>IF($K68="○",VLOOKUP($AV$4,単価表2,15,0),0)</f>
        <v>0</v>
      </c>
      <c r="AJ68" s="991"/>
    </row>
    <row r="69" spans="1:36" ht="21" customHeight="1">
      <c r="A69" s="979"/>
      <c r="B69" s="981"/>
      <c r="C69" s="1004" t="s">
        <v>626</v>
      </c>
      <c r="D69" s="1005"/>
      <c r="E69" s="1005"/>
      <c r="F69" s="1005"/>
      <c r="G69" s="1005"/>
      <c r="H69" s="1005"/>
      <c r="I69" s="1005"/>
      <c r="J69" s="1006"/>
      <c r="K69" s="1114" t="str">
        <f t="shared" ref="K69:K78" si="33">IF(K47="","",K47)</f>
        <v/>
      </c>
      <c r="L69" s="1115"/>
      <c r="M69" s="1002">
        <f>IF($K69="○",VLOOKUP($AV$6,単価表2,25,0),0)</f>
        <v>0</v>
      </c>
      <c r="N69" s="1000"/>
      <c r="O69" s="1000">
        <f>IF($K69="○",VLOOKUP($AV$6,単価表2,25,0),0)</f>
        <v>0</v>
      </c>
      <c r="P69" s="1003"/>
      <c r="Q69" s="999">
        <f>IF($K69="○",VLOOKUP($AV$6,単価表2,25,0),0)</f>
        <v>0</v>
      </c>
      <c r="R69" s="1000"/>
      <c r="S69" s="1000">
        <f>IF($K69="○",VLOOKUP($AV$6,単価表2,25,0),0)</f>
        <v>0</v>
      </c>
      <c r="T69" s="1001"/>
      <c r="U69" s="1002">
        <f>IF($K69="○",VLOOKUP($AV$5,単価表2,25,0),0)</f>
        <v>0</v>
      </c>
      <c r="V69" s="1000"/>
      <c r="W69" s="1000">
        <f>IF($K69="○",VLOOKUP($AV$5,単価表2,25,0),0)</f>
        <v>0</v>
      </c>
      <c r="X69" s="1003"/>
      <c r="Y69" s="999">
        <f>IF($K69="○",VLOOKUP($AV$5,単価表2,25,0),0)</f>
        <v>0</v>
      </c>
      <c r="Z69" s="1000"/>
      <c r="AA69" s="1000">
        <f>IF($K69="○",VLOOKUP($AV$5,単価表2,25,0),0)</f>
        <v>0</v>
      </c>
      <c r="AB69" s="1001"/>
      <c r="AC69" s="1002">
        <f>IF($K69="○",VLOOKUP($AV$4,単価表2,25,0),0)</f>
        <v>0</v>
      </c>
      <c r="AD69" s="1000"/>
      <c r="AE69" s="1000">
        <f>IF($K69="○",VLOOKUP($AV$4,単価表2,25,0),0)</f>
        <v>0</v>
      </c>
      <c r="AF69" s="1003"/>
      <c r="AG69" s="999">
        <f>IF($K69="○",VLOOKUP($AV$4,単価表2,25,0),0)</f>
        <v>0</v>
      </c>
      <c r="AH69" s="1000"/>
      <c r="AI69" s="1000">
        <f>IF($K69="○",VLOOKUP($AV$4,単価表2,25,0),0)</f>
        <v>0</v>
      </c>
      <c r="AJ69" s="1001"/>
    </row>
    <row r="70" spans="1:36" ht="21" customHeight="1">
      <c r="A70" s="979"/>
      <c r="B70" s="981"/>
      <c r="C70" s="1004" t="s">
        <v>627</v>
      </c>
      <c r="D70" s="1005"/>
      <c r="E70" s="1005"/>
      <c r="F70" s="1005"/>
      <c r="G70" s="1005"/>
      <c r="H70" s="1005"/>
      <c r="I70" s="1005"/>
      <c r="J70" s="1006"/>
      <c r="K70" s="1114" t="str">
        <f t="shared" si="33"/>
        <v/>
      </c>
      <c r="L70" s="1115"/>
      <c r="M70" s="1022"/>
      <c r="N70" s="1023"/>
      <c r="O70" s="1023"/>
      <c r="P70" s="1024"/>
      <c r="Q70" s="1011">
        <f>IF($K70="○",VLOOKUP($AV$6,単価表2,31,0),0)</f>
        <v>0</v>
      </c>
      <c r="R70" s="1012"/>
      <c r="S70" s="1012">
        <f>IF($K70="○",VLOOKUP($AV$6,単価表2,31,0),0)</f>
        <v>0</v>
      </c>
      <c r="T70" s="1013"/>
      <c r="U70" s="1022"/>
      <c r="V70" s="1023"/>
      <c r="W70" s="1023"/>
      <c r="X70" s="1024"/>
      <c r="Y70" s="1011">
        <f>IF($K70="○",VLOOKUP($AV$5,単価表2,31,0),0)</f>
        <v>0</v>
      </c>
      <c r="Z70" s="1012"/>
      <c r="AA70" s="1012">
        <f>IF($K70="○",VLOOKUP($AV$5,単価表2,31,0),0)</f>
        <v>0</v>
      </c>
      <c r="AB70" s="1013"/>
      <c r="AC70" s="1022"/>
      <c r="AD70" s="1023"/>
      <c r="AE70" s="1023"/>
      <c r="AF70" s="1024"/>
      <c r="AG70" s="1011">
        <f>IF($K70="○",VLOOKUP($AV$4,単価表2,31,0),0)</f>
        <v>0</v>
      </c>
      <c r="AH70" s="1012"/>
      <c r="AI70" s="1012">
        <f>IF($K70="○",VLOOKUP($AV$4,単価表2,31,0),0)</f>
        <v>0</v>
      </c>
      <c r="AJ70" s="1013"/>
    </row>
    <row r="71" spans="1:36" ht="21" customHeight="1" thickBot="1">
      <c r="A71" s="979"/>
      <c r="B71" s="981"/>
      <c r="C71" s="1014" t="s">
        <v>446</v>
      </c>
      <c r="D71" s="1015"/>
      <c r="E71" s="1015"/>
      <c r="F71" s="1015"/>
      <c r="G71" s="1015"/>
      <c r="H71" s="1015"/>
      <c r="I71" s="1015"/>
      <c r="J71" s="1016"/>
      <c r="K71" s="1116" t="str">
        <f t="shared" si="33"/>
        <v/>
      </c>
      <c r="L71" s="1117"/>
      <c r="M71" s="1009">
        <f>IF($K71="○",VLOOKUP($AV$4,単価表2,46,0),0)</f>
        <v>0</v>
      </c>
      <c r="N71" s="1019"/>
      <c r="O71" s="1009">
        <f>IF($K71="○",VLOOKUP($AV$4,単価表2,46,0),0)</f>
        <v>0</v>
      </c>
      <c r="P71" s="1020"/>
      <c r="Q71" s="1021">
        <f>IF($K71="○",VLOOKUP($AV$4,単価表2,46,0),0)</f>
        <v>0</v>
      </c>
      <c r="R71" s="1019"/>
      <c r="S71" s="1009">
        <f>IF($K71="○",VLOOKUP($AV$4,単価表2,46,0),0)</f>
        <v>0</v>
      </c>
      <c r="T71" s="1010"/>
      <c r="U71" s="1009">
        <f>IF($K71="○",VLOOKUP($AV$4,単価表2,46,0),0)</f>
        <v>0</v>
      </c>
      <c r="V71" s="1019"/>
      <c r="W71" s="1009">
        <f>IF($K71="○",VLOOKUP($AV$4,単価表2,46,0),0)</f>
        <v>0</v>
      </c>
      <c r="X71" s="1020"/>
      <c r="Y71" s="1021">
        <f>IF($K71="○",VLOOKUP($AV$4,単価表2,46,0),0)</f>
        <v>0</v>
      </c>
      <c r="Z71" s="1019"/>
      <c r="AA71" s="1009">
        <f>IF($K71="○",VLOOKUP($AV$4,単価表2,46,0),0)</f>
        <v>0</v>
      </c>
      <c r="AB71" s="1010"/>
      <c r="AC71" s="1009">
        <f>IF($K71="○",VLOOKUP($AV$4,単価表2,46,0),0)</f>
        <v>0</v>
      </c>
      <c r="AD71" s="1019"/>
      <c r="AE71" s="1009">
        <f>IF($K71="○",VLOOKUP($AV$4,単価表2,46,0),0)</f>
        <v>0</v>
      </c>
      <c r="AF71" s="1020"/>
      <c r="AG71" s="1021">
        <f>IF($K71="○",VLOOKUP($AV$4,単価表2,46,0),0)</f>
        <v>0</v>
      </c>
      <c r="AH71" s="1019"/>
      <c r="AI71" s="1009">
        <f>IF($K71="○",VLOOKUP($AV$4,単価表2,46,0),0)</f>
        <v>0</v>
      </c>
      <c r="AJ71" s="1010"/>
    </row>
    <row r="72" spans="1:36" ht="21" customHeight="1" thickTop="1">
      <c r="A72" s="979"/>
      <c r="B72" s="981"/>
      <c r="C72" s="1043" t="s">
        <v>445</v>
      </c>
      <c r="D72" s="1044"/>
      <c r="E72" s="1044"/>
      <c r="F72" s="1044"/>
      <c r="G72" s="1044"/>
      <c r="H72" s="1044"/>
      <c r="I72" s="1044"/>
      <c r="J72" s="1044"/>
      <c r="K72" s="1044"/>
      <c r="L72" s="1045"/>
      <c r="M72" s="1027">
        <f>SUM(M68:N71)</f>
        <v>0</v>
      </c>
      <c r="N72" s="1025"/>
      <c r="O72" s="1025">
        <f>SUM(O68:P71)</f>
        <v>0</v>
      </c>
      <c r="P72" s="1026"/>
      <c r="Q72" s="1027">
        <f>SUM(Q68:R71)</f>
        <v>0</v>
      </c>
      <c r="R72" s="1025"/>
      <c r="S72" s="1025">
        <f>SUM(S68:T71)</f>
        <v>0</v>
      </c>
      <c r="T72" s="1028"/>
      <c r="U72" s="1029">
        <f>SUM(U68:V71)</f>
        <v>0</v>
      </c>
      <c r="V72" s="1025"/>
      <c r="W72" s="1025">
        <f>SUM(W68:X71)</f>
        <v>0</v>
      </c>
      <c r="X72" s="1026"/>
      <c r="Y72" s="1027">
        <f>SUM(Y68:Z71)</f>
        <v>0</v>
      </c>
      <c r="Z72" s="1025"/>
      <c r="AA72" s="1025">
        <f>SUM(AA68:AB71)</f>
        <v>0</v>
      </c>
      <c r="AB72" s="1028"/>
      <c r="AC72" s="1029">
        <f>SUM(AC68:AD71)</f>
        <v>0</v>
      </c>
      <c r="AD72" s="1025"/>
      <c r="AE72" s="1025">
        <f>SUM(AE68:AF71)</f>
        <v>0</v>
      </c>
      <c r="AF72" s="1026"/>
      <c r="AG72" s="1027">
        <f>SUM(AG68:AH71)</f>
        <v>0</v>
      </c>
      <c r="AH72" s="1025"/>
      <c r="AI72" s="1025">
        <f>SUM(AI68:AJ71)</f>
        <v>0</v>
      </c>
      <c r="AJ72" s="1028"/>
    </row>
    <row r="73" spans="1:36" ht="55.5" customHeight="1">
      <c r="A73" s="979"/>
      <c r="B73" s="1035" t="s">
        <v>628</v>
      </c>
      <c r="C73" s="1037" t="s">
        <v>629</v>
      </c>
      <c r="D73" s="1038"/>
      <c r="E73" s="1038"/>
      <c r="F73" s="1038"/>
      <c r="G73" s="1038"/>
      <c r="H73" s="1038"/>
      <c r="I73" s="1038"/>
      <c r="J73" s="1039"/>
      <c r="K73" s="1118" t="str">
        <f t="shared" si="33"/>
        <v/>
      </c>
      <c r="L73" s="1119"/>
      <c r="M73" s="1042">
        <f>-IF($K73="○",IF((M68+M71)*VLOOKUP($AV$6,単価表2,58,0)&lt;10,INT((M68+M71)*VLOOKUP($AV$6,単価表2,58,0)),ROUNDDOWN((M68+M71)*VLOOKUP($AV$6,単価表2,58,0),-1)),0)</f>
        <v>0</v>
      </c>
      <c r="N73" s="1031"/>
      <c r="O73" s="1032">
        <f>-IF($K73="○",IF((O68+O71)*VLOOKUP($AV$6,単価表2,58,0)&lt;10,INT((O68+O71)*VLOOKUP($AV$6,単価表2,58,0)),ROUNDDOWN((O68+O71)*VLOOKUP($AV$6,単価表2,58,0),-1)),0)</f>
        <v>0</v>
      </c>
      <c r="P73" s="1033"/>
      <c r="Q73" s="1030">
        <f>-IF($K73="○",IF((Q68+Q71)*VLOOKUP($AV$6,単価表2,58,0)&lt;10,INT((Q68+Q71)*VLOOKUP($AV$6,単価表2,58,0)),ROUNDDOWN((Q68+Q71)*VLOOKUP($AV$6,単価表2,58,0),-1)),0)</f>
        <v>0</v>
      </c>
      <c r="R73" s="1031"/>
      <c r="S73" s="1032">
        <f>-IF($K73="○",IF((S68+S71)*VLOOKUP($AV$6,単価表2,58,0)&lt;10,INT((S68+S71)*VLOOKUP($AV$6,単価表2,58,0)),ROUNDDOWN((S68+S71)*VLOOKUP($AV$6,単価表2,58,0),-1)),0)</f>
        <v>0</v>
      </c>
      <c r="T73" s="1033"/>
      <c r="U73" s="1030">
        <f>-IF($K73="○",IF((U68+U71)*VLOOKUP($AV$6,単価表2,58,0)&lt;10,INT((U68+U71)*VLOOKUP($AV$6,単価表2,58,0)),ROUNDDOWN((U68+U71)*VLOOKUP($AV$6,単価表2,58,0),-1)),0)</f>
        <v>0</v>
      </c>
      <c r="V73" s="1031"/>
      <c r="W73" s="1032">
        <f>-IF($K73="○",IF((W68+W71)*VLOOKUP($AV$6,単価表2,58,0)&lt;10,INT((W68+W71)*VLOOKUP($AV$6,単価表2,58,0)),ROUNDDOWN((W68+W71)*VLOOKUP($AV$6,単価表2,58,0),-1)),0)</f>
        <v>0</v>
      </c>
      <c r="X73" s="1033"/>
      <c r="Y73" s="1030">
        <f>-IF($K73="○",IF((Y68+Y71)*VLOOKUP($AV$6,単価表2,58,0)&lt;10,INT((Y68+Y71)*VLOOKUP($AV$6,単価表2,58,0)),ROUNDDOWN((Y68+Y71)*VLOOKUP($AV$6,単価表2,58,0),-1)),0)</f>
        <v>0</v>
      </c>
      <c r="Z73" s="1031"/>
      <c r="AA73" s="1032">
        <f>-IF($K73="○",IF((AA68+AA71)*VLOOKUP($AV$6,単価表2,58,0)&lt;10,INT((AA68+AA71)*VLOOKUP($AV$6,単価表2,58,0)),ROUNDDOWN((AA68+AA71)*VLOOKUP($AV$6,単価表2,58,0),-1)),0)</f>
        <v>0</v>
      </c>
      <c r="AB73" s="1033"/>
      <c r="AC73" s="1030">
        <f>-IF($K73="○",IF((AC68+AC71)*VLOOKUP($AV$6,単価表2,58,0)&lt;10,INT((AC68+AC71)*VLOOKUP($AV$6,単価表2,58,0)),ROUNDDOWN((AC68+AC71)*VLOOKUP($AV$6,単価表2,58,0),-1)),0)</f>
        <v>0</v>
      </c>
      <c r="AD73" s="1031"/>
      <c r="AE73" s="1032">
        <f>-IF($K73="○",IF((AE68+AE71)*VLOOKUP($AV$6,単価表2,58,0)&lt;10,INT((AE68+AE71)*VLOOKUP($AV$6,単価表2,58,0)),ROUNDDOWN((AE68+AE71)*VLOOKUP($AV$6,単価表2,58,0),-1)),0)</f>
        <v>0</v>
      </c>
      <c r="AF73" s="1033"/>
      <c r="AG73" s="1030">
        <f>-IF($K73="○",IF((AG68+AG71)*VLOOKUP($AV$6,単価表2,58,0)&lt;10,INT((AG68+AG71)*VLOOKUP($AV$6,単価表2,58,0)),ROUNDDOWN((AG68+AG71)*VLOOKUP($AV$6,単価表2,58,0),-1)),0)</f>
        <v>0</v>
      </c>
      <c r="AH73" s="1031"/>
      <c r="AI73" s="1032">
        <f>-IF($K73="○",IF((AI68+AI71)*VLOOKUP($AV$6,単価表2,58,0)&lt;10,INT((AI68+AI71)*VLOOKUP($AV$6,単価表2,58,0)),ROUNDDOWN((AI68+AI71)*VLOOKUP($AV$6,単価表2,58,0),-1)),0)</f>
        <v>0</v>
      </c>
      <c r="AJ73" s="1034"/>
    </row>
    <row r="74" spans="1:36" ht="33" customHeight="1">
      <c r="A74" s="979"/>
      <c r="B74" s="1036"/>
      <c r="C74" s="1050" t="s">
        <v>630</v>
      </c>
      <c r="D74" s="1051"/>
      <c r="E74" s="1051"/>
      <c r="F74" s="1051"/>
      <c r="G74" s="1051"/>
      <c r="H74" s="1051"/>
      <c r="I74" s="1051"/>
      <c r="J74" s="1052"/>
      <c r="K74" s="1122" t="str">
        <f t="shared" si="33"/>
        <v/>
      </c>
      <c r="L74" s="1123"/>
      <c r="M74" s="1048">
        <f>-IF($K74="○",VLOOKUP($AV$4,単価表2,21,0),0)</f>
        <v>0</v>
      </c>
      <c r="N74" s="1047"/>
      <c r="O74" s="1048">
        <f>-IF($K74="○",VLOOKUP($AV$4,単価表2,21,0),0)</f>
        <v>0</v>
      </c>
      <c r="P74" s="1059"/>
      <c r="Q74" s="1046">
        <f>-IF($K74="○",VLOOKUP($AV$4,単価表2,21,0),0)</f>
        <v>0</v>
      </c>
      <c r="R74" s="1047"/>
      <c r="S74" s="1048">
        <f>-IF($K74="○",VLOOKUP($AV$4,単価表2,21,0),0)</f>
        <v>0</v>
      </c>
      <c r="T74" s="1059"/>
      <c r="U74" s="1046">
        <f>-IF($K74="○",VLOOKUP($AV$4,単価表2,21,0),0)</f>
        <v>0</v>
      </c>
      <c r="V74" s="1047"/>
      <c r="W74" s="1048">
        <f>-IF($K74="○",VLOOKUP($AV$4,単価表2,21,0),0)</f>
        <v>0</v>
      </c>
      <c r="X74" s="1059"/>
      <c r="Y74" s="1046">
        <f>-IF($K74="○",VLOOKUP($AV$4,単価表2,21,0),0)</f>
        <v>0</v>
      </c>
      <c r="Z74" s="1047"/>
      <c r="AA74" s="1048">
        <f>-IF($K74="○",VLOOKUP($AV$4,単価表2,21,0),0)</f>
        <v>0</v>
      </c>
      <c r="AB74" s="1059"/>
      <c r="AC74" s="1046">
        <f>-IF($K74="○",VLOOKUP($AV$4,単価表2,21,0),0)</f>
        <v>0</v>
      </c>
      <c r="AD74" s="1047"/>
      <c r="AE74" s="1048">
        <f>-IF($K74="○",VLOOKUP($AV$4,単価表2,21,0),0)</f>
        <v>0</v>
      </c>
      <c r="AF74" s="1059"/>
      <c r="AG74" s="1046">
        <f>-IF($K74="○",VLOOKUP($AV$4,単価表2,21,0),0)</f>
        <v>0</v>
      </c>
      <c r="AH74" s="1047"/>
      <c r="AI74" s="1048">
        <f>-IF($K74="○",VLOOKUP($AV$4,単価表2,21,0),0)</f>
        <v>0</v>
      </c>
      <c r="AJ74" s="1049"/>
    </row>
    <row r="75" spans="1:36" ht="33" customHeight="1">
      <c r="A75" s="979"/>
      <c r="B75" s="1036"/>
      <c r="C75" s="1050" t="s">
        <v>631</v>
      </c>
      <c r="D75" s="1051"/>
      <c r="E75" s="1051"/>
      <c r="F75" s="1051"/>
      <c r="G75" s="1051"/>
      <c r="H75" s="1051"/>
      <c r="I75" s="1051"/>
      <c r="J75" s="1052"/>
      <c r="K75" s="1120" t="str">
        <f t="shared" si="33"/>
        <v/>
      </c>
      <c r="L75" s="1121"/>
      <c r="M75" s="1055">
        <f>-IF($K$53="1日",IF((M68+M70+M71)*VLOOKUP($AV$6,単価表2,64,0)&lt;10,INT((M68+M70+M71)*VLOOKUP($AV$6,単価表2,64,0)),ROUNDDOWN((M68+M70+M71)*VLOOKUP($AV$6,単価表2,64,0),-1)),IF($K$53="2日",IF((M68+M70+M71)*VLOOKUP($AV$6,単価表2,65,0)&lt;10,INT((M68+M70+M71)*VLOOKUP($AV$6,単価表2,65,0)),ROUNDDOWN((M68+M70+M71)*VLOOKUP($AV$6,単価表2,65,0),-1)),IF($K$53="3日以上",IF((M68+M70+M71)*VLOOKUP($AV$6,単価表2,66,0)&lt;10,INT((M68+M70+M71)*VLOOKUP($AV$6,単価表2,66,0)),ROUNDDOWN((M68+M70+M71)*VLOOKUP($AV$6,単価表2,66,0),-1)),IF($K$53="全て",IF((M68+M70+M71)*VLOOKUP($AV$6,単価表2,67,0)&lt;10,INT((M68+M70+M71)*VLOOKUP($AV$6,単価表2,67,0)),ROUNDDOWN((M68+M70+M71)*VLOOKUP($AV$6,単価表2,67,0),-1)),0))))</f>
        <v>0</v>
      </c>
      <c r="N75" s="1056"/>
      <c r="O75" s="1055">
        <f>-IF($K$53="1日",IF((O68+O70+O71)*VLOOKUP($AV$6,単価表2,64,0)&lt;10,INT((O68+O70+O71)*VLOOKUP($AV$6,単価表2,64,0)),ROUNDDOWN((O68+O70+O71)*VLOOKUP($AV$6,単価表2,64,0),-1)),IF($K$53="2日",IF((O68+O70+O71)*VLOOKUP($AV$6,単価表2,65,0)&lt;10,INT((O68+O70+O71)*VLOOKUP($AV$6,単価表2,65,0)),ROUNDDOWN((O68+O70+O71)*VLOOKUP($AV$6,単価表2,65,0),-1)),IF($K$53="3日以上",IF((O68+O70+O71)*VLOOKUP($AV$6,単価表2,66,0)&lt;10,INT((O68+O70+O71)*VLOOKUP($AV$6,単価表2,66,0)),ROUNDDOWN((O68+O70+O71)*VLOOKUP($AV$6,単価表2,66,0),-1)),IF($K$53="全て",IF((O68+O70+O71)*VLOOKUP($AV$6,単価表2,67,0)&lt;10,INT((O68+O70+O71)*VLOOKUP($AV$6,単価表2,67,0)),ROUNDDOWN((O68+O70+O71)*VLOOKUP($AV$6,単価表2,67,0),-1)),0))))</f>
        <v>0</v>
      </c>
      <c r="P75" s="1057"/>
      <c r="Q75" s="1058">
        <f>-IF($K$53="1日",IF((Q68+Q70+Q71)*VLOOKUP($AV$6,単価表2,64,0)&lt;10,INT((Q68+Q70+Q71)*VLOOKUP($AV$6,単価表2,64,0)),ROUNDDOWN((Q68+Q70+Q71)*VLOOKUP($AV$6,単価表2,64,0),-1)),IF($K$53="2日",IF((Q68+Q70+Q71)*VLOOKUP($AV$6,単価表2,65,0)&lt;10,INT((Q68+Q70+Q71)*VLOOKUP($AV$6,単価表2,65,0)),ROUNDDOWN((Q68+Q70+Q71)*VLOOKUP($AV$6,単価表2,65,0),-1)),IF($K$53="3日以上",IF((Q68+Q70+Q71)*VLOOKUP($AV$6,単価表2,66,0)&lt;10,INT((Q68+Q70+Q71)*VLOOKUP($AV$6,単価表2,66,0)),ROUNDDOWN((Q68+Q70+Q71)*VLOOKUP($AV$6,単価表2,66,0),-1)),IF($K$53="全て",IF((Q68+Q70+Q71)*VLOOKUP($AV$6,単価表2,67,0)&lt;10,INT((Q68+Q70+Q71)*VLOOKUP($AV$6,単価表2,67,0)),ROUNDDOWN((Q68+Q70+Q71)*VLOOKUP($AV$6,単価表2,67,0),-1)),0))))</f>
        <v>0</v>
      </c>
      <c r="R75" s="1056"/>
      <c r="S75" s="1055">
        <f>-IF($K$53="1日",IF((S68+S70+S71)*VLOOKUP($AV$6,単価表2,64,0)&lt;10,INT((S68+S70+S71)*VLOOKUP($AV$6,単価表2,64,0)),ROUNDDOWN((S68+S70+S71)*VLOOKUP($AV$6,単価表2,64,0),-1)),IF($K$53="2日",IF((S68+S70+S71)*VLOOKUP($AV$6,単価表2,65,0)&lt;10,INT((S68+S70+S71)*VLOOKUP($AV$6,単価表2,65,0)),ROUNDDOWN((S68+S70+S71)*VLOOKUP($AV$6,単価表2,65,0),-1)),IF($K$53="3日以上",IF((S68+S70+S71)*VLOOKUP($AV$6,単価表2,66,0)&lt;10,INT((S68+S70+S71)*VLOOKUP($AV$6,単価表2,66,0)),ROUNDDOWN((S68+S70+S71)*VLOOKUP($AV$6,単価表2,66,0),-1)),IF($K$53="全て",IF((S68+S70+S71)*VLOOKUP($AV$6,単価表2,67,0)&lt;10,INT((S68+S70+S71)*VLOOKUP($AV$6,単価表2,67,0)),ROUNDDOWN((S68+S70+S71)*VLOOKUP($AV$6,単価表2,67,0),-1)),0))))</f>
        <v>0</v>
      </c>
      <c r="T75" s="1057"/>
      <c r="U75" s="1058">
        <f>-IF($K$53="1日",IF((U68+U70+U71)*VLOOKUP($AV$6,単価表2,64,0)&lt;10,INT((U68+U70+U71)*VLOOKUP($AV$6,単価表2,64,0)),ROUNDDOWN((U68+U70+U71)*VLOOKUP($AV$6,単価表2,64,0),-1)),IF($K$53="2日",IF((U68+U70+U71)*VLOOKUP($AV$6,単価表2,65,0)&lt;10,INT((U68+U70+U71)*VLOOKUP($AV$6,単価表2,65,0)),ROUNDDOWN((U68+U70+U71)*VLOOKUP($AV$6,単価表2,65,0),-1)),IF($K$53="3日以上",IF((U68+U70+U71)*VLOOKUP($AV$6,単価表2,66,0)&lt;10,INT((U68+U70+U71)*VLOOKUP($AV$6,単価表2,66,0)),ROUNDDOWN((U68+U70+U71)*VLOOKUP($AV$6,単価表2,66,0),-1)),IF($K$53="全て",IF((U68+U70+U71)*VLOOKUP($AV$6,単価表2,67,0)&lt;10,INT((U68+U70+U71)*VLOOKUP($AV$6,単価表2,67,0)),ROUNDDOWN((U68+U70+U71)*VLOOKUP($AV$6,単価表2,67,0),-1)),0))))</f>
        <v>0</v>
      </c>
      <c r="V75" s="1056"/>
      <c r="W75" s="1055">
        <f>-IF($K$53="1日",IF((W68+W70+W71)*VLOOKUP($AV$6,単価表2,64,0)&lt;10,INT((W68+W70+W71)*VLOOKUP($AV$6,単価表2,64,0)),ROUNDDOWN((W68+W70+W71)*VLOOKUP($AV$6,単価表2,64,0),-1)),IF($K$53="2日",IF((W68+W70+W71)*VLOOKUP($AV$6,単価表2,65,0)&lt;10,INT((W68+W70+W71)*VLOOKUP($AV$6,単価表2,65,0)),ROUNDDOWN((W68+W70+W71)*VLOOKUP($AV$6,単価表2,65,0),-1)),IF($K$53="3日以上",IF((W68+W70+W71)*VLOOKUP($AV$6,単価表2,66,0)&lt;10,INT((W68+W70+W71)*VLOOKUP($AV$6,単価表2,66,0)),ROUNDDOWN((W68+W70+W71)*VLOOKUP($AV$6,単価表2,66,0),-1)),IF($K$53="全て",IF((W68+W70+W71)*VLOOKUP($AV$6,単価表2,67,0)&lt;10,INT((W68+W70+W71)*VLOOKUP($AV$6,単価表2,67,0)),ROUNDDOWN((W68+W70+W71)*VLOOKUP($AV$6,単価表2,67,0),-1)),0))))</f>
        <v>0</v>
      </c>
      <c r="X75" s="1057"/>
      <c r="Y75" s="1058">
        <f>-IF($K$53="1日",IF((Y68+Y70+Y71)*VLOOKUP($AV$6,単価表2,64,0)&lt;10,INT((Y68+Y70+Y71)*VLOOKUP($AV$6,単価表2,64,0)),ROUNDDOWN((Y68+Y70+Y71)*VLOOKUP($AV$6,単価表2,64,0),-1)),IF($K$53="2日",IF((Y68+Y70+Y71)*VLOOKUP($AV$6,単価表2,65,0)&lt;10,INT((Y68+Y70+Y71)*VLOOKUP($AV$6,単価表2,65,0)),ROUNDDOWN((Y68+Y70+Y71)*VLOOKUP($AV$6,単価表2,65,0),-1)),IF($K$53="3日以上",IF((Y68+Y70+Y71)*VLOOKUP($AV$6,単価表2,66,0)&lt;10,INT((Y68+Y70+Y71)*VLOOKUP($AV$6,単価表2,66,0)),ROUNDDOWN((Y68+Y70+Y71)*VLOOKUP($AV$6,単価表2,66,0),-1)),IF($K$53="全て",IF((Y68+Y70+Y71)*VLOOKUP($AV$6,単価表2,67,0)&lt;10,INT((Y68+Y70+Y71)*VLOOKUP($AV$6,単価表2,67,0)),ROUNDDOWN((Y68+Y70+Y71)*VLOOKUP($AV$6,単価表2,67,0),-1)),0))))</f>
        <v>0</v>
      </c>
      <c r="Z75" s="1056"/>
      <c r="AA75" s="1055">
        <f>-IF($K$53="1日",IF((AA68+AA70+AA71)*VLOOKUP($AV$6,単価表2,64,0)&lt;10,INT((AA68+AA70+AA71)*VLOOKUP($AV$6,単価表2,64,0)),ROUNDDOWN((AA68+AA70+AA71)*VLOOKUP($AV$6,単価表2,64,0),-1)),IF($K$53="2日",IF((AA68+AA70+AA71)*VLOOKUP($AV$6,単価表2,65,0)&lt;10,INT((AA68+AA70+AA71)*VLOOKUP($AV$6,単価表2,65,0)),ROUNDDOWN((AA68+AA70+AA71)*VLOOKUP($AV$6,単価表2,65,0),-1)),IF($K$53="3日以上",IF((AA68+AA70+AA71)*VLOOKUP($AV$6,単価表2,66,0)&lt;10,INT((AA68+AA70+AA71)*VLOOKUP($AV$6,単価表2,66,0)),ROUNDDOWN((AA68+AA70+AA71)*VLOOKUP($AV$6,単価表2,66,0),-1)),IF($K$53="全て",IF((AA68+AA70+AA71)*VLOOKUP($AV$6,単価表2,67,0)&lt;10,INT((AA68+AA70+AA71)*VLOOKUP($AV$6,単価表2,67,0)),ROUNDDOWN((AA68+AA70+AA71)*VLOOKUP($AV$6,単価表2,67,0),-1)),0))))</f>
        <v>0</v>
      </c>
      <c r="AB75" s="1057"/>
      <c r="AC75" s="1058">
        <f>-IF($K$53="1日",IF((AC68+AC70+AC71)*VLOOKUP($AV$6,単価表2,64,0)&lt;10,INT((AC68+AC70+AC71)*VLOOKUP($AV$6,単価表2,64,0)),ROUNDDOWN((AC68+AC70+AC71)*VLOOKUP($AV$6,単価表2,64,0),-1)),IF($K$53="2日",IF((AC68+AC70+AC71)*VLOOKUP($AV$6,単価表2,65,0)&lt;10,INT((AC68+AC70+AC71)*VLOOKUP($AV$6,単価表2,65,0)),ROUNDDOWN((AC68+AC70+AC71)*VLOOKUP($AV$6,単価表2,65,0),-1)),IF($K$53="3日以上",IF((AC68+AC70+AC71)*VLOOKUP($AV$6,単価表2,66,0)&lt;10,INT((AC68+AC70+AC71)*VLOOKUP($AV$6,単価表2,66,0)),ROUNDDOWN((AC68+AC70+AC71)*VLOOKUP($AV$6,単価表2,66,0),-1)),IF($K$53="全て",IF((AC68+AC70+AC71)*VLOOKUP($AV$6,単価表2,67,0)&lt;10,INT((AC68+AC70+AC71)*VLOOKUP($AV$6,単価表2,67,0)),ROUNDDOWN((AC68+AC70+AC71)*VLOOKUP($AV$6,単価表2,67,0),-1)),0))))</f>
        <v>0</v>
      </c>
      <c r="AD75" s="1056"/>
      <c r="AE75" s="1055">
        <f>-IF($K$53="1日",IF((AE68+AE70+AE71)*VLOOKUP($AV$6,単価表2,64,0)&lt;10,INT((AE68+AE70+AE71)*VLOOKUP($AV$6,単価表2,64,0)),ROUNDDOWN((AE68+AE70+AE71)*VLOOKUP($AV$6,単価表2,64,0),-1)),IF($K$53="2日",IF((AE68+AE70+AE71)*VLOOKUP($AV$6,単価表2,65,0)&lt;10,INT((AE68+AE70+AE71)*VLOOKUP($AV$6,単価表2,65,0)),ROUNDDOWN((AE68+AE70+AE71)*VLOOKUP($AV$6,単価表2,65,0),-1)),IF($K$53="3日以上",IF((AE68+AE70+AE71)*VLOOKUP($AV$6,単価表2,66,0)&lt;10,INT((AE68+AE70+AE71)*VLOOKUP($AV$6,単価表2,66,0)),ROUNDDOWN((AE68+AE70+AE71)*VLOOKUP($AV$6,単価表2,66,0),-1)),IF($K$53="全て",IF((AE68+AE70+AE71)*VLOOKUP($AV$6,単価表2,67,0)&lt;10,INT((AE68+AE70+AE71)*VLOOKUP($AV$6,単価表2,67,0)),ROUNDDOWN((AE68+AE70+AE71)*VLOOKUP($AV$6,単価表2,67,0),-1)),0))))</f>
        <v>0</v>
      </c>
      <c r="AF75" s="1057"/>
      <c r="AG75" s="1058">
        <f>-IF($K$53="1日",IF((AG68+AG70+AG71)*VLOOKUP($AV$6,単価表2,64,0)&lt;10,INT((AG68+AG70+AG71)*VLOOKUP($AV$6,単価表2,64,0)),ROUNDDOWN((AG68+AG70+AG71)*VLOOKUP($AV$6,単価表2,64,0),-1)),IF($K$53="2日",IF((AG68+AG70+AG71)*VLOOKUP($AV$6,単価表2,65,0)&lt;10,INT((AG68+AG70+AG71)*VLOOKUP($AV$6,単価表2,65,0)),ROUNDDOWN((AG68+AG70+AG71)*VLOOKUP($AV$6,単価表2,65,0),-1)),IF($K$53="3日以上",IF((AG68+AG70+AG71)*VLOOKUP($AV$6,単価表2,66,0)&lt;10,INT((AG68+AG70+AG71)*VLOOKUP($AV$6,単価表2,66,0)),ROUNDDOWN((AG68+AG70+AG71)*VLOOKUP($AV$6,単価表2,66,0),-1)),IF($K$53="全て",IF((AG68+AG70+AG71)*VLOOKUP($AV$6,単価表2,67,0)&lt;10,INT((AG68+AG70+AG71)*VLOOKUP($AV$6,単価表2,67,0)),ROUNDDOWN((AG68+AG70+AG71)*VLOOKUP($AV$6,単価表2,67,0),-1)),0))))</f>
        <v>0</v>
      </c>
      <c r="AH75" s="1056"/>
      <c r="AI75" s="1055">
        <f>-IF($K$53="1日",IF((AI68+AI70+AI71)*VLOOKUP($AV$6,単価表2,64,0)&lt;10,INT((AI68+AI70+AI71)*VLOOKUP($AV$6,単価表2,64,0)),ROUNDDOWN((AI68+AI70+AI71)*VLOOKUP($AV$6,単価表2,64,0),-1)),IF($K$53="2日",IF((AI68+AI70+AI71)*VLOOKUP($AV$6,単価表2,65,0)&lt;10,INT((AI68+AI70+AI71)*VLOOKUP($AV$6,単価表2,65,0)),ROUNDDOWN((AI68+AI70+AI71)*VLOOKUP($AV$6,単価表2,65,0),-1)),IF($K$53="3日以上",IF((AI68+AI70+AI71)*VLOOKUP($AV$6,単価表2,66,0)&lt;10,INT((AI68+AI70+AI71)*VLOOKUP($AV$6,単価表2,66,0)),ROUNDDOWN((AI68+AI70+AI71)*VLOOKUP($AV$6,単価表2,66,0),-1)),IF($K$53="全て",IF((AI68+AI70+AI71)*VLOOKUP($AV$6,単価表2,67,0)&lt;10,INT((AI68+AI70+AI71)*VLOOKUP($AV$6,単価表2,67,0)),ROUNDDOWN((AI68+AI70+AI71)*VLOOKUP($AV$6,単価表2,67,0),-1)),0))))</f>
        <v>0</v>
      </c>
      <c r="AJ75" s="1066"/>
    </row>
    <row r="76" spans="1:36" ht="21" customHeight="1" thickBot="1">
      <c r="A76" s="979"/>
      <c r="B76" s="1036"/>
      <c r="C76" s="1088" t="s">
        <v>444</v>
      </c>
      <c r="D76" s="1089"/>
      <c r="E76" s="1089"/>
      <c r="F76" s="1089"/>
      <c r="G76" s="1089"/>
      <c r="H76" s="1089"/>
      <c r="I76" s="1089"/>
      <c r="J76" s="1090"/>
      <c r="K76" s="1127" t="str">
        <f t="shared" si="33"/>
        <v/>
      </c>
      <c r="L76" s="1128"/>
      <c r="M76" s="1093">
        <f>-IF($K76="○",IF(SUM(M72:M75)*(1-'保育単価表（Ｂ型） 2'!$BJ$11)&lt;10,INT(SUM(M72:M75)*(1-'保育単価表（Ｂ型） 2'!$BJ$11)),ROUNDDOWN(SUM(M72:M75)*(1-'保育単価表（Ｂ型） 2'!$BJ$11),-1)),0)</f>
        <v>0</v>
      </c>
      <c r="N76" s="1094"/>
      <c r="O76" s="1062">
        <f>-IF($K76="○",IF(SUM(O72:O75)*(1-'保育単価表（Ｂ型） 2'!$BJ$11)&lt;10,INT(SUM(O72:O75)*(1-'保育単価表（Ｂ型） 2'!$BJ$11)),ROUNDDOWN(SUM(O72:O75)*(1-'保育単価表（Ｂ型） 2'!$BJ$11),-1)),0)</f>
        <v>0</v>
      </c>
      <c r="P76" s="1063"/>
      <c r="Q76" s="1064">
        <f>-IF($K76="○",IF(SUM(Q72:Q75)*(1-'保育単価表（Ｂ型） 2'!$BJ$11)&lt;10,INT(SUM(Q72:Q75)*(1-'保育単価表（Ｂ型） 2'!$BJ$11)),ROUNDDOWN(SUM(Q72:Q75)*(1-'保育単価表（Ｂ型） 2'!$BJ$11),-1)),0)</f>
        <v>0</v>
      </c>
      <c r="R76" s="1065"/>
      <c r="S76" s="1062">
        <f>-IF($K76="○",IF(SUM(S72:S75)*(1-'保育単価表（Ｂ型） 2'!$BJ$11)&lt;10,INT(SUM(S72:S75)*(1-'保育単価表（Ｂ型） 2'!$BJ$11)),ROUNDDOWN(SUM(S72:S75)*(1-'保育単価表（Ｂ型） 2'!$BJ$11),-1)),0)</f>
        <v>0</v>
      </c>
      <c r="T76" s="1063"/>
      <c r="U76" s="1064">
        <f>-IF($K76="○",IF(SUM(U72:U75)*(1-'保育単価表（Ｂ型） 2'!$BJ$11)&lt;10,INT(SUM(U72:U75)*(1-'保育単価表（Ｂ型） 2'!$BJ$11)),ROUNDDOWN(SUM(U72:U75)*(1-'保育単価表（Ｂ型） 2'!$BJ$11),-1)),0)</f>
        <v>0</v>
      </c>
      <c r="V76" s="1065"/>
      <c r="W76" s="1062">
        <f>-IF($K76="○",IF(SUM(W72:W75)*(1-'保育単価表（Ｂ型） 2'!$BJ$11)&lt;10,INT(SUM(W72:W75)*(1-'保育単価表（Ｂ型） 2'!$BJ$11)),ROUNDDOWN(SUM(W72:W75)*(1-'保育単価表（Ｂ型） 2'!$BJ$11),-1)),0)</f>
        <v>0</v>
      </c>
      <c r="X76" s="1063"/>
      <c r="Y76" s="1064">
        <f>-IF($K76="○",IF(SUM(Y72:Y75)*(1-'保育単価表（Ｂ型） 2'!$BJ$11)&lt;10,INT(SUM(Y72:Y75)*(1-'保育単価表（Ｂ型） 2'!$BJ$11)),ROUNDDOWN(SUM(Y72:Y75)*(1-'保育単価表（Ｂ型） 2'!$BJ$11),-1)),0)</f>
        <v>0</v>
      </c>
      <c r="Z76" s="1065"/>
      <c r="AA76" s="1062">
        <f>-IF($K76="○",IF(SUM(AA72:AA75)*(1-'保育単価表（Ｂ型） 2'!$BJ$11)&lt;10,INT(SUM(AA72:AA75)*(1-'保育単価表（Ｂ型） 2'!$BJ$11)),ROUNDDOWN(SUM(AA72:AA75)*(1-'保育単価表（Ｂ型） 2'!$BJ$11),-1)),0)</f>
        <v>0</v>
      </c>
      <c r="AB76" s="1063"/>
      <c r="AC76" s="1064">
        <f>-IF($K76="○",IF(SUM(AC72:AC75)*(1-'保育単価表（Ｂ型） 2'!$BJ$11)&lt;10,INT(SUM(AC72:AC75)*(1-'保育単価表（Ｂ型） 2'!$BJ$11)),ROUNDDOWN(SUM(AC72:AC75)*(1-'保育単価表（Ｂ型） 2'!$BJ$11),-1)),0)</f>
        <v>0</v>
      </c>
      <c r="AD76" s="1065"/>
      <c r="AE76" s="1062">
        <f>-IF($K76="○",IF(SUM(AE72:AE75)*(1-'保育単価表（Ｂ型） 2'!$BJ$11)&lt;10,INT(SUM(AE72:AE75)*(1-'保育単価表（Ｂ型） 2'!$BJ$11)),ROUNDDOWN(SUM(AE72:AE75)*(1-'保育単価表（Ｂ型） 2'!$BJ$11),-1)),0)</f>
        <v>0</v>
      </c>
      <c r="AF76" s="1063"/>
      <c r="AG76" s="1064">
        <f>-IF($K76="○",IF(SUM(AG72:AG75)*(1-'保育単価表（Ｂ型） 2'!$BJ$11)&lt;10,INT(SUM(AG72:AG75)*(1-'保育単価表（Ｂ型） 2'!$BJ$11)),ROUNDDOWN(SUM(AG72:AG75)*(1-'保育単価表（Ｂ型） 2'!$BJ$11),-1)),0)</f>
        <v>0</v>
      </c>
      <c r="AH76" s="1065"/>
      <c r="AI76" s="1062">
        <f>-IF($K76="○",IF(SUM(AI72:AI75)*(1-'保育単価表（Ｂ型） 2'!$BJ$11)&lt;10,INT(SUM(AI72:AI75)*(1-'保育単価表（Ｂ型） 2'!$BJ$11)),ROUNDDOWN(SUM(AI72:AI75)*(1-'保育単価表（Ｂ型） 2'!$BJ$11),-1)),0)</f>
        <v>0</v>
      </c>
      <c r="AJ76" s="1063"/>
    </row>
    <row r="77" spans="1:36" ht="21" customHeight="1" thickTop="1" thickBot="1">
      <c r="A77" s="979"/>
      <c r="B77" s="1036"/>
      <c r="C77" s="1043" t="s">
        <v>443</v>
      </c>
      <c r="D77" s="1044"/>
      <c r="E77" s="1044"/>
      <c r="F77" s="1044"/>
      <c r="G77" s="1044"/>
      <c r="H77" s="1044"/>
      <c r="I77" s="1044"/>
      <c r="J77" s="1044"/>
      <c r="K77" s="1080"/>
      <c r="L77" s="1081"/>
      <c r="M77" s="1082">
        <f>SUM(M73:N76)</f>
        <v>0</v>
      </c>
      <c r="N77" s="1083"/>
      <c r="O77" s="1084">
        <f>SUM(O73:P76)</f>
        <v>0</v>
      </c>
      <c r="P77" s="1085"/>
      <c r="Q77" s="1086">
        <f t="shared" ref="Q77" si="34">SUM(Q73:R76)</f>
        <v>0</v>
      </c>
      <c r="R77" s="1087"/>
      <c r="S77" s="1084">
        <f t="shared" ref="S77" si="35">SUM(S73:T76)</f>
        <v>0</v>
      </c>
      <c r="T77" s="1085"/>
      <c r="U77" s="1086">
        <f t="shared" ref="U77" si="36">SUM(U73:V76)</f>
        <v>0</v>
      </c>
      <c r="V77" s="1087"/>
      <c r="W77" s="1084">
        <f t="shared" ref="W77" si="37">SUM(W73:X76)</f>
        <v>0</v>
      </c>
      <c r="X77" s="1085"/>
      <c r="Y77" s="1086">
        <f t="shared" ref="Y77" si="38">SUM(Y73:Z76)</f>
        <v>0</v>
      </c>
      <c r="Z77" s="1087"/>
      <c r="AA77" s="1084">
        <f t="shared" ref="AA77" si="39">SUM(AA73:AB76)</f>
        <v>0</v>
      </c>
      <c r="AB77" s="1085"/>
      <c r="AC77" s="1086">
        <f t="shared" ref="AC77" si="40">SUM(AC73:AD76)</f>
        <v>0</v>
      </c>
      <c r="AD77" s="1087"/>
      <c r="AE77" s="1084">
        <f t="shared" ref="AE77" si="41">SUM(AE73:AF76)</f>
        <v>0</v>
      </c>
      <c r="AF77" s="1085"/>
      <c r="AG77" s="1086">
        <f t="shared" ref="AG77" si="42">SUM(AG73:AH76)</f>
        <v>0</v>
      </c>
      <c r="AH77" s="1087"/>
      <c r="AI77" s="1084">
        <f t="shared" ref="AI77" si="43">SUM(AI73:AJ76)</f>
        <v>0</v>
      </c>
      <c r="AJ77" s="1085"/>
    </row>
    <row r="78" spans="1:36" ht="21" customHeight="1" thickBot="1">
      <c r="A78" s="979"/>
      <c r="B78" s="1067" t="s">
        <v>632</v>
      </c>
      <c r="C78" s="573" t="s">
        <v>442</v>
      </c>
      <c r="D78" s="574"/>
      <c r="E78" s="574"/>
      <c r="F78" s="574"/>
      <c r="G78" s="574"/>
      <c r="H78" s="574"/>
      <c r="I78" s="574"/>
      <c r="J78" s="574"/>
      <c r="K78" s="1124" t="str">
        <f t="shared" si="33"/>
        <v/>
      </c>
      <c r="L78" s="1125"/>
      <c r="M78" s="1071">
        <f>IF($K78="配置",IF('保育単価表（Ｂ型）② 2'!$L$18/SUM($M$45:$AJ$45)&lt;10,INT('保育単価表（Ｂ型）② 2'!$L$18/SUM($M$45:$AJ$45)),ROUNDDOWN('保育単価表（Ｂ型）② 2'!$L$18/SUM($M$45:$AJ$45),-1)),IF($K78="兼務",IF('保育単価表（Ｂ型）② 2'!$L$21/SUM($M$45:$AJ$45)&lt;10,INT('保育単価表（Ｂ型）② 2'!$L$21/SUM($M$45:$AJ$45)),ROUNDDOWN('保育単価表（Ｂ型）② 2'!$L$21/SUM($M$45:$AJ$45),-1)),0))</f>
        <v>0</v>
      </c>
      <c r="N78" s="1071"/>
      <c r="O78" s="1071"/>
      <c r="P78" s="1071"/>
      <c r="Q78" s="1071"/>
      <c r="R78" s="1071"/>
      <c r="S78" s="1071"/>
      <c r="T78" s="1071"/>
      <c r="U78" s="1071"/>
      <c r="V78" s="1071"/>
      <c r="W78" s="1071"/>
      <c r="X78" s="1071"/>
      <c r="Y78" s="1071"/>
      <c r="Z78" s="1071"/>
      <c r="AA78" s="1071"/>
      <c r="AB78" s="1071"/>
      <c r="AC78" s="1071"/>
      <c r="AD78" s="1071"/>
      <c r="AE78" s="1071"/>
      <c r="AF78" s="1071"/>
      <c r="AG78" s="1071"/>
      <c r="AH78" s="1071"/>
      <c r="AI78" s="1071"/>
      <c r="AJ78" s="1072"/>
    </row>
    <row r="79" spans="1:36" ht="21" customHeight="1" thickTop="1">
      <c r="A79" s="980"/>
      <c r="B79" s="1068"/>
      <c r="C79" s="1126" t="s">
        <v>441</v>
      </c>
      <c r="D79" s="1075"/>
      <c r="E79" s="1075"/>
      <c r="F79" s="1075"/>
      <c r="G79" s="1075"/>
      <c r="H79" s="1075"/>
      <c r="I79" s="1075"/>
      <c r="J79" s="1075"/>
      <c r="K79" s="1075"/>
      <c r="L79" s="1076"/>
      <c r="M79" s="1077">
        <f>SUM(M78:M78)</f>
        <v>0</v>
      </c>
      <c r="N79" s="1078"/>
      <c r="O79" s="1078"/>
      <c r="P79" s="1078"/>
      <c r="Q79" s="1078"/>
      <c r="R79" s="1078"/>
      <c r="S79" s="1078"/>
      <c r="T79" s="1078"/>
      <c r="U79" s="1078"/>
      <c r="V79" s="1078"/>
      <c r="W79" s="1078"/>
      <c r="X79" s="1078"/>
      <c r="Y79" s="1078"/>
      <c r="Z79" s="1078"/>
      <c r="AA79" s="1078"/>
      <c r="AB79" s="1078"/>
      <c r="AC79" s="1078"/>
      <c r="AD79" s="1078"/>
      <c r="AE79" s="1078"/>
      <c r="AF79" s="1078"/>
      <c r="AG79" s="1078"/>
      <c r="AH79" s="1078"/>
      <c r="AI79" s="1078"/>
      <c r="AJ79" s="1079"/>
    </row>
    <row r="80" spans="1:36" ht="21" customHeight="1">
      <c r="A80" s="1108" t="s">
        <v>633</v>
      </c>
      <c r="B80" s="1109"/>
      <c r="C80" s="1109"/>
      <c r="D80" s="1109"/>
      <c r="E80" s="1109"/>
      <c r="F80" s="1109"/>
      <c r="G80" s="1109"/>
      <c r="H80" s="1109"/>
      <c r="I80" s="1109"/>
      <c r="J80" s="1109"/>
      <c r="K80" s="1109"/>
      <c r="L80" s="1110"/>
      <c r="M80" s="1097">
        <f>M72+M77+$M79</f>
        <v>0</v>
      </c>
      <c r="N80" s="1098"/>
      <c r="O80" s="1095">
        <f t="shared" ref="O80" si="44">O72+O77+$M79</f>
        <v>0</v>
      </c>
      <c r="P80" s="1096"/>
      <c r="Q80" s="1097">
        <f t="shared" ref="Q80" si="45">Q72+Q77+$M79</f>
        <v>0</v>
      </c>
      <c r="R80" s="1098"/>
      <c r="S80" s="1095">
        <f t="shared" ref="S80" si="46">S72+S77+$M79</f>
        <v>0</v>
      </c>
      <c r="T80" s="1096"/>
      <c r="U80" s="1097">
        <f t="shared" ref="U80" si="47">U72+U77+$M79</f>
        <v>0</v>
      </c>
      <c r="V80" s="1098"/>
      <c r="W80" s="1095">
        <f t="shared" ref="W80" si="48">W72+W77+$M79</f>
        <v>0</v>
      </c>
      <c r="X80" s="1096"/>
      <c r="Y80" s="1097">
        <f t="shared" ref="Y80" si="49">Y72+Y77+$M79</f>
        <v>0</v>
      </c>
      <c r="Z80" s="1098"/>
      <c r="AA80" s="1095">
        <f t="shared" ref="AA80" si="50">AA72+AA77+$M79</f>
        <v>0</v>
      </c>
      <c r="AB80" s="1096"/>
      <c r="AC80" s="1097">
        <f t="shared" ref="AC80" si="51">AC72+AC77+$M79</f>
        <v>0</v>
      </c>
      <c r="AD80" s="1098"/>
      <c r="AE80" s="1095">
        <f t="shared" ref="AE80" si="52">AE72+AE77+$M79</f>
        <v>0</v>
      </c>
      <c r="AF80" s="1096"/>
      <c r="AG80" s="1097">
        <f t="shared" ref="AG80" si="53">AG72+AG77+$M79</f>
        <v>0</v>
      </c>
      <c r="AH80" s="1098"/>
      <c r="AI80" s="1095">
        <f t="shared" ref="AI80" si="54">AI72+AI77+$M79</f>
        <v>0</v>
      </c>
      <c r="AJ80" s="1096"/>
    </row>
    <row r="81" spans="1:36" ht="21" customHeight="1">
      <c r="A81" s="1104" t="s">
        <v>634</v>
      </c>
      <c r="B81" s="1105"/>
      <c r="C81" s="1105"/>
      <c r="D81" s="1105"/>
      <c r="E81" s="1105"/>
      <c r="F81" s="1105"/>
      <c r="G81" s="1105"/>
      <c r="H81" s="1105"/>
      <c r="I81" s="1105"/>
      <c r="J81" s="1105"/>
      <c r="K81" s="1105"/>
      <c r="L81" s="1105"/>
      <c r="M81" s="1106">
        <f>M80*M$45</f>
        <v>0</v>
      </c>
      <c r="N81" s="1100"/>
      <c r="O81" s="1100">
        <f t="shared" ref="O81" si="55">O80*O$45</f>
        <v>0</v>
      </c>
      <c r="P81" s="1107"/>
      <c r="Q81" s="1106">
        <f t="shared" ref="Q81" si="56">Q80*Q$45</f>
        <v>0</v>
      </c>
      <c r="R81" s="1100"/>
      <c r="S81" s="1100">
        <f t="shared" ref="S81" si="57">S80*S$45</f>
        <v>0</v>
      </c>
      <c r="T81" s="1107"/>
      <c r="U81" s="1106">
        <f t="shared" ref="U81" si="58">U80*U$45</f>
        <v>0</v>
      </c>
      <c r="V81" s="1100"/>
      <c r="W81" s="1100">
        <f t="shared" ref="W81" si="59">W80*W$45</f>
        <v>0</v>
      </c>
      <c r="X81" s="1101"/>
      <c r="Y81" s="1099">
        <f t="shared" ref="Y81" si="60">Y80*Y$45</f>
        <v>0</v>
      </c>
      <c r="Z81" s="1100"/>
      <c r="AA81" s="1100">
        <f t="shared" ref="AA81" si="61">AA80*AA$45</f>
        <v>0</v>
      </c>
      <c r="AB81" s="1101"/>
      <c r="AC81" s="1099">
        <f t="shared" ref="AC81" si="62">AC80*AC$45</f>
        <v>0</v>
      </c>
      <c r="AD81" s="1100"/>
      <c r="AE81" s="1100">
        <f t="shared" ref="AE81" si="63">AE80*AE$45</f>
        <v>0</v>
      </c>
      <c r="AF81" s="1101"/>
      <c r="AG81" s="1099">
        <f t="shared" ref="AG81" si="64">AG80*AG$45</f>
        <v>0</v>
      </c>
      <c r="AH81" s="1100"/>
      <c r="AI81" s="1100">
        <f t="shared" ref="AI81" si="65">AI80*AI$45</f>
        <v>0</v>
      </c>
      <c r="AJ81" s="1101"/>
    </row>
    <row r="82" spans="1:36" ht="21" customHeight="1">
      <c r="A82" s="1102" t="s">
        <v>635</v>
      </c>
      <c r="B82" s="1102"/>
      <c r="C82" s="1102"/>
      <c r="D82" s="1102"/>
      <c r="E82" s="1102"/>
      <c r="F82" s="1102"/>
      <c r="G82" s="1102"/>
      <c r="H82" s="1102"/>
      <c r="I82" s="1102"/>
      <c r="J82" s="1102"/>
      <c r="K82" s="1102"/>
      <c r="L82" s="1102"/>
      <c r="M82" s="1103">
        <f>SUM(M81:AJ81)*$S$18*2</f>
        <v>0</v>
      </c>
      <c r="N82" s="1103"/>
      <c r="O82" s="1103"/>
      <c r="P82" s="1103"/>
      <c r="Q82" s="1103"/>
      <c r="R82" s="1103"/>
      <c r="S82" s="1103"/>
      <c r="T82" s="1103"/>
      <c r="U82" s="1103"/>
      <c r="V82" s="1103"/>
      <c r="W82" s="1103"/>
      <c r="X82" s="1103"/>
      <c r="Y82" s="1103"/>
      <c r="Z82" s="1103"/>
      <c r="AA82" s="1103"/>
      <c r="AB82" s="1103"/>
      <c r="AC82" s="1103"/>
      <c r="AD82" s="1103"/>
      <c r="AE82" s="1103"/>
      <c r="AF82" s="1103"/>
      <c r="AG82" s="1103"/>
      <c r="AH82" s="1103"/>
      <c r="AI82" s="1103"/>
      <c r="AJ82" s="1103"/>
    </row>
    <row r="83" spans="1:36" ht="3.75" customHeight="1">
      <c r="A83" s="560"/>
      <c r="B83" s="560"/>
      <c r="C83" s="560"/>
      <c r="D83" s="560"/>
      <c r="E83" s="560"/>
      <c r="F83" s="560"/>
      <c r="G83" s="560"/>
      <c r="H83" s="560"/>
      <c r="I83" s="560"/>
      <c r="J83" s="560"/>
      <c r="K83" s="560"/>
      <c r="L83" s="560"/>
      <c r="M83" s="560"/>
      <c r="N83" s="560"/>
      <c r="O83" s="560"/>
      <c r="P83" s="560"/>
      <c r="Q83" s="560"/>
      <c r="R83" s="560"/>
      <c r="S83" s="560"/>
      <c r="T83" s="560"/>
      <c r="U83" s="560"/>
      <c r="V83" s="560"/>
      <c r="W83" s="560"/>
      <c r="X83" s="560"/>
      <c r="Y83" s="560"/>
      <c r="Z83" s="560"/>
      <c r="AA83" s="560"/>
      <c r="AB83" s="560"/>
      <c r="AC83" s="560"/>
      <c r="AD83" s="560"/>
      <c r="AE83" s="560"/>
      <c r="AF83" s="560"/>
      <c r="AG83" s="560"/>
      <c r="AH83" s="560"/>
      <c r="AI83" s="560"/>
      <c r="AJ83" s="560"/>
    </row>
  </sheetData>
  <sheetProtection algorithmName="SHA-512" hashValue="KhZUNCi0b3kCfx6lbfHLCfvhAPuXBEncahvk9kPmXg1S4qlYf/QhemuiSDYr1NGKjJ8Mc33zk2raXB3bBGyIsg==" saltValue="VOAFCsfu8xvhcgh/vom2/w==" spinCount="100000" sheet="1" objects="1" scenarios="1"/>
  <mergeCells count="646">
    <mergeCell ref="AC81:AD81"/>
    <mergeCell ref="AE81:AF81"/>
    <mergeCell ref="AG81:AH81"/>
    <mergeCell ref="AI81:AJ81"/>
    <mergeCell ref="A82:L82"/>
    <mergeCell ref="M82:AJ82"/>
    <mergeCell ref="AI80:AJ80"/>
    <mergeCell ref="A81:L81"/>
    <mergeCell ref="M81:N81"/>
    <mergeCell ref="O81:P81"/>
    <mergeCell ref="Q81:R81"/>
    <mergeCell ref="S81:T81"/>
    <mergeCell ref="U81:V81"/>
    <mergeCell ref="W81:X81"/>
    <mergeCell ref="Y81:Z81"/>
    <mergeCell ref="AA81:AB81"/>
    <mergeCell ref="W80:X80"/>
    <mergeCell ref="Y80:Z80"/>
    <mergeCell ref="AA80:AB80"/>
    <mergeCell ref="AC80:AD80"/>
    <mergeCell ref="AE80:AF80"/>
    <mergeCell ref="AG80:AH80"/>
    <mergeCell ref="A80:L80"/>
    <mergeCell ref="M80:N80"/>
    <mergeCell ref="O80:P80"/>
    <mergeCell ref="Q80:R80"/>
    <mergeCell ref="S80:T80"/>
    <mergeCell ref="U80:V80"/>
    <mergeCell ref="AA77:AB77"/>
    <mergeCell ref="AC77:AD77"/>
    <mergeCell ref="AE77:AF77"/>
    <mergeCell ref="AG77:AH77"/>
    <mergeCell ref="AI77:AJ77"/>
    <mergeCell ref="B78:B79"/>
    <mergeCell ref="K78:L78"/>
    <mergeCell ref="M78:AJ78"/>
    <mergeCell ref="C79:L79"/>
    <mergeCell ref="M79:AJ79"/>
    <mergeCell ref="AG76:AH76"/>
    <mergeCell ref="AI76:AJ76"/>
    <mergeCell ref="C77:L77"/>
    <mergeCell ref="M77:N77"/>
    <mergeCell ref="O77:P77"/>
    <mergeCell ref="Q77:R77"/>
    <mergeCell ref="S77:T77"/>
    <mergeCell ref="U77:V77"/>
    <mergeCell ref="W77:X77"/>
    <mergeCell ref="Y77:Z77"/>
    <mergeCell ref="U76:V76"/>
    <mergeCell ref="W76:X76"/>
    <mergeCell ref="Y76:Z76"/>
    <mergeCell ref="AA76:AB76"/>
    <mergeCell ref="AC76:AD76"/>
    <mergeCell ref="AE76:AF76"/>
    <mergeCell ref="C76:J76"/>
    <mergeCell ref="K76:L76"/>
    <mergeCell ref="M76:N76"/>
    <mergeCell ref="O76:P76"/>
    <mergeCell ref="Q76:R76"/>
    <mergeCell ref="S76:T76"/>
    <mergeCell ref="Y75:Z75"/>
    <mergeCell ref="AA75:AB75"/>
    <mergeCell ref="AC75:AD75"/>
    <mergeCell ref="AE75:AF75"/>
    <mergeCell ref="AG75:AH75"/>
    <mergeCell ref="AI75:AJ75"/>
    <mergeCell ref="AG74:AH74"/>
    <mergeCell ref="AI74:AJ74"/>
    <mergeCell ref="C75:J75"/>
    <mergeCell ref="K75:L75"/>
    <mergeCell ref="M75:N75"/>
    <mergeCell ref="O75:P75"/>
    <mergeCell ref="Q75:R75"/>
    <mergeCell ref="S75:T75"/>
    <mergeCell ref="U75:V75"/>
    <mergeCell ref="W75:X75"/>
    <mergeCell ref="U74:V74"/>
    <mergeCell ref="W74:X74"/>
    <mergeCell ref="Y74:Z74"/>
    <mergeCell ref="AA74:AB74"/>
    <mergeCell ref="AC74:AD74"/>
    <mergeCell ref="AE74:AF74"/>
    <mergeCell ref="C74:J74"/>
    <mergeCell ref="K74:L74"/>
    <mergeCell ref="M74:N74"/>
    <mergeCell ref="O74:P74"/>
    <mergeCell ref="Q74:R74"/>
    <mergeCell ref="S74:T74"/>
    <mergeCell ref="Y73:Z73"/>
    <mergeCell ref="AA73:AB73"/>
    <mergeCell ref="AC73:AD73"/>
    <mergeCell ref="AE73:AF73"/>
    <mergeCell ref="AG73:AH73"/>
    <mergeCell ref="AI73:AJ73"/>
    <mergeCell ref="AI72:AJ72"/>
    <mergeCell ref="B73:B77"/>
    <mergeCell ref="C73:J73"/>
    <mergeCell ref="K73:L73"/>
    <mergeCell ref="M73:N73"/>
    <mergeCell ref="O73:P73"/>
    <mergeCell ref="Q73:R73"/>
    <mergeCell ref="S73:T73"/>
    <mergeCell ref="U73:V73"/>
    <mergeCell ref="W73:X73"/>
    <mergeCell ref="W72:X72"/>
    <mergeCell ref="Y72:Z72"/>
    <mergeCell ref="AA72:AB72"/>
    <mergeCell ref="AC72:AD72"/>
    <mergeCell ref="AE72:AF72"/>
    <mergeCell ref="AG72:AH72"/>
    <mergeCell ref="C72:L72"/>
    <mergeCell ref="M72:N72"/>
    <mergeCell ref="O72:P72"/>
    <mergeCell ref="Q72:R72"/>
    <mergeCell ref="S72:T72"/>
    <mergeCell ref="U72:V72"/>
    <mergeCell ref="Y71:Z71"/>
    <mergeCell ref="AA71:AB71"/>
    <mergeCell ref="AC71:AD71"/>
    <mergeCell ref="AE71:AF71"/>
    <mergeCell ref="AG71:AH71"/>
    <mergeCell ref="AI71:AJ71"/>
    <mergeCell ref="AG70:AH70"/>
    <mergeCell ref="AI70:AJ70"/>
    <mergeCell ref="C71:J71"/>
    <mergeCell ref="K71:L71"/>
    <mergeCell ref="M71:N71"/>
    <mergeCell ref="O71:P71"/>
    <mergeCell ref="Q71:R71"/>
    <mergeCell ref="S71:T71"/>
    <mergeCell ref="U71:V71"/>
    <mergeCell ref="W71:X71"/>
    <mergeCell ref="U70:V70"/>
    <mergeCell ref="W70:X70"/>
    <mergeCell ref="Y70:Z70"/>
    <mergeCell ref="AA70:AB70"/>
    <mergeCell ref="AC70:AD70"/>
    <mergeCell ref="AE70:AF70"/>
    <mergeCell ref="C70:J70"/>
    <mergeCell ref="K70:L70"/>
    <mergeCell ref="M70:N70"/>
    <mergeCell ref="O70:P70"/>
    <mergeCell ref="Q70:R70"/>
    <mergeCell ref="S70:T70"/>
    <mergeCell ref="AC69:AD69"/>
    <mergeCell ref="AE69:AF69"/>
    <mergeCell ref="AG69:AH69"/>
    <mergeCell ref="AI69:AJ69"/>
    <mergeCell ref="AG68:AH68"/>
    <mergeCell ref="AI68:AJ68"/>
    <mergeCell ref="C69:J69"/>
    <mergeCell ref="K69:L69"/>
    <mergeCell ref="M69:N69"/>
    <mergeCell ref="O69:P69"/>
    <mergeCell ref="Q69:R69"/>
    <mergeCell ref="S69:T69"/>
    <mergeCell ref="U69:V69"/>
    <mergeCell ref="W69:X69"/>
    <mergeCell ref="U68:V68"/>
    <mergeCell ref="W68:X68"/>
    <mergeCell ref="Y68:Z68"/>
    <mergeCell ref="AA68:AB68"/>
    <mergeCell ref="AC68:AD68"/>
    <mergeCell ref="AE68:AF68"/>
    <mergeCell ref="AG67:AH67"/>
    <mergeCell ref="AI67:AJ67"/>
    <mergeCell ref="A68:A79"/>
    <mergeCell ref="B68:B72"/>
    <mergeCell ref="C68:J68"/>
    <mergeCell ref="K68:L68"/>
    <mergeCell ref="M68:N68"/>
    <mergeCell ref="O68:P68"/>
    <mergeCell ref="Q68:R68"/>
    <mergeCell ref="S68:T68"/>
    <mergeCell ref="U67:V67"/>
    <mergeCell ref="W67:X67"/>
    <mergeCell ref="Y67:Z67"/>
    <mergeCell ref="AA67:AB67"/>
    <mergeCell ref="AC67:AD67"/>
    <mergeCell ref="AE67:AF67"/>
    <mergeCell ref="A67:J67"/>
    <mergeCell ref="K67:L67"/>
    <mergeCell ref="M67:N67"/>
    <mergeCell ref="O67:P67"/>
    <mergeCell ref="Q67:R67"/>
    <mergeCell ref="S67:T67"/>
    <mergeCell ref="Y69:Z69"/>
    <mergeCell ref="AA69:AB69"/>
    <mergeCell ref="A62:AJ62"/>
    <mergeCell ref="A63:J66"/>
    <mergeCell ref="K63:L66"/>
    <mergeCell ref="M63:AJ64"/>
    <mergeCell ref="M65:P65"/>
    <mergeCell ref="Q65:T65"/>
    <mergeCell ref="U65:X65"/>
    <mergeCell ref="Y65:AB65"/>
    <mergeCell ref="AC65:AF65"/>
    <mergeCell ref="AG65:AJ65"/>
    <mergeCell ref="Y66:Z66"/>
    <mergeCell ref="AA66:AB66"/>
    <mergeCell ref="AC66:AD66"/>
    <mergeCell ref="AE66:AF66"/>
    <mergeCell ref="AG66:AH66"/>
    <mergeCell ref="AI66:AJ66"/>
    <mergeCell ref="M66:N66"/>
    <mergeCell ref="O66:P66"/>
    <mergeCell ref="Q66:R66"/>
    <mergeCell ref="S66:T66"/>
    <mergeCell ref="U66:V66"/>
    <mergeCell ref="W66:X66"/>
    <mergeCell ref="AC59:AD59"/>
    <mergeCell ref="AE59:AF59"/>
    <mergeCell ref="AG59:AH59"/>
    <mergeCell ref="AI59:AJ59"/>
    <mergeCell ref="A60:L60"/>
    <mergeCell ref="M60:AJ60"/>
    <mergeCell ref="AI58:AJ58"/>
    <mergeCell ref="A59:L59"/>
    <mergeCell ref="M59:N59"/>
    <mergeCell ref="O59:P59"/>
    <mergeCell ref="Q59:R59"/>
    <mergeCell ref="S59:T59"/>
    <mergeCell ref="U59:V59"/>
    <mergeCell ref="W59:X59"/>
    <mergeCell ref="Y59:Z59"/>
    <mergeCell ref="AA59:AB59"/>
    <mergeCell ref="W58:X58"/>
    <mergeCell ref="Y58:Z58"/>
    <mergeCell ref="AA58:AB58"/>
    <mergeCell ref="AC58:AD58"/>
    <mergeCell ref="AE58:AF58"/>
    <mergeCell ref="AG58:AH58"/>
    <mergeCell ref="A58:L58"/>
    <mergeCell ref="M58:N58"/>
    <mergeCell ref="O58:P58"/>
    <mergeCell ref="Q58:R58"/>
    <mergeCell ref="S58:T58"/>
    <mergeCell ref="U58:V58"/>
    <mergeCell ref="AA55:AB55"/>
    <mergeCell ref="AC55:AD55"/>
    <mergeCell ref="AE55:AF55"/>
    <mergeCell ref="AG55:AH55"/>
    <mergeCell ref="AI55:AJ55"/>
    <mergeCell ref="B56:B57"/>
    <mergeCell ref="K56:L56"/>
    <mergeCell ref="M56:AJ56"/>
    <mergeCell ref="C57:L57"/>
    <mergeCell ref="M57:AJ57"/>
    <mergeCell ref="AG54:AH54"/>
    <mergeCell ref="AI54:AJ54"/>
    <mergeCell ref="C55:L55"/>
    <mergeCell ref="M55:N55"/>
    <mergeCell ref="O55:P55"/>
    <mergeCell ref="Q55:R55"/>
    <mergeCell ref="S55:T55"/>
    <mergeCell ref="U55:V55"/>
    <mergeCell ref="W55:X55"/>
    <mergeCell ref="Y55:Z55"/>
    <mergeCell ref="U54:V54"/>
    <mergeCell ref="W54:X54"/>
    <mergeCell ref="Y54:Z54"/>
    <mergeCell ref="AA54:AB54"/>
    <mergeCell ref="AC54:AD54"/>
    <mergeCell ref="AE54:AF54"/>
    <mergeCell ref="C54:J54"/>
    <mergeCell ref="K54:L54"/>
    <mergeCell ref="M54:N54"/>
    <mergeCell ref="O54:P54"/>
    <mergeCell ref="Q54:R54"/>
    <mergeCell ref="S54:T54"/>
    <mergeCell ref="Y53:Z53"/>
    <mergeCell ref="AA53:AB53"/>
    <mergeCell ref="AC53:AD53"/>
    <mergeCell ref="AE53:AF53"/>
    <mergeCell ref="AG53:AH53"/>
    <mergeCell ref="AI53:AJ53"/>
    <mergeCell ref="AG52:AH52"/>
    <mergeCell ref="AI52:AJ52"/>
    <mergeCell ref="C53:J53"/>
    <mergeCell ref="K53:L53"/>
    <mergeCell ref="M53:N53"/>
    <mergeCell ref="O53:P53"/>
    <mergeCell ref="Q53:R53"/>
    <mergeCell ref="S53:T53"/>
    <mergeCell ref="U53:V53"/>
    <mergeCell ref="W53:X53"/>
    <mergeCell ref="U52:V52"/>
    <mergeCell ref="W52:X52"/>
    <mergeCell ref="Y52:Z52"/>
    <mergeCell ref="AA52:AB52"/>
    <mergeCell ref="AC52:AD52"/>
    <mergeCell ref="AE52:AF52"/>
    <mergeCell ref="C52:J52"/>
    <mergeCell ref="K52:L52"/>
    <mergeCell ref="M52:N52"/>
    <mergeCell ref="O52:P52"/>
    <mergeCell ref="Q52:R52"/>
    <mergeCell ref="S52:T52"/>
    <mergeCell ref="Y51:Z51"/>
    <mergeCell ref="AA51:AB51"/>
    <mergeCell ref="AC51:AD51"/>
    <mergeCell ref="AE51:AF51"/>
    <mergeCell ref="AG51:AH51"/>
    <mergeCell ref="AI51:AJ51"/>
    <mergeCell ref="AI50:AJ50"/>
    <mergeCell ref="B51:B55"/>
    <mergeCell ref="C51:J51"/>
    <mergeCell ref="K51:L51"/>
    <mergeCell ref="M51:N51"/>
    <mergeCell ref="O51:P51"/>
    <mergeCell ref="Q51:R51"/>
    <mergeCell ref="S51:T51"/>
    <mergeCell ref="U51:V51"/>
    <mergeCell ref="W51:X51"/>
    <mergeCell ref="W50:X50"/>
    <mergeCell ref="Y50:Z50"/>
    <mergeCell ref="AA50:AB50"/>
    <mergeCell ref="AC50:AD50"/>
    <mergeCell ref="AE50:AF50"/>
    <mergeCell ref="AG50:AH50"/>
    <mergeCell ref="C50:L50"/>
    <mergeCell ref="M50:N50"/>
    <mergeCell ref="O50:P50"/>
    <mergeCell ref="Q50:R50"/>
    <mergeCell ref="S50:T50"/>
    <mergeCell ref="U50:V50"/>
    <mergeCell ref="Y49:Z49"/>
    <mergeCell ref="AA49:AB49"/>
    <mergeCell ref="AC49:AD49"/>
    <mergeCell ref="AE49:AF49"/>
    <mergeCell ref="AG49:AH49"/>
    <mergeCell ref="AI49:AJ49"/>
    <mergeCell ref="AG48:AH48"/>
    <mergeCell ref="AI48:AJ48"/>
    <mergeCell ref="C49:J49"/>
    <mergeCell ref="K49:L49"/>
    <mergeCell ref="M49:N49"/>
    <mergeCell ref="O49:P49"/>
    <mergeCell ref="Q49:R49"/>
    <mergeCell ref="S49:T49"/>
    <mergeCell ref="U49:V49"/>
    <mergeCell ref="W49:X49"/>
    <mergeCell ref="U48:V48"/>
    <mergeCell ref="W48:X48"/>
    <mergeCell ref="Y48:Z48"/>
    <mergeCell ref="AA48:AB48"/>
    <mergeCell ref="AC48:AD48"/>
    <mergeCell ref="AE48:AF48"/>
    <mergeCell ref="C48:J48"/>
    <mergeCell ref="K48:L48"/>
    <mergeCell ref="M48:N48"/>
    <mergeCell ref="O48:P48"/>
    <mergeCell ref="Q48:R48"/>
    <mergeCell ref="S48:T48"/>
    <mergeCell ref="AC47:AD47"/>
    <mergeCell ref="AE47:AF47"/>
    <mergeCell ref="AG47:AH47"/>
    <mergeCell ref="AI47:AJ47"/>
    <mergeCell ref="AG46:AH46"/>
    <mergeCell ref="AI46:AJ46"/>
    <mergeCell ref="C47:J47"/>
    <mergeCell ref="K47:L47"/>
    <mergeCell ref="M47:N47"/>
    <mergeCell ref="O47:P47"/>
    <mergeCell ref="Q47:R47"/>
    <mergeCell ref="S47:T47"/>
    <mergeCell ref="U47:V47"/>
    <mergeCell ref="W47:X47"/>
    <mergeCell ref="U46:V46"/>
    <mergeCell ref="W46:X46"/>
    <mergeCell ref="Y46:Z46"/>
    <mergeCell ref="AA46:AB46"/>
    <mergeCell ref="AC46:AD46"/>
    <mergeCell ref="AE46:AF46"/>
    <mergeCell ref="AG45:AH45"/>
    <mergeCell ref="AI45:AJ45"/>
    <mergeCell ref="A46:A57"/>
    <mergeCell ref="B46:B50"/>
    <mergeCell ref="C46:J46"/>
    <mergeCell ref="K46:L46"/>
    <mergeCell ref="M46:N46"/>
    <mergeCell ref="O46:P46"/>
    <mergeCell ref="Q46:R46"/>
    <mergeCell ref="S46:T46"/>
    <mergeCell ref="U45:V45"/>
    <mergeCell ref="W45:X45"/>
    <mergeCell ref="Y45:Z45"/>
    <mergeCell ref="AA45:AB45"/>
    <mergeCell ref="AC45:AD45"/>
    <mergeCell ref="AE45:AF45"/>
    <mergeCell ref="A45:J45"/>
    <mergeCell ref="K45:L45"/>
    <mergeCell ref="M45:N45"/>
    <mergeCell ref="O45:P45"/>
    <mergeCell ref="Q45:R45"/>
    <mergeCell ref="S45:T45"/>
    <mergeCell ref="Y47:Z47"/>
    <mergeCell ref="AA47:AB47"/>
    <mergeCell ref="A40:AJ40"/>
    <mergeCell ref="A41:J44"/>
    <mergeCell ref="K41:L44"/>
    <mergeCell ref="M41:AJ42"/>
    <mergeCell ref="M43:P43"/>
    <mergeCell ref="Q43:T43"/>
    <mergeCell ref="U43:X43"/>
    <mergeCell ref="Y43:AB43"/>
    <mergeCell ref="AC43:AF43"/>
    <mergeCell ref="AG43:AJ43"/>
    <mergeCell ref="Y44:Z44"/>
    <mergeCell ref="AA44:AB44"/>
    <mergeCell ref="AC44:AD44"/>
    <mergeCell ref="AE44:AF44"/>
    <mergeCell ref="AG44:AH44"/>
    <mergeCell ref="AI44:AJ44"/>
    <mergeCell ref="M44:N44"/>
    <mergeCell ref="O44:P44"/>
    <mergeCell ref="Q44:R44"/>
    <mergeCell ref="S44:T44"/>
    <mergeCell ref="U44:V44"/>
    <mergeCell ref="W44:X44"/>
    <mergeCell ref="X37:Y37"/>
    <mergeCell ref="Z37:AA37"/>
    <mergeCell ref="AB37:AC37"/>
    <mergeCell ref="AD37:AE37"/>
    <mergeCell ref="AF37:AH37"/>
    <mergeCell ref="C38:AH38"/>
    <mergeCell ref="AF36:AH36"/>
    <mergeCell ref="F37:G37"/>
    <mergeCell ref="H37:I37"/>
    <mergeCell ref="J37:K37"/>
    <mergeCell ref="L37:M37"/>
    <mergeCell ref="N37:O37"/>
    <mergeCell ref="P37:Q37"/>
    <mergeCell ref="R37:S37"/>
    <mergeCell ref="T37:U37"/>
    <mergeCell ref="V37:W37"/>
    <mergeCell ref="T36:U36"/>
    <mergeCell ref="V36:W36"/>
    <mergeCell ref="X36:Y36"/>
    <mergeCell ref="Z36:AA36"/>
    <mergeCell ref="AB36:AC36"/>
    <mergeCell ref="AD36:AE36"/>
    <mergeCell ref="C36:E37"/>
    <mergeCell ref="F36:G36"/>
    <mergeCell ref="R36:S36"/>
    <mergeCell ref="R35:S35"/>
    <mergeCell ref="C34:E35"/>
    <mergeCell ref="F34:G34"/>
    <mergeCell ref="H34:I34"/>
    <mergeCell ref="J34:K34"/>
    <mergeCell ref="L34:M34"/>
    <mergeCell ref="Z34:AA34"/>
    <mergeCell ref="AB34:AC34"/>
    <mergeCell ref="V35:W35"/>
    <mergeCell ref="X35:Y35"/>
    <mergeCell ref="Z35:AA35"/>
    <mergeCell ref="AB35:AC35"/>
    <mergeCell ref="H36:I36"/>
    <mergeCell ref="J36:K36"/>
    <mergeCell ref="L36:M36"/>
    <mergeCell ref="N36:O36"/>
    <mergeCell ref="P36:Q36"/>
    <mergeCell ref="AD34:AE34"/>
    <mergeCell ref="AF34:AH34"/>
    <mergeCell ref="F35:G35"/>
    <mergeCell ref="H35:I35"/>
    <mergeCell ref="J35:K35"/>
    <mergeCell ref="L35:M35"/>
    <mergeCell ref="N35:O35"/>
    <mergeCell ref="P35:Q35"/>
    <mergeCell ref="N34:O34"/>
    <mergeCell ref="P34:Q34"/>
    <mergeCell ref="R34:S34"/>
    <mergeCell ref="T34:U34"/>
    <mergeCell ref="V34:W34"/>
    <mergeCell ref="X34:Y34"/>
    <mergeCell ref="AD35:AE35"/>
    <mergeCell ref="AF35:AH35"/>
    <mergeCell ref="T35:U35"/>
    <mergeCell ref="X32:Y32"/>
    <mergeCell ref="Z32:AA32"/>
    <mergeCell ref="AB32:AC32"/>
    <mergeCell ref="AD32:AE32"/>
    <mergeCell ref="X33:Y33"/>
    <mergeCell ref="Z33:AA33"/>
    <mergeCell ref="AB33:AC33"/>
    <mergeCell ref="AD33:AE33"/>
    <mergeCell ref="AF33:AH33"/>
    <mergeCell ref="J33:K33"/>
    <mergeCell ref="L33:M33"/>
    <mergeCell ref="N33:O33"/>
    <mergeCell ref="P33:Q33"/>
    <mergeCell ref="R33:S33"/>
    <mergeCell ref="T33:U33"/>
    <mergeCell ref="V33:W33"/>
    <mergeCell ref="T32:U32"/>
    <mergeCell ref="V32:W32"/>
    <mergeCell ref="AF31:AH31"/>
    <mergeCell ref="C32:E33"/>
    <mergeCell ref="F32:G32"/>
    <mergeCell ref="H32:I32"/>
    <mergeCell ref="J32:K32"/>
    <mergeCell ref="L32:M32"/>
    <mergeCell ref="N32:O32"/>
    <mergeCell ref="P32:Q32"/>
    <mergeCell ref="R32:S32"/>
    <mergeCell ref="R31:S31"/>
    <mergeCell ref="T31:U31"/>
    <mergeCell ref="V31:W31"/>
    <mergeCell ref="X31:Y31"/>
    <mergeCell ref="Z31:AA31"/>
    <mergeCell ref="AB31:AC31"/>
    <mergeCell ref="F31:G31"/>
    <mergeCell ref="H31:I31"/>
    <mergeCell ref="J31:K31"/>
    <mergeCell ref="L31:M31"/>
    <mergeCell ref="N31:O31"/>
    <mergeCell ref="P31:Q31"/>
    <mergeCell ref="AF32:AH32"/>
    <mergeCell ref="F33:G33"/>
    <mergeCell ref="H33:I33"/>
    <mergeCell ref="V30:W30"/>
    <mergeCell ref="X30:Y30"/>
    <mergeCell ref="Z30:AA30"/>
    <mergeCell ref="AB30:AC30"/>
    <mergeCell ref="AD30:AE30"/>
    <mergeCell ref="AF30:AH30"/>
    <mergeCell ref="AF29:AH29"/>
    <mergeCell ref="C30:E31"/>
    <mergeCell ref="F30:G30"/>
    <mergeCell ref="H30:I30"/>
    <mergeCell ref="J30:K30"/>
    <mergeCell ref="L30:M30"/>
    <mergeCell ref="N30:O30"/>
    <mergeCell ref="P30:Q30"/>
    <mergeCell ref="R30:S30"/>
    <mergeCell ref="T30:U30"/>
    <mergeCell ref="T29:U29"/>
    <mergeCell ref="V29:W29"/>
    <mergeCell ref="X29:Y29"/>
    <mergeCell ref="Z29:AA29"/>
    <mergeCell ref="AB29:AC29"/>
    <mergeCell ref="AD29:AE29"/>
    <mergeCell ref="C28:E29"/>
    <mergeCell ref="AD31:AE31"/>
    <mergeCell ref="AB28:AC28"/>
    <mergeCell ref="AD28:AE28"/>
    <mergeCell ref="AF28:AH28"/>
    <mergeCell ref="F29:G29"/>
    <mergeCell ref="H29:I29"/>
    <mergeCell ref="J29:K29"/>
    <mergeCell ref="L29:M29"/>
    <mergeCell ref="N29:O29"/>
    <mergeCell ref="P29:Q29"/>
    <mergeCell ref="R29:S29"/>
    <mergeCell ref="P28:Q28"/>
    <mergeCell ref="R28:S28"/>
    <mergeCell ref="T28:U28"/>
    <mergeCell ref="V28:W28"/>
    <mergeCell ref="X28:Y28"/>
    <mergeCell ref="Z28:AA28"/>
    <mergeCell ref="F28:G28"/>
    <mergeCell ref="H28:I28"/>
    <mergeCell ref="J28:K28"/>
    <mergeCell ref="L28:M28"/>
    <mergeCell ref="N28:O28"/>
    <mergeCell ref="V27:W27"/>
    <mergeCell ref="X27:Y27"/>
    <mergeCell ref="Z27:AA27"/>
    <mergeCell ref="AB27:AC27"/>
    <mergeCell ref="AD27:AE27"/>
    <mergeCell ref="AF27:AH27"/>
    <mergeCell ref="AD26:AE26"/>
    <mergeCell ref="AF26:AH26"/>
    <mergeCell ref="F27:G27"/>
    <mergeCell ref="H27:I27"/>
    <mergeCell ref="J27:K27"/>
    <mergeCell ref="L27:M27"/>
    <mergeCell ref="N27:O27"/>
    <mergeCell ref="P27:Q27"/>
    <mergeCell ref="R27:S27"/>
    <mergeCell ref="T27:U27"/>
    <mergeCell ref="R26:S26"/>
    <mergeCell ref="T26:U26"/>
    <mergeCell ref="V26:W26"/>
    <mergeCell ref="X26:Y26"/>
    <mergeCell ref="Z26:AA26"/>
    <mergeCell ref="AB26:AC26"/>
    <mergeCell ref="C26:E27"/>
    <mergeCell ref="F26:G26"/>
    <mergeCell ref="H26:I26"/>
    <mergeCell ref="J26:K26"/>
    <mergeCell ref="L26:M26"/>
    <mergeCell ref="N26:O26"/>
    <mergeCell ref="P26:Q26"/>
    <mergeCell ref="R24:S24"/>
    <mergeCell ref="T24:U24"/>
    <mergeCell ref="C24:G25"/>
    <mergeCell ref="H24:I24"/>
    <mergeCell ref="J24:K24"/>
    <mergeCell ref="L24:M24"/>
    <mergeCell ref="N24:O24"/>
    <mergeCell ref="P24:Q24"/>
    <mergeCell ref="AD24:AE24"/>
    <mergeCell ref="AF24:AH25"/>
    <mergeCell ref="H25:AE25"/>
    <mergeCell ref="V24:W24"/>
    <mergeCell ref="X24:Y24"/>
    <mergeCell ref="Z24:AA24"/>
    <mergeCell ref="AB24:AC24"/>
    <mergeCell ref="B2:I7"/>
    <mergeCell ref="R2:U2"/>
    <mergeCell ref="V2:X2"/>
    <mergeCell ref="Y2:AG2"/>
    <mergeCell ref="AH2:AJ2"/>
    <mergeCell ref="A20:AJ20"/>
    <mergeCell ref="A21:L21"/>
    <mergeCell ref="M21:AI21"/>
    <mergeCell ref="A23:AJ23"/>
    <mergeCell ref="G17:L17"/>
    <mergeCell ref="M17:R17"/>
    <mergeCell ref="S17:X17"/>
    <mergeCell ref="G18:L18"/>
    <mergeCell ref="M18:R18"/>
    <mergeCell ref="S18:X18"/>
    <mergeCell ref="A9:AJ9"/>
    <mergeCell ref="A11:AJ11"/>
    <mergeCell ref="S1:T1"/>
    <mergeCell ref="U1:AA1"/>
    <mergeCell ref="AG1:AI1"/>
    <mergeCell ref="A12:AJ12"/>
    <mergeCell ref="A13:AJ13"/>
    <mergeCell ref="A15:F15"/>
    <mergeCell ref="G15:L15"/>
    <mergeCell ref="M15:R15"/>
    <mergeCell ref="S15:X15"/>
    <mergeCell ref="Y15:AD15"/>
    <mergeCell ref="AE15:AJ15"/>
    <mergeCell ref="R3:U3"/>
    <mergeCell ref="V3:AJ3"/>
    <mergeCell ref="R4:U4"/>
    <mergeCell ref="V4:AJ4"/>
    <mergeCell ref="R5:U6"/>
    <mergeCell ref="V5:AJ6"/>
    <mergeCell ref="R7:U7"/>
    <mergeCell ref="V7:AJ7"/>
  </mergeCells>
  <phoneticPr fontId="16"/>
  <conditionalFormatting sqref="V3:AJ7 S15:X15 G18:X18 M45:AJ45 K46:L49 K51:L54 K56">
    <cfRule type="containsBlanks" dxfId="252" priority="4">
      <formula>LEN(TRIM(G3))=0</formula>
    </cfRule>
  </conditionalFormatting>
  <conditionalFormatting sqref="H36:AE37">
    <cfRule type="containsBlanks" dxfId="251" priority="5">
      <formula>LEN(TRIM(H36))=0</formula>
    </cfRule>
  </conditionalFormatting>
  <conditionalFormatting sqref="H26:AE35">
    <cfRule type="containsBlanks" dxfId="250" priority="6">
      <formula>LEN(TRIM(H26))=0</formula>
    </cfRule>
  </conditionalFormatting>
  <dataValidations count="5">
    <dataValidation type="list" allowBlank="1" showInputMessage="1" showErrorMessage="1" sqref="M18:R18">
      <formula1>$BA$3:$BA$9</formula1>
    </dataValidation>
    <dataValidation type="list" allowBlank="1" showInputMessage="1" showErrorMessage="1" sqref="K56:L56">
      <formula1>"配置,兼務,―"</formula1>
    </dataValidation>
    <dataValidation type="list" allowBlank="1" showInputMessage="1" showErrorMessage="1" sqref="K53:L53">
      <formula1>"1日,2日,3日以上,全て,―"</formula1>
    </dataValidation>
    <dataValidation type="list" allowBlank="1" showInputMessage="1" showErrorMessage="1" sqref="G18:L18">
      <formula1>$AP$2:$AP$12</formula1>
    </dataValidation>
    <dataValidation type="list" allowBlank="1" showInputMessage="1" showErrorMessage="1" sqref="K46:K49 L46 L48:L49 K51:L52 K54:L54">
      <formula1>"○,―"</formula1>
    </dataValidation>
  </dataValidations>
  <pageMargins left="0.70866141732283472" right="0.70866141732283472" top="0.55118110236220474" bottom="0.35433070866141736" header="0.31496062992125984" footer="0.31496062992125984"/>
  <pageSetup paperSize="9" scale="88" fitToHeight="0" orientation="portrait" r:id="rId1"/>
  <rowBreaks count="1" manualBreakCount="1">
    <brk id="39" max="35"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F123"/>
  <sheetViews>
    <sheetView view="pageBreakPreview" topLeftCell="A61" zoomScale="55" zoomScaleNormal="68" zoomScaleSheetLayoutView="55" zoomScalePageLayoutView="46" workbookViewId="0">
      <selection activeCell="T71" sqref="T71:V73"/>
    </sheetView>
  </sheetViews>
  <sheetFormatPr defaultRowHeight="13.5"/>
  <cols>
    <col min="1" max="1" width="4.25" style="9" customWidth="1"/>
    <col min="2" max="3" width="9" style="9"/>
    <col min="4" max="4" width="11.375" style="9" customWidth="1"/>
    <col min="5" max="6" width="7.625" style="9" customWidth="1"/>
    <col min="7" max="7" width="9" style="9"/>
    <col min="8" max="10" width="5.625" style="9" customWidth="1"/>
    <col min="11" max="11" width="5.125" style="9" customWidth="1"/>
    <col min="12" max="12" width="9" style="9"/>
    <col min="13" max="13" width="10.625" style="9" customWidth="1"/>
    <col min="14" max="14" width="9" style="9"/>
    <col min="15" max="16" width="8.875" style="9" customWidth="1"/>
    <col min="17" max="17" width="7.625" style="9" customWidth="1"/>
    <col min="18" max="21" width="15.625" style="9" customWidth="1"/>
    <col min="22" max="22" width="13.625" style="9" customWidth="1"/>
    <col min="23" max="34" width="15.625" style="9" customWidth="1"/>
    <col min="35" max="35" width="26.75" style="9" customWidth="1"/>
    <col min="36" max="36" width="9" style="9"/>
    <col min="37" max="37" width="30.625" style="9" customWidth="1"/>
    <col min="38" max="38" width="9" style="9" customWidth="1"/>
    <col min="39" max="39" width="2.5" style="9" customWidth="1"/>
    <col min="40" max="40" width="14.75" style="32" customWidth="1"/>
    <col min="41" max="49" width="0" style="9" hidden="1" customWidth="1"/>
    <col min="50" max="50" width="9" style="9" hidden="1" customWidth="1"/>
    <col min="51" max="106" width="0" style="9" hidden="1" customWidth="1"/>
    <col min="107" max="107" width="21" style="9" hidden="1" customWidth="1"/>
    <col min="108" max="108" width="0" style="9" hidden="1" customWidth="1"/>
    <col min="109" max="16384" width="9" style="9"/>
  </cols>
  <sheetData>
    <row r="1" spans="1:136" ht="18.75">
      <c r="A1" s="232" t="s">
        <v>97</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4"/>
      <c r="AC1" s="234"/>
      <c r="AD1" s="234"/>
      <c r="AE1" s="235"/>
      <c r="AF1" s="235"/>
      <c r="AG1" s="235"/>
      <c r="AH1" s="235"/>
      <c r="AI1" s="235"/>
      <c r="AJ1" s="235"/>
      <c r="AK1" s="235"/>
      <c r="AL1" s="233"/>
      <c r="AM1" s="236"/>
      <c r="AN1" s="8"/>
      <c r="AO1" s="8"/>
    </row>
    <row r="2" spans="1:136" ht="24">
      <c r="A2" s="237"/>
      <c r="B2" s="233"/>
      <c r="C2" s="233"/>
      <c r="D2" s="233"/>
      <c r="E2" s="233"/>
      <c r="F2" s="233"/>
      <c r="G2" s="233"/>
      <c r="H2" s="233"/>
      <c r="I2" s="233"/>
      <c r="J2" s="233"/>
      <c r="K2" s="233"/>
      <c r="L2" s="238" t="s">
        <v>313</v>
      </c>
      <c r="M2" s="238"/>
      <c r="N2" s="233"/>
      <c r="O2" s="233"/>
      <c r="P2" s="233"/>
      <c r="Q2" s="233"/>
      <c r="R2" s="233"/>
      <c r="S2" s="233"/>
      <c r="T2" s="233"/>
      <c r="U2" s="233"/>
      <c r="V2" s="233"/>
      <c r="W2" s="233"/>
      <c r="X2" s="233"/>
      <c r="Y2" s="233"/>
      <c r="Z2" s="233"/>
      <c r="AA2" s="233"/>
      <c r="AB2" s="234"/>
      <c r="AC2" s="234"/>
      <c r="AD2" s="234"/>
      <c r="AE2" s="235"/>
      <c r="AF2" s="235"/>
      <c r="AG2" s="235"/>
      <c r="AH2" s="235"/>
      <c r="AI2" s="235"/>
      <c r="AJ2" s="235"/>
      <c r="AK2" s="235"/>
      <c r="AL2" s="233"/>
      <c r="AM2" s="236"/>
      <c r="AN2" s="8"/>
      <c r="AO2" s="8"/>
    </row>
    <row r="3" spans="1:136" ht="21">
      <c r="A3" s="237"/>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6"/>
      <c r="AB3" s="239" t="s">
        <v>98</v>
      </c>
      <c r="AC3" s="1261" t="s">
        <v>102</v>
      </c>
      <c r="AD3" s="1262"/>
      <c r="AE3" s="1263">
        <f>①入力シート!E5</f>
        <v>0</v>
      </c>
      <c r="AF3" s="1263"/>
      <c r="AG3" s="1263"/>
      <c r="AH3" s="1263"/>
      <c r="AI3" s="1263"/>
      <c r="AJ3" s="1263"/>
      <c r="AK3" s="240" t="s">
        <v>103</v>
      </c>
      <c r="AL3" s="241"/>
      <c r="AM3" s="236"/>
      <c r="AN3" s="8"/>
      <c r="AO3" s="8"/>
    </row>
    <row r="4" spans="1:136" ht="21" customHeight="1">
      <c r="A4" s="237"/>
      <c r="B4" s="233"/>
      <c r="C4" s="233"/>
      <c r="D4" s="233"/>
      <c r="E4" s="233"/>
      <c r="F4" s="233"/>
      <c r="G4" s="233"/>
      <c r="H4" s="233"/>
      <c r="I4" s="233"/>
      <c r="J4" s="233"/>
      <c r="K4" s="233"/>
      <c r="L4" s="233"/>
      <c r="M4" s="233"/>
      <c r="N4" s="233"/>
      <c r="O4" s="233"/>
      <c r="P4" s="233"/>
      <c r="Q4" s="233"/>
      <c r="R4" s="233"/>
      <c r="S4" s="233"/>
      <c r="T4" s="233"/>
      <c r="U4" s="233"/>
      <c r="V4" s="233"/>
      <c r="W4" s="233"/>
      <c r="X4" s="1258"/>
      <c r="Y4" s="1258"/>
      <c r="Z4" s="1258"/>
      <c r="AA4" s="236"/>
      <c r="AB4" s="239" t="s">
        <v>62</v>
      </c>
      <c r="AC4" s="1260" t="s">
        <v>695</v>
      </c>
      <c r="AD4" s="1260"/>
      <c r="AE4" s="1260"/>
      <c r="AF4" s="1260"/>
      <c r="AG4" s="1260"/>
      <c r="AH4" s="1260"/>
      <c r="AI4" s="1260"/>
      <c r="AJ4" s="1260"/>
      <c r="AK4" s="1260"/>
      <c r="AL4" s="242"/>
      <c r="AM4" s="236"/>
      <c r="AN4" s="8"/>
      <c r="AO4" s="8"/>
    </row>
    <row r="5" spans="1:136" ht="21">
      <c r="A5" s="237"/>
      <c r="B5" s="233"/>
      <c r="C5" s="233"/>
      <c r="D5" s="233"/>
      <c r="E5" s="233"/>
      <c r="F5" s="233"/>
      <c r="G5" s="233"/>
      <c r="H5" s="233"/>
      <c r="I5" s="233"/>
      <c r="J5" s="233"/>
      <c r="K5" s="233"/>
      <c r="L5" s="233"/>
      <c r="M5" s="233"/>
      <c r="N5" s="233"/>
      <c r="O5" s="233"/>
      <c r="P5" s="233"/>
      <c r="Q5" s="233"/>
      <c r="R5" s="233"/>
      <c r="S5" s="233"/>
      <c r="T5" s="233"/>
      <c r="U5" s="233"/>
      <c r="V5" s="233"/>
      <c r="W5" s="233"/>
      <c r="X5" s="1258"/>
      <c r="Y5" s="1258"/>
      <c r="Z5" s="1258"/>
      <c r="AA5" s="236"/>
      <c r="AB5" s="239" t="s">
        <v>61</v>
      </c>
      <c r="AC5" s="1259">
        <f>①入力シート!D7</f>
        <v>0</v>
      </c>
      <c r="AD5" s="1259"/>
      <c r="AE5" s="1259"/>
      <c r="AF5" s="1259"/>
      <c r="AG5" s="1259"/>
      <c r="AH5" s="1259"/>
      <c r="AI5" s="1259"/>
      <c r="AJ5" s="1259"/>
      <c r="AK5" s="1259"/>
      <c r="AL5" s="243"/>
      <c r="AM5" s="236"/>
      <c r="AN5" s="8"/>
      <c r="AO5" s="8"/>
    </row>
    <row r="6" spans="1:136" ht="21" customHeight="1">
      <c r="A6" s="237"/>
      <c r="B6" s="233"/>
      <c r="C6" s="233"/>
      <c r="D6" s="233"/>
      <c r="E6" s="233"/>
      <c r="F6" s="233"/>
      <c r="G6" s="233"/>
      <c r="H6" s="233"/>
      <c r="I6" s="233"/>
      <c r="J6" s="233"/>
      <c r="K6" s="233"/>
      <c r="L6" s="233"/>
      <c r="M6" s="233"/>
      <c r="N6" s="233"/>
      <c r="O6" s="233"/>
      <c r="P6" s="233"/>
      <c r="Q6" s="233"/>
      <c r="R6" s="233"/>
      <c r="S6" s="233"/>
      <c r="T6" s="233"/>
      <c r="U6" s="233"/>
      <c r="V6" s="233"/>
      <c r="W6" s="233"/>
      <c r="X6" s="1258"/>
      <c r="Y6" s="1258"/>
      <c r="Z6" s="1258"/>
      <c r="AA6" s="236"/>
      <c r="AB6" s="239" t="s">
        <v>99</v>
      </c>
      <c r="AC6" s="1260">
        <f>①入力シート!D8</f>
        <v>0</v>
      </c>
      <c r="AD6" s="1260"/>
      <c r="AE6" s="1260"/>
      <c r="AF6" s="1260"/>
      <c r="AG6" s="1260"/>
      <c r="AH6" s="1260"/>
      <c r="AI6" s="1260"/>
      <c r="AJ6" s="1260"/>
      <c r="AK6" s="1260"/>
      <c r="AL6" s="242"/>
      <c r="AM6" s="236"/>
      <c r="AN6" s="8"/>
      <c r="AO6" s="8"/>
    </row>
    <row r="7" spans="1:136" ht="25.5">
      <c r="A7" s="244"/>
      <c r="B7" s="244"/>
      <c r="C7" s="244"/>
      <c r="D7" s="244"/>
      <c r="E7" s="244"/>
      <c r="F7" s="244"/>
      <c r="G7" s="244"/>
      <c r="H7" s="244"/>
      <c r="I7" s="244"/>
      <c r="J7" s="244"/>
      <c r="K7" s="244"/>
      <c r="L7" s="244"/>
      <c r="M7" s="244"/>
      <c r="N7" s="244"/>
      <c r="O7" s="244"/>
      <c r="P7" s="244"/>
      <c r="Q7" s="244"/>
      <c r="R7" s="244"/>
      <c r="S7" s="244"/>
      <c r="T7" s="244"/>
      <c r="U7" s="245"/>
      <c r="V7" s="246"/>
      <c r="W7" s="246"/>
      <c r="X7" s="1227"/>
      <c r="Y7" s="1227"/>
      <c r="Z7" s="1227"/>
      <c r="AA7" s="236"/>
      <c r="AB7" s="239" t="s">
        <v>100</v>
      </c>
      <c r="AC7" s="1260">
        <f>①入力シート!D9</f>
        <v>0</v>
      </c>
      <c r="AD7" s="1260"/>
      <c r="AE7" s="1260"/>
      <c r="AF7" s="1260"/>
      <c r="AG7" s="1260"/>
      <c r="AH7" s="1260"/>
      <c r="AI7" s="1260"/>
      <c r="AJ7" s="1260"/>
      <c r="AK7" s="1260"/>
      <c r="AL7" s="242"/>
      <c r="AM7" s="236"/>
      <c r="AN7" s="8"/>
      <c r="AO7" s="8"/>
    </row>
    <row r="8" spans="1:136" ht="25.5">
      <c r="A8" s="247"/>
      <c r="B8" s="247"/>
      <c r="C8" s="247"/>
      <c r="D8" s="247"/>
      <c r="E8" s="247"/>
      <c r="F8" s="247"/>
      <c r="G8" s="247"/>
      <c r="H8" s="247"/>
      <c r="I8" s="247"/>
      <c r="J8" s="247"/>
      <c r="K8" s="247"/>
      <c r="L8" s="247"/>
      <c r="M8" s="247"/>
      <c r="N8" s="247"/>
      <c r="O8" s="247"/>
      <c r="P8" s="247"/>
      <c r="Q8" s="247"/>
      <c r="R8" s="247"/>
      <c r="S8" s="247"/>
      <c r="T8" s="247"/>
      <c r="U8" s="245"/>
      <c r="V8" s="246"/>
      <c r="W8" s="246"/>
      <c r="X8" s="1227"/>
      <c r="Y8" s="1227"/>
      <c r="Z8" s="1227"/>
      <c r="AA8" s="248"/>
      <c r="AB8" s="249"/>
      <c r="AC8" s="249"/>
      <c r="AD8" s="249"/>
      <c r="AE8" s="249"/>
      <c r="AF8" s="249"/>
      <c r="AG8" s="249"/>
      <c r="AH8" s="249"/>
      <c r="AI8" s="249"/>
      <c r="AJ8" s="249"/>
      <c r="AK8" s="235"/>
      <c r="AL8" s="250"/>
      <c r="AM8" s="236"/>
      <c r="AN8" s="8"/>
      <c r="AO8" s="8"/>
    </row>
    <row r="9" spans="1:136" ht="25.5">
      <c r="A9" s="247"/>
      <c r="B9" s="247"/>
      <c r="C9" s="247"/>
      <c r="D9" s="247"/>
      <c r="E9" s="247"/>
      <c r="F9" s="247"/>
      <c r="G9" s="247"/>
      <c r="H9" s="247"/>
      <c r="I9" s="247"/>
      <c r="J9" s="247"/>
      <c r="K9" s="247"/>
      <c r="L9" s="247"/>
      <c r="M9" s="247"/>
      <c r="N9" s="247"/>
      <c r="O9" s="247"/>
      <c r="P9" s="247"/>
      <c r="Q9" s="247"/>
      <c r="R9" s="247"/>
      <c r="S9" s="247"/>
      <c r="T9" s="247"/>
      <c r="U9" s="245"/>
      <c r="V9" s="246"/>
      <c r="W9" s="246"/>
      <c r="X9" s="251"/>
      <c r="Y9" s="251"/>
      <c r="Z9" s="251"/>
      <c r="AA9" s="252"/>
      <c r="AB9" s="253"/>
      <c r="AC9" s="253"/>
      <c r="AD9" s="253"/>
      <c r="AE9" s="253"/>
      <c r="AF9" s="253"/>
      <c r="AG9" s="253"/>
      <c r="AH9" s="253"/>
      <c r="AI9" s="253"/>
      <c r="AJ9" s="253"/>
      <c r="AK9" s="235"/>
      <c r="AL9" s="250"/>
      <c r="AM9" s="236"/>
      <c r="AN9" s="8"/>
      <c r="AO9" s="8"/>
    </row>
    <row r="10" spans="1:136" ht="19.5" customHeight="1" thickBot="1">
      <c r="A10" s="245"/>
      <c r="B10" s="245"/>
      <c r="C10" s="245"/>
      <c r="D10" s="245"/>
      <c r="E10" s="245"/>
      <c r="F10" s="245"/>
      <c r="G10" s="245"/>
      <c r="H10" s="245"/>
      <c r="I10" s="245"/>
      <c r="J10" s="245"/>
      <c r="K10" s="245"/>
      <c r="L10" s="245"/>
      <c r="M10" s="245"/>
      <c r="N10" s="245"/>
      <c r="O10" s="245"/>
      <c r="P10" s="245"/>
      <c r="Q10" s="245"/>
      <c r="R10" s="245"/>
      <c r="S10" s="245"/>
      <c r="T10" s="245"/>
      <c r="U10" s="245"/>
      <c r="V10" s="246"/>
      <c r="W10" s="246"/>
      <c r="X10" s="254"/>
      <c r="Y10" s="254"/>
      <c r="Z10" s="254"/>
      <c r="AA10" s="254"/>
      <c r="AB10" s="254"/>
      <c r="AC10" s="254"/>
      <c r="AD10" s="254"/>
      <c r="AE10" s="254"/>
      <c r="AF10" s="254"/>
      <c r="AG10" s="254"/>
      <c r="AH10" s="254"/>
      <c r="AI10" s="255"/>
      <c r="AJ10" s="256"/>
      <c r="AK10" s="256"/>
      <c r="AL10" s="250"/>
      <c r="AM10" s="236"/>
      <c r="AN10" s="8"/>
      <c r="AO10" s="8"/>
    </row>
    <row r="11" spans="1:136" ht="34.5" customHeight="1" thickTop="1">
      <c r="A11" s="1228" t="s">
        <v>96</v>
      </c>
      <c r="B11" s="1218" t="s">
        <v>95</v>
      </c>
      <c r="C11" s="1219"/>
      <c r="D11" s="1231" t="s">
        <v>104</v>
      </c>
      <c r="E11" s="1232"/>
      <c r="F11" s="1233"/>
      <c r="G11" s="1215" t="s">
        <v>105</v>
      </c>
      <c r="H11" s="1218" t="s">
        <v>106</v>
      </c>
      <c r="I11" s="1234"/>
      <c r="J11" s="1234"/>
      <c r="K11" s="1219"/>
      <c r="L11" s="1215" t="s">
        <v>107</v>
      </c>
      <c r="M11" s="1215" t="s">
        <v>108</v>
      </c>
      <c r="N11" s="1215" t="s">
        <v>109</v>
      </c>
      <c r="O11" s="1218" t="s">
        <v>110</v>
      </c>
      <c r="P11" s="1219"/>
      <c r="Q11" s="1224" t="s">
        <v>94</v>
      </c>
      <c r="R11" s="1252" t="s">
        <v>293</v>
      </c>
      <c r="S11" s="1253"/>
      <c r="T11" s="1253"/>
      <c r="U11" s="1253"/>
      <c r="V11" s="1253"/>
      <c r="W11" s="1254"/>
      <c r="X11" s="1210" t="s">
        <v>295</v>
      </c>
      <c r="Y11" s="1211"/>
      <c r="Z11" s="1211"/>
      <c r="AA11" s="1212"/>
      <c r="AB11" s="1234" t="s">
        <v>510</v>
      </c>
      <c r="AC11" s="1234"/>
      <c r="AD11" s="1234"/>
      <c r="AE11" s="1219"/>
      <c r="AF11" s="1239" t="s">
        <v>308</v>
      </c>
      <c r="AG11" s="1240"/>
      <c r="AH11" s="1241"/>
      <c r="AI11" s="1197" t="s">
        <v>511</v>
      </c>
      <c r="AJ11" s="1200" t="s">
        <v>93</v>
      </c>
      <c r="AK11" s="1201"/>
      <c r="AL11" s="1202"/>
      <c r="AM11" s="236"/>
      <c r="AN11" s="8"/>
      <c r="AO11" s="1209" t="s">
        <v>113</v>
      </c>
      <c r="AQ11" s="1186" t="s">
        <v>114</v>
      </c>
      <c r="AR11" s="1187"/>
      <c r="AS11" s="1187"/>
      <c r="AT11" s="1187"/>
      <c r="AU11" s="1187"/>
      <c r="AV11" s="1187"/>
      <c r="AW11" s="1187"/>
      <c r="AX11" s="1187"/>
      <c r="AY11" s="1187"/>
      <c r="AZ11" s="1188"/>
      <c r="BA11" s="1186" t="s">
        <v>115</v>
      </c>
      <c r="BB11" s="1187"/>
      <c r="BC11" s="1187"/>
      <c r="BD11" s="1187"/>
      <c r="BE11" s="1187"/>
      <c r="BF11" s="1187"/>
      <c r="BG11" s="1187"/>
      <c r="BH11" s="1187"/>
      <c r="BI11" s="1187"/>
      <c r="BJ11" s="1188"/>
      <c r="BK11" s="1186" t="s">
        <v>116</v>
      </c>
      <c r="BL11" s="1187"/>
      <c r="BM11" s="1187"/>
      <c r="BN11" s="1187"/>
      <c r="BO11" s="1187"/>
      <c r="BP11" s="1187"/>
      <c r="BQ11" s="1187"/>
      <c r="BR11" s="1187"/>
      <c r="BS11" s="1187"/>
      <c r="BT11" s="1187"/>
      <c r="BU11" s="1187"/>
      <c r="BV11" s="1187"/>
      <c r="BW11" s="1187"/>
      <c r="BX11" s="1187"/>
      <c r="BY11" s="1187"/>
      <c r="BZ11" s="1187"/>
      <c r="CA11" s="1187"/>
      <c r="CB11" s="1187"/>
      <c r="CC11" s="1187"/>
      <c r="CD11" s="1187"/>
      <c r="CE11" s="1187"/>
      <c r="CF11" s="1188"/>
      <c r="CG11" s="1186" t="s">
        <v>117</v>
      </c>
      <c r="CH11" s="1187"/>
      <c r="CI11" s="1187"/>
      <c r="CJ11" s="1187"/>
      <c r="CK11" s="1187"/>
      <c r="CL11" s="1187"/>
      <c r="CM11" s="1187"/>
      <c r="CN11" s="1187"/>
      <c r="CO11" s="1187"/>
      <c r="CP11" s="1187"/>
      <c r="CQ11" s="1187"/>
      <c r="CR11" s="1187"/>
      <c r="CS11" s="1187"/>
      <c r="CT11" s="1187"/>
      <c r="CU11" s="1187"/>
      <c r="CV11" s="1187"/>
      <c r="CW11" s="1187"/>
      <c r="CX11" s="1187"/>
      <c r="CY11" s="1187"/>
      <c r="CZ11" s="1187"/>
      <c r="DA11" s="1187"/>
      <c r="DB11" s="1188"/>
      <c r="DC11" s="1192" t="s">
        <v>118</v>
      </c>
      <c r="DD11" s="55" t="s">
        <v>327</v>
      </c>
    </row>
    <row r="12" spans="1:136" ht="34.5" customHeight="1" thickBot="1">
      <c r="A12" s="1229"/>
      <c r="B12" s="1220"/>
      <c r="C12" s="1221"/>
      <c r="D12" s="1195" t="s">
        <v>379</v>
      </c>
      <c r="E12" s="1195" t="s">
        <v>119</v>
      </c>
      <c r="F12" s="1195" t="s">
        <v>120</v>
      </c>
      <c r="G12" s="1216"/>
      <c r="H12" s="1220"/>
      <c r="I12" s="1235"/>
      <c r="J12" s="1235"/>
      <c r="K12" s="1221"/>
      <c r="L12" s="1216"/>
      <c r="M12" s="1216"/>
      <c r="N12" s="1216"/>
      <c r="O12" s="1220"/>
      <c r="P12" s="1221"/>
      <c r="Q12" s="1225"/>
      <c r="R12" s="1245" t="s">
        <v>111</v>
      </c>
      <c r="S12" s="1246"/>
      <c r="T12" s="1246"/>
      <c r="U12" s="1247"/>
      <c r="V12" s="1248" t="s">
        <v>112</v>
      </c>
      <c r="W12" s="1250" t="s">
        <v>296</v>
      </c>
      <c r="X12" s="1255" t="s">
        <v>294</v>
      </c>
      <c r="Y12" s="1256"/>
      <c r="Z12" s="1257"/>
      <c r="AA12" s="1213" t="s">
        <v>300</v>
      </c>
      <c r="AB12" s="1237"/>
      <c r="AC12" s="1237"/>
      <c r="AD12" s="1237"/>
      <c r="AE12" s="1238"/>
      <c r="AF12" s="1242"/>
      <c r="AG12" s="1243"/>
      <c r="AH12" s="1244"/>
      <c r="AI12" s="1198"/>
      <c r="AJ12" s="1203"/>
      <c r="AK12" s="1204"/>
      <c r="AL12" s="1205"/>
      <c r="AM12" s="236"/>
      <c r="AN12" s="8"/>
      <c r="AO12" s="1209"/>
      <c r="AQ12" s="1189"/>
      <c r="AR12" s="1190"/>
      <c r="AS12" s="1190"/>
      <c r="AT12" s="1190"/>
      <c r="AU12" s="1190"/>
      <c r="AV12" s="1190"/>
      <c r="AW12" s="1190"/>
      <c r="AX12" s="1190"/>
      <c r="AY12" s="1190"/>
      <c r="AZ12" s="1191"/>
      <c r="BA12" s="1189"/>
      <c r="BB12" s="1190"/>
      <c r="BC12" s="1190"/>
      <c r="BD12" s="1190"/>
      <c r="BE12" s="1190"/>
      <c r="BF12" s="1190"/>
      <c r="BG12" s="1190"/>
      <c r="BH12" s="1190"/>
      <c r="BI12" s="1190"/>
      <c r="BJ12" s="1191"/>
      <c r="BK12" s="1185" t="s">
        <v>86</v>
      </c>
      <c r="BL12" s="1185"/>
      <c r="BM12" s="1185" t="s">
        <v>121</v>
      </c>
      <c r="BN12" s="1185"/>
      <c r="BO12" s="1185" t="s">
        <v>122</v>
      </c>
      <c r="BP12" s="1185"/>
      <c r="BQ12" s="1185" t="s">
        <v>123</v>
      </c>
      <c r="BR12" s="1185"/>
      <c r="BS12" s="1185" t="s">
        <v>124</v>
      </c>
      <c r="BT12" s="1185"/>
      <c r="BU12" s="1185" t="s">
        <v>87</v>
      </c>
      <c r="BV12" s="1185"/>
      <c r="BW12" s="1185" t="s">
        <v>125</v>
      </c>
      <c r="BX12" s="1185"/>
      <c r="BY12" s="1189"/>
      <c r="BZ12" s="1190"/>
      <c r="CA12" s="1190"/>
      <c r="CB12" s="1190"/>
      <c r="CC12" s="1190"/>
      <c r="CD12" s="1190"/>
      <c r="CE12" s="1190"/>
      <c r="CF12" s="1191"/>
      <c r="CG12" s="1185" t="s">
        <v>86</v>
      </c>
      <c r="CH12" s="1185"/>
      <c r="CI12" s="1185" t="s">
        <v>121</v>
      </c>
      <c r="CJ12" s="1185"/>
      <c r="CK12" s="1185" t="s">
        <v>122</v>
      </c>
      <c r="CL12" s="1185"/>
      <c r="CM12" s="1185" t="s">
        <v>123</v>
      </c>
      <c r="CN12" s="1185"/>
      <c r="CO12" s="1185" t="s">
        <v>124</v>
      </c>
      <c r="CP12" s="1185"/>
      <c r="CQ12" s="1185" t="s">
        <v>87</v>
      </c>
      <c r="CR12" s="1185"/>
      <c r="CS12" s="1185" t="s">
        <v>125</v>
      </c>
      <c r="CT12" s="1185"/>
      <c r="CU12" s="1189"/>
      <c r="CV12" s="1190"/>
      <c r="CW12" s="1190"/>
      <c r="CX12" s="1190"/>
      <c r="CY12" s="1190"/>
      <c r="CZ12" s="1190"/>
      <c r="DA12" s="1190"/>
      <c r="DB12" s="1191"/>
      <c r="DC12" s="1193"/>
      <c r="DD12" s="55" t="s">
        <v>328</v>
      </c>
      <c r="DE12" s="10"/>
      <c r="DF12" s="10"/>
      <c r="DG12" s="10"/>
      <c r="DH12" s="10"/>
      <c r="DI12" s="10"/>
      <c r="DJ12" s="10"/>
      <c r="DK12" s="10"/>
      <c r="DL12" s="10"/>
      <c r="DM12" s="10"/>
      <c r="DN12" s="10"/>
      <c r="DO12" s="10"/>
      <c r="DP12" s="10"/>
      <c r="DQ12" s="10"/>
      <c r="DR12" s="10"/>
      <c r="DS12" s="10"/>
      <c r="DT12" s="10"/>
      <c r="DU12" s="10"/>
      <c r="DV12" s="10"/>
      <c r="DW12" s="10"/>
      <c r="DX12" s="10"/>
      <c r="DY12" s="10"/>
      <c r="DZ12" s="10"/>
      <c r="EA12" s="11"/>
      <c r="EB12" s="11"/>
      <c r="EC12" s="11"/>
      <c r="ED12" s="11"/>
      <c r="EE12" s="11"/>
      <c r="EF12" s="11"/>
    </row>
    <row r="13" spans="1:136" ht="60" customHeight="1" thickBot="1">
      <c r="A13" s="1230"/>
      <c r="B13" s="1222"/>
      <c r="C13" s="1223"/>
      <c r="D13" s="1196"/>
      <c r="E13" s="1196"/>
      <c r="F13" s="1196"/>
      <c r="G13" s="1217"/>
      <c r="H13" s="1222"/>
      <c r="I13" s="1236"/>
      <c r="J13" s="1236"/>
      <c r="K13" s="1223"/>
      <c r="L13" s="1217"/>
      <c r="M13" s="1217"/>
      <c r="N13" s="1217"/>
      <c r="O13" s="1222"/>
      <c r="P13" s="1223"/>
      <c r="Q13" s="1226"/>
      <c r="R13" s="97" t="s">
        <v>92</v>
      </c>
      <c r="S13" s="98" t="s">
        <v>91</v>
      </c>
      <c r="T13" s="98" t="s">
        <v>90</v>
      </c>
      <c r="U13" s="111" t="s">
        <v>126</v>
      </c>
      <c r="V13" s="1249"/>
      <c r="W13" s="1251"/>
      <c r="X13" s="97" t="s">
        <v>297</v>
      </c>
      <c r="Y13" s="98" t="s">
        <v>298</v>
      </c>
      <c r="Z13" s="98" t="s">
        <v>299</v>
      </c>
      <c r="AA13" s="1214"/>
      <c r="AB13" s="210" t="s">
        <v>301</v>
      </c>
      <c r="AC13" s="208" t="s">
        <v>302</v>
      </c>
      <c r="AD13" s="208" t="s">
        <v>303</v>
      </c>
      <c r="AE13" s="112" t="s">
        <v>304</v>
      </c>
      <c r="AF13" s="208" t="s">
        <v>305</v>
      </c>
      <c r="AG13" s="209" t="s">
        <v>306</v>
      </c>
      <c r="AH13" s="206" t="s">
        <v>307</v>
      </c>
      <c r="AI13" s="1199"/>
      <c r="AJ13" s="1206"/>
      <c r="AK13" s="1207"/>
      <c r="AL13" s="1208"/>
      <c r="AM13" s="236"/>
      <c r="AN13" s="8"/>
      <c r="AO13" s="1209"/>
      <c r="AQ13" s="12" t="s">
        <v>127</v>
      </c>
      <c r="AR13" s="12" t="s">
        <v>128</v>
      </c>
      <c r="AS13" s="13" t="s">
        <v>129</v>
      </c>
      <c r="AT13" s="13" t="s">
        <v>130</v>
      </c>
      <c r="AU13" s="14" t="s">
        <v>131</v>
      </c>
      <c r="AV13" s="15" t="s">
        <v>132</v>
      </c>
      <c r="AW13" s="16" t="s">
        <v>133</v>
      </c>
      <c r="AX13" s="17" t="s">
        <v>134</v>
      </c>
      <c r="AY13" s="16" t="s">
        <v>135</v>
      </c>
      <c r="AZ13" s="15" t="s">
        <v>136</v>
      </c>
      <c r="BA13" s="18" t="s">
        <v>127</v>
      </c>
      <c r="BB13" s="12" t="s">
        <v>128</v>
      </c>
      <c r="BC13" s="13" t="s">
        <v>129</v>
      </c>
      <c r="BD13" s="13" t="s">
        <v>130</v>
      </c>
      <c r="BE13" s="14" t="s">
        <v>131</v>
      </c>
      <c r="BF13" s="15" t="s">
        <v>132</v>
      </c>
      <c r="BG13" s="18" t="s">
        <v>133</v>
      </c>
      <c r="BH13" s="17" t="s">
        <v>134</v>
      </c>
      <c r="BI13" s="14" t="s">
        <v>135</v>
      </c>
      <c r="BJ13" s="15" t="s">
        <v>136</v>
      </c>
      <c r="BK13" s="18" t="s">
        <v>127</v>
      </c>
      <c r="BL13" s="12" t="s">
        <v>128</v>
      </c>
      <c r="BM13" s="12" t="s">
        <v>127</v>
      </c>
      <c r="BN13" s="12" t="s">
        <v>128</v>
      </c>
      <c r="BO13" s="12" t="s">
        <v>127</v>
      </c>
      <c r="BP13" s="12" t="s">
        <v>128</v>
      </c>
      <c r="BQ13" s="12" t="s">
        <v>127</v>
      </c>
      <c r="BR13" s="12" t="s">
        <v>128</v>
      </c>
      <c r="BS13" s="12" t="s">
        <v>127</v>
      </c>
      <c r="BT13" s="12" t="s">
        <v>128</v>
      </c>
      <c r="BU13" s="12" t="s">
        <v>127</v>
      </c>
      <c r="BV13" s="12" t="s">
        <v>128</v>
      </c>
      <c r="BW13" s="12" t="s">
        <v>127</v>
      </c>
      <c r="BX13" s="12" t="s">
        <v>128</v>
      </c>
      <c r="BY13" s="13" t="s">
        <v>129</v>
      </c>
      <c r="BZ13" s="13" t="s">
        <v>130</v>
      </c>
      <c r="CA13" s="14" t="s">
        <v>131</v>
      </c>
      <c r="CB13" s="15" t="s">
        <v>132</v>
      </c>
      <c r="CC13" s="18" t="s">
        <v>133</v>
      </c>
      <c r="CD13" s="17" t="s">
        <v>134</v>
      </c>
      <c r="CE13" s="14" t="s">
        <v>135</v>
      </c>
      <c r="CF13" s="15" t="s">
        <v>136</v>
      </c>
      <c r="CG13" s="18" t="s">
        <v>127</v>
      </c>
      <c r="CH13" s="12" t="s">
        <v>128</v>
      </c>
      <c r="CI13" s="12" t="s">
        <v>127</v>
      </c>
      <c r="CJ13" s="12" t="s">
        <v>128</v>
      </c>
      <c r="CK13" s="12" t="s">
        <v>127</v>
      </c>
      <c r="CL13" s="12" t="s">
        <v>128</v>
      </c>
      <c r="CM13" s="12" t="s">
        <v>127</v>
      </c>
      <c r="CN13" s="12" t="s">
        <v>128</v>
      </c>
      <c r="CO13" s="12" t="s">
        <v>127</v>
      </c>
      <c r="CP13" s="12" t="s">
        <v>128</v>
      </c>
      <c r="CQ13" s="12" t="s">
        <v>127</v>
      </c>
      <c r="CR13" s="12" t="s">
        <v>128</v>
      </c>
      <c r="CS13" s="12" t="s">
        <v>127</v>
      </c>
      <c r="CT13" s="12" t="s">
        <v>128</v>
      </c>
      <c r="CU13" s="13" t="s">
        <v>129</v>
      </c>
      <c r="CV13" s="13" t="s">
        <v>130</v>
      </c>
      <c r="CW13" s="14" t="s">
        <v>131</v>
      </c>
      <c r="CX13" s="15" t="s">
        <v>132</v>
      </c>
      <c r="CY13" s="18" t="s">
        <v>133</v>
      </c>
      <c r="CZ13" s="17" t="s">
        <v>134</v>
      </c>
      <c r="DA13" s="14" t="s">
        <v>135</v>
      </c>
      <c r="DB13" s="15" t="s">
        <v>136</v>
      </c>
      <c r="DC13" s="1194"/>
      <c r="DD13" s="55" t="s">
        <v>329</v>
      </c>
    </row>
    <row r="14" spans="1:136" ht="20.100000000000001" customHeight="1" thickTop="1">
      <c r="A14" s="99">
        <v>1</v>
      </c>
      <c r="B14" s="1183"/>
      <c r="C14" s="1183"/>
      <c r="D14" s="121"/>
      <c r="E14" s="121"/>
      <c r="F14" s="121"/>
      <c r="G14" s="121"/>
      <c r="H14" s="121"/>
      <c r="I14" s="99" t="s">
        <v>137</v>
      </c>
      <c r="J14" s="121"/>
      <c r="K14" s="99" t="s">
        <v>138</v>
      </c>
      <c r="L14" s="121"/>
      <c r="M14" s="121"/>
      <c r="N14" s="205" t="str">
        <f>IF(L14="常勤",1,IF(M14="","",IF(M14=0,0,IF(ROUND(M14/①入力シート!$G$18,1)&lt;0.1,0.1,ROUND(M14/①入力シート!$G$18,1)))))</f>
        <v/>
      </c>
      <c r="O14" s="122"/>
      <c r="P14" s="100" t="s">
        <v>139</v>
      </c>
      <c r="Q14" s="123"/>
      <c r="R14" s="126"/>
      <c r="S14" s="127"/>
      <c r="T14" s="127"/>
      <c r="U14" s="113">
        <f>SUM(R14:T14)</f>
        <v>0</v>
      </c>
      <c r="V14" s="127"/>
      <c r="W14" s="114">
        <f>SUM(U14:V14)</f>
        <v>0</v>
      </c>
      <c r="X14" s="126"/>
      <c r="Y14" s="127"/>
      <c r="Z14" s="127"/>
      <c r="AA14" s="114">
        <f>SUM(X14:Z14)</f>
        <v>0</v>
      </c>
      <c r="AB14" s="130"/>
      <c r="AC14" s="130"/>
      <c r="AD14" s="127"/>
      <c r="AE14" s="115">
        <f t="shared" ref="AE14:AE45" si="0">SUM(AB14:AD14)</f>
        <v>0</v>
      </c>
      <c r="AF14" s="130"/>
      <c r="AG14" s="127"/>
      <c r="AH14" s="115">
        <f>AF14+AG14</f>
        <v>0</v>
      </c>
      <c r="AI14" s="115">
        <f>IF(D14="○",AA14-W14-AE14-AH14,0)</f>
        <v>0</v>
      </c>
      <c r="AJ14" s="1184"/>
      <c r="AK14" s="1184"/>
      <c r="AL14" s="1184"/>
      <c r="AM14" s="236"/>
      <c r="AN14" s="8"/>
      <c r="AO14" s="19" t="str">
        <f t="shared" ref="AO14:AO45" si="1">IF(D14="○","1","0")</f>
        <v>0</v>
      </c>
      <c r="AQ14" s="20">
        <f t="shared" ref="AQ14:AQ45" si="2">IF(AND(OR(G14="教諭",G14="保育教諭",G14="保育士",G14="家庭的保育者"),L14="常勤"),O14,0)</f>
        <v>0</v>
      </c>
      <c r="AR14" s="21">
        <f t="shared" ref="AR14:AR63" si="3">AQ14*AO14</f>
        <v>0</v>
      </c>
      <c r="AS14" s="21">
        <f t="shared" ref="AS14:AS45" si="4">IF(AND(OR(G14="教諭",G14="保育教諭",G14="保育士",G14="家庭的保育者"),L14="常勤"),N14*O14,0)</f>
        <v>0</v>
      </c>
      <c r="AT14" s="21">
        <f>AS14*AO14</f>
        <v>0</v>
      </c>
      <c r="AU14" s="21">
        <f t="shared" ref="AU14:AU45" si="5">IF(AND(OR(G14="教諭",G14="保育教諭",G14="保育士",G14="家庭的保育者"),L14="常勤"),AA14,0)</f>
        <v>0</v>
      </c>
      <c r="AV14" s="22">
        <f>AU14*AO14</f>
        <v>0</v>
      </c>
      <c r="AW14" s="21">
        <f t="shared" ref="AW14:AW45" si="6">IF(AND(OR(G14="教諭",G14="保育教諭",G14="保育士",G14="家庭的保育者"),L14="常勤"),AB14+AC14+AD14,0)</f>
        <v>0</v>
      </c>
      <c r="AX14" s="23">
        <f>AW14*AO14</f>
        <v>0</v>
      </c>
      <c r="AY14" s="21">
        <f t="shared" ref="AY14:AY45" si="7">IF(AND(OR(G14="教諭",G14="保育教諭",G14="保育士",G14="家庭的保育者"),L14="常勤"),U14+V14,0)</f>
        <v>0</v>
      </c>
      <c r="AZ14" s="22">
        <f>AY14*AO14</f>
        <v>0</v>
      </c>
      <c r="BA14" s="21">
        <f t="shared" ref="BA14:BA45" si="8">IF(AND(OR(G14="教諭",G14="保育教諭",G14="保育士",G14="家庭的保育者"),L14="非常勤"),O14,0)</f>
        <v>0</v>
      </c>
      <c r="BB14" s="21">
        <f>BA14*AO14</f>
        <v>0</v>
      </c>
      <c r="BC14" s="21">
        <f t="shared" ref="BC14:BC45" si="9">IF(AND(OR(G14="教諭",G14="保育教諭",G14="保育士",G14="家庭的保育者"),L14="非常勤"),N14*O14,0)</f>
        <v>0</v>
      </c>
      <c r="BD14" s="21">
        <f>BC14*AO14</f>
        <v>0</v>
      </c>
      <c r="BE14" s="21">
        <f t="shared" ref="BE14:BE45" si="10">IF(AND(OR(G14="教諭",G14="保育教諭",G14="保育士",G14="家庭的保育者"),L14="非常勤"),AA14,0)</f>
        <v>0</v>
      </c>
      <c r="BF14" s="22">
        <f>BE14*AO14</f>
        <v>0</v>
      </c>
      <c r="BG14" s="21">
        <f t="shared" ref="BG14:BG45" si="11">IF(AND(OR(G14="教諭",G14="保育教諭",G14="保育士",G14="家庭的保育者"),L14="非常勤"),AB14+AC14+AD14,0)</f>
        <v>0</v>
      </c>
      <c r="BH14" s="23">
        <f>BG14*AO14</f>
        <v>0</v>
      </c>
      <c r="BI14" s="21">
        <f t="shared" ref="BI14:BI45" si="12">IF(AND(OR(G14="教諭",G14="保育教諭",G14="保育士",G14="家庭的保育者"),L14="非常勤"),U14+V14,0)</f>
        <v>0</v>
      </c>
      <c r="BJ14" s="22">
        <f>BI14*AO14</f>
        <v>0</v>
      </c>
      <c r="BK14" s="24">
        <f>IF(AND($G14="事務職員",$L14="常勤"),$O14,0)</f>
        <v>0</v>
      </c>
      <c r="BL14" s="24">
        <f>BK14*$AO14</f>
        <v>0</v>
      </c>
      <c r="BM14" s="24">
        <f>IF(AND($G14="調理員",$L14="常勤"),$O14,0)</f>
        <v>0</v>
      </c>
      <c r="BN14" s="24">
        <f t="shared" ref="BN14:BN63" si="13">BM14*$AO14</f>
        <v>0</v>
      </c>
      <c r="BO14" s="24">
        <f>IF(AND($G14="保健師",$L14="常勤"),$O14,0)</f>
        <v>0</v>
      </c>
      <c r="BP14" s="24">
        <f t="shared" ref="BP14:BP63" si="14">BO14*$AO14</f>
        <v>0</v>
      </c>
      <c r="BQ14" s="24">
        <f>IF(AND($G14="看護師",$L14="常勤"),$O14,0)</f>
        <v>0</v>
      </c>
      <c r="BR14" s="24">
        <f t="shared" ref="BR14:BR63" si="15">BQ14*$AO14</f>
        <v>0</v>
      </c>
      <c r="BS14" s="24">
        <f>IF(AND($G14="准看護師",$L14="常勤"),$O14,0)</f>
        <v>0</v>
      </c>
      <c r="BT14" s="24">
        <f t="shared" ref="BT14:BT63" si="16">BS14*$AO14</f>
        <v>0</v>
      </c>
      <c r="BU14" s="24">
        <f>IF(AND($G14="栄養士",$L14="常勤"),$O14,0)</f>
        <v>0</v>
      </c>
      <c r="BV14" s="24">
        <f t="shared" ref="BV14:BV63" si="17">BU14*$AO14</f>
        <v>0</v>
      </c>
      <c r="BW14" s="24">
        <f>IF(AND($G14="その他職員",$L14="常勤"),$O14,0)</f>
        <v>0</v>
      </c>
      <c r="BX14" s="24">
        <f>BW14*$AO14</f>
        <v>0</v>
      </c>
      <c r="BY14" s="24">
        <f t="shared" ref="BY14:BY45" si="18">IF(AND(OR(G14="事務職員",G14="調理員",G14="保健師",G14="看護師",G14="准看護師",G14="栄養士",G14="その他"),L14="常勤"),N14*O14,0)</f>
        <v>0</v>
      </c>
      <c r="BZ14" s="24">
        <f>BY14*AO14</f>
        <v>0</v>
      </c>
      <c r="CA14" s="24">
        <f t="shared" ref="CA14:CA45" si="19">IF(AND(OR(G14="事務職員",G14="調理員",G14="保健師",G14="看護師",G14="准看護師",G14="栄養士",G14="その他"),L14="常勤"),AA14,0)</f>
        <v>0</v>
      </c>
      <c r="CB14" s="22">
        <f>CA14*AO14</f>
        <v>0</v>
      </c>
      <c r="CC14" s="24">
        <f t="shared" ref="CC14:CC45" si="20">IF(AND(OR(G14="事務職員",G14="調理員",G14="保健師",G14="看護師",G14="准看護師",G14="栄養士",G14="その他"),L14="常勤"),AB14+AC14+AD14,0)</f>
        <v>0</v>
      </c>
      <c r="CD14" s="23">
        <f>CC14*AO14</f>
        <v>0</v>
      </c>
      <c r="CE14" s="24">
        <f t="shared" ref="CE14:CE45" si="21">IF(AND(OR(G14="事務職員",G14="調理員",G14="保健師",G14="看護師",G14="准看護師",G14="栄養士",G14="その他"),L14="常勤"),U14+V14,0)</f>
        <v>0</v>
      </c>
      <c r="CF14" s="22">
        <f>CE14*AO14</f>
        <v>0</v>
      </c>
      <c r="CG14" s="25">
        <f>IF(AND($G14="事務職員",$L14="非常勤"),$O14,0)</f>
        <v>0</v>
      </c>
      <c r="CH14" s="25">
        <f>CG14*$AO14</f>
        <v>0</v>
      </c>
      <c r="CI14" s="25">
        <f>IF(AND($G14="調理員",$L14="非常勤"),$O14,0)</f>
        <v>0</v>
      </c>
      <c r="CJ14" s="25">
        <f t="shared" ref="CJ14:CJ62" si="22">CI14*$AO14</f>
        <v>0</v>
      </c>
      <c r="CK14" s="25">
        <f>IF(AND($G14="保健師",$L14="非常勤"),$O14,0)</f>
        <v>0</v>
      </c>
      <c r="CL14" s="25">
        <f t="shared" ref="CL14:CL62" si="23">CK14*$AO14</f>
        <v>0</v>
      </c>
      <c r="CM14" s="25">
        <f>IF(AND($G14="看護師",$L14="非常勤"),$O14,0)</f>
        <v>0</v>
      </c>
      <c r="CN14" s="25">
        <f t="shared" ref="CN14:CT63" si="24">CM14*$AO14</f>
        <v>0</v>
      </c>
      <c r="CO14" s="25">
        <f>IF(AND($G14="准看護師",$L14="非常勤"),$O14,0)</f>
        <v>0</v>
      </c>
      <c r="CP14" s="25">
        <f t="shared" ref="CP14:CP62" si="25">CO14*$AO14</f>
        <v>0</v>
      </c>
      <c r="CQ14" s="25">
        <f>IF(AND($G14="栄養士",$L14="非常勤"),$O14,0)</f>
        <v>0</v>
      </c>
      <c r="CR14" s="25">
        <f t="shared" ref="CR14:CR62" si="26">CQ14*$AO14</f>
        <v>0</v>
      </c>
      <c r="CS14" s="25">
        <f>IF(AND($G14="その他職員",$L14="非常勤"),$O14,0)</f>
        <v>0</v>
      </c>
      <c r="CT14" s="25">
        <f>CS14*$AO14</f>
        <v>0</v>
      </c>
      <c r="CU14" s="25">
        <f t="shared" ref="CU14:CU45" si="27">IF(AND(OR(G14="事務職員",G14="調理員",G14="保健師",G14="看護師",G14="准看護師",G14="栄養士",G14="その他"),L14="非常勤"),N14*O14,0)</f>
        <v>0</v>
      </c>
      <c r="CV14" s="25">
        <f>CU14*AO14</f>
        <v>0</v>
      </c>
      <c r="CW14" s="25">
        <f t="shared" ref="CW14:CW45" si="28">IF(AND(OR(G14="事務職員",G14="調理員",G14="保健師",G14="看護師",G14="准看護師",G14="栄養士",G14="その他"),L14="非常勤"),AA14,0)</f>
        <v>0</v>
      </c>
      <c r="CX14" s="26">
        <f>CW14*AO14</f>
        <v>0</v>
      </c>
      <c r="CY14" s="25">
        <f t="shared" ref="CY14:CY45" si="29">IF(AND(OR(G14="事務職員",G14="調理員",G14="保健師",G14="看護師",G14="准看護師",G14="栄養士",G14="その他"),L14="非常勤"),AB14+AC14+AD14,0)</f>
        <v>0</v>
      </c>
      <c r="CZ14" s="23">
        <f>CY14*AO14</f>
        <v>0</v>
      </c>
      <c r="DA14" s="25">
        <f t="shared" ref="DA14:DA45" si="30">IF(AND(OR(G14="事務職員",G14="調理員",G14="保健師",G14="看護師",G14="准看護師",G14="栄養士",G14="その他"),L14="非常勤"),U14+V14,0)</f>
        <v>0</v>
      </c>
      <c r="DB14" s="27">
        <f>DA14*AO14</f>
        <v>0</v>
      </c>
      <c r="DC14" s="28">
        <f t="shared" ref="DC14:DC45" si="31">IF(OR(E14="○",F14="○"),W14,0)</f>
        <v>0</v>
      </c>
      <c r="DD14" s="55" t="s">
        <v>330</v>
      </c>
    </row>
    <row r="15" spans="1:136" ht="20.100000000000001" customHeight="1">
      <c r="A15" s="101">
        <f t="shared" ref="A15:A63" si="32">A14+1</f>
        <v>2</v>
      </c>
      <c r="B15" s="1183"/>
      <c r="C15" s="1183"/>
      <c r="D15" s="121"/>
      <c r="E15" s="124"/>
      <c r="F15" s="124"/>
      <c r="G15" s="121"/>
      <c r="H15" s="124"/>
      <c r="I15" s="101" t="s">
        <v>137</v>
      </c>
      <c r="J15" s="124"/>
      <c r="K15" s="101" t="s">
        <v>138</v>
      </c>
      <c r="L15" s="121"/>
      <c r="M15" s="121"/>
      <c r="N15" s="205" t="str">
        <f>IF(L15="常勤",1,IF(M15="","",IF(M15=0,0,IF(ROUND(M15/①入力シート!$G$18,1)&lt;0.1,0.1,ROUND(M15/①入力シート!$G$18,1)))))</f>
        <v/>
      </c>
      <c r="O15" s="122"/>
      <c r="P15" s="100" t="s">
        <v>139</v>
      </c>
      <c r="Q15" s="123"/>
      <c r="R15" s="126"/>
      <c r="S15" s="127"/>
      <c r="T15" s="127"/>
      <c r="U15" s="116">
        <f t="shared" ref="U15:U63" si="33">SUM(R15:T15)</f>
        <v>0</v>
      </c>
      <c r="V15" s="127"/>
      <c r="W15" s="117">
        <f t="shared" ref="W15:W45" si="34">SUM(U15:V15)</f>
        <v>0</v>
      </c>
      <c r="X15" s="126"/>
      <c r="Y15" s="129"/>
      <c r="Z15" s="127"/>
      <c r="AA15" s="114">
        <f t="shared" ref="AA15:AA63" si="35">SUM(X15:Z15)</f>
        <v>0</v>
      </c>
      <c r="AB15" s="130"/>
      <c r="AC15" s="130"/>
      <c r="AD15" s="129"/>
      <c r="AE15" s="118">
        <f t="shared" si="0"/>
        <v>0</v>
      </c>
      <c r="AF15" s="131"/>
      <c r="AG15" s="129"/>
      <c r="AH15" s="115">
        <f t="shared" ref="AH15:AH63" si="36">AF15+AG15</f>
        <v>0</v>
      </c>
      <c r="AI15" s="115">
        <f t="shared" ref="AI15:AI63" si="37">IF(D15="○",AA15-W15-AE15-AH15,0)</f>
        <v>0</v>
      </c>
      <c r="AJ15" s="1130"/>
      <c r="AK15" s="1130"/>
      <c r="AL15" s="1130"/>
      <c r="AM15" s="236"/>
      <c r="AN15" s="8"/>
      <c r="AO15" s="19" t="str">
        <f t="shared" si="1"/>
        <v>0</v>
      </c>
      <c r="AQ15" s="20">
        <f t="shared" si="2"/>
        <v>0</v>
      </c>
      <c r="AR15" s="21">
        <f t="shared" si="3"/>
        <v>0</v>
      </c>
      <c r="AS15" s="21">
        <f t="shared" si="4"/>
        <v>0</v>
      </c>
      <c r="AT15" s="21">
        <f t="shared" ref="AT15:AT63" si="38">AS15*AO15</f>
        <v>0</v>
      </c>
      <c r="AU15" s="21">
        <f t="shared" si="5"/>
        <v>0</v>
      </c>
      <c r="AV15" s="22">
        <f t="shared" ref="AV15:AV63" si="39">AU15*AO15</f>
        <v>0</v>
      </c>
      <c r="AW15" s="21">
        <f t="shared" si="6"/>
        <v>0</v>
      </c>
      <c r="AX15" s="22">
        <f t="shared" ref="AX15:AX63" si="40">AW15*AO15</f>
        <v>0</v>
      </c>
      <c r="AY15" s="21">
        <f t="shared" si="7"/>
        <v>0</v>
      </c>
      <c r="AZ15" s="22">
        <f t="shared" ref="AZ15:AZ63" si="41">AY15*AO15</f>
        <v>0</v>
      </c>
      <c r="BA15" s="21">
        <f t="shared" si="8"/>
        <v>0</v>
      </c>
      <c r="BB15" s="21">
        <f t="shared" ref="BB15:BB63" si="42">BA15*AO15</f>
        <v>0</v>
      </c>
      <c r="BC15" s="21">
        <f t="shared" si="9"/>
        <v>0</v>
      </c>
      <c r="BD15" s="21">
        <f t="shared" ref="BD15:BD63" si="43">BC15*AO15</f>
        <v>0</v>
      </c>
      <c r="BE15" s="21">
        <f t="shared" si="10"/>
        <v>0</v>
      </c>
      <c r="BF15" s="22">
        <f t="shared" ref="BF15:BF63" si="44">BE15*AO15</f>
        <v>0</v>
      </c>
      <c r="BG15" s="21">
        <f t="shared" si="11"/>
        <v>0</v>
      </c>
      <c r="BH15" s="22">
        <f t="shared" ref="BH15:BH63" si="45">BG15*AO15</f>
        <v>0</v>
      </c>
      <c r="BI15" s="21">
        <f t="shared" si="12"/>
        <v>0</v>
      </c>
      <c r="BJ15" s="22">
        <f t="shared" ref="BJ15:BJ63" si="46">BI15*AO15</f>
        <v>0</v>
      </c>
      <c r="BK15" s="24">
        <f>IF(AND($G15="事務職員",$L15="常勤"),$O15,0)</f>
        <v>0</v>
      </c>
      <c r="BL15" s="24">
        <f t="shared" ref="BL15:BL63" si="47">BK15*$AO15</f>
        <v>0</v>
      </c>
      <c r="BM15" s="24">
        <f>IF(AND($G15="調理員",$L15="常勤"),$O15,0)</f>
        <v>0</v>
      </c>
      <c r="BN15" s="24">
        <f t="shared" si="13"/>
        <v>0</v>
      </c>
      <c r="BO15" s="24">
        <f>IF(AND($G15="保健師",$L15="常勤"),$O15,0)</f>
        <v>0</v>
      </c>
      <c r="BP15" s="24">
        <f t="shared" si="14"/>
        <v>0</v>
      </c>
      <c r="BQ15" s="24">
        <f>IF(AND($G15="看護師",$L15="常勤"),$O15,0)</f>
        <v>0</v>
      </c>
      <c r="BR15" s="24">
        <f t="shared" si="15"/>
        <v>0</v>
      </c>
      <c r="BS15" s="24">
        <f>IF(AND($G15="准看護師",$L15="常勤"),$O15,0)</f>
        <v>0</v>
      </c>
      <c r="BT15" s="24">
        <f t="shared" si="16"/>
        <v>0</v>
      </c>
      <c r="BU15" s="24">
        <f>IF(AND($G15="栄養士",$L15="常勤"),$O15,0)</f>
        <v>0</v>
      </c>
      <c r="BV15" s="24">
        <f t="shared" si="17"/>
        <v>0</v>
      </c>
      <c r="BW15" s="24">
        <f>IF(AND($G15="その他職員",$L15="常勤"),$O15,0)</f>
        <v>0</v>
      </c>
      <c r="BX15" s="24">
        <f t="shared" ref="BX15:CM63" si="48">BW15*$AO15</f>
        <v>0</v>
      </c>
      <c r="BY15" s="24">
        <f t="shared" si="18"/>
        <v>0</v>
      </c>
      <c r="BZ15" s="24">
        <f t="shared" ref="BZ15:BZ63" si="49">BY15*AO15</f>
        <v>0</v>
      </c>
      <c r="CA15" s="24">
        <f t="shared" si="19"/>
        <v>0</v>
      </c>
      <c r="CB15" s="22">
        <f t="shared" ref="CB15:CB63" si="50">CA15*AO15</f>
        <v>0</v>
      </c>
      <c r="CC15" s="24">
        <f t="shared" si="20"/>
        <v>0</v>
      </c>
      <c r="CD15" s="22">
        <f t="shared" ref="CD15:CD63" si="51">CC15*AO15</f>
        <v>0</v>
      </c>
      <c r="CE15" s="24">
        <f t="shared" si="21"/>
        <v>0</v>
      </c>
      <c r="CF15" s="22">
        <f t="shared" ref="CF15:CF63" si="52">CE15*AO15</f>
        <v>0</v>
      </c>
      <c r="CG15" s="21">
        <f>IF(AND($G15="事務職員",$L15="非常勤"),$O15,0)</f>
        <v>0</v>
      </c>
      <c r="CH15" s="21">
        <f t="shared" ref="CH15:CH62" si="53">CG15*$AO15</f>
        <v>0</v>
      </c>
      <c r="CI15" s="21">
        <f>IF(AND($G15="調理員",$L15="非常勤"),$O15,0)</f>
        <v>0</v>
      </c>
      <c r="CJ15" s="21">
        <f t="shared" si="22"/>
        <v>0</v>
      </c>
      <c r="CK15" s="21">
        <f>IF(AND($G15="保健師",$L15="非常勤"),$O15,0)</f>
        <v>0</v>
      </c>
      <c r="CL15" s="21">
        <f t="shared" si="23"/>
        <v>0</v>
      </c>
      <c r="CM15" s="21">
        <f>IF(AND($G15="看護師",$L15="非常勤"),$O15,0)</f>
        <v>0</v>
      </c>
      <c r="CN15" s="21">
        <f t="shared" si="24"/>
        <v>0</v>
      </c>
      <c r="CO15" s="21">
        <f>IF(AND($G15="准看護師",$L15="非常勤"),$O15,0)</f>
        <v>0</v>
      </c>
      <c r="CP15" s="21">
        <f t="shared" si="25"/>
        <v>0</v>
      </c>
      <c r="CQ15" s="21">
        <f>IF(AND($G15="栄養士",$L15="非常勤"),$O15,0)</f>
        <v>0</v>
      </c>
      <c r="CR15" s="21">
        <f t="shared" si="26"/>
        <v>0</v>
      </c>
      <c r="CS15" s="21">
        <f>IF(AND($G15="その他職員",$L15="非常勤"),$O15,0)</f>
        <v>0</v>
      </c>
      <c r="CT15" s="21">
        <f t="shared" ref="CT15:CT62" si="54">CS15*$AO15</f>
        <v>0</v>
      </c>
      <c r="CU15" s="21">
        <f t="shared" si="27"/>
        <v>0</v>
      </c>
      <c r="CV15" s="21">
        <f t="shared" ref="CV15:CV63" si="55">CU15*AO15</f>
        <v>0</v>
      </c>
      <c r="CW15" s="21">
        <f t="shared" si="28"/>
        <v>0</v>
      </c>
      <c r="CX15" s="26">
        <f t="shared" ref="CX15:CX63" si="56">CW15*AO15</f>
        <v>0</v>
      </c>
      <c r="CY15" s="21">
        <f t="shared" si="29"/>
        <v>0</v>
      </c>
      <c r="CZ15" s="27">
        <f t="shared" ref="CZ15:CZ63" si="57">CY15*AO15</f>
        <v>0</v>
      </c>
      <c r="DA15" s="21">
        <f t="shared" si="30"/>
        <v>0</v>
      </c>
      <c r="DB15" s="27">
        <f t="shared" ref="DB15:DB63" si="58">DA15*AO15</f>
        <v>0</v>
      </c>
      <c r="DC15" s="28">
        <f t="shared" si="31"/>
        <v>0</v>
      </c>
      <c r="DD15" s="55" t="s">
        <v>331</v>
      </c>
    </row>
    <row r="16" spans="1:136" ht="20.100000000000001" customHeight="1">
      <c r="A16" s="101">
        <f t="shared" si="32"/>
        <v>3</v>
      </c>
      <c r="B16" s="1183"/>
      <c r="C16" s="1183"/>
      <c r="D16" s="121"/>
      <c r="E16" s="124"/>
      <c r="F16" s="124"/>
      <c r="G16" s="121"/>
      <c r="H16" s="124"/>
      <c r="I16" s="101" t="s">
        <v>137</v>
      </c>
      <c r="J16" s="121"/>
      <c r="K16" s="101" t="s">
        <v>89</v>
      </c>
      <c r="L16" s="121"/>
      <c r="M16" s="121"/>
      <c r="N16" s="205" t="str">
        <f>IF(L16="常勤",1,IF(M16="","",IF(M16=0,0,IF(ROUND(M16/①入力シート!$G$18,1)&lt;0.1,0.1,ROUND(M16/①入力シート!$G$18,1)))))</f>
        <v/>
      </c>
      <c r="O16" s="122"/>
      <c r="P16" s="100" t="s">
        <v>139</v>
      </c>
      <c r="Q16" s="123"/>
      <c r="R16" s="126"/>
      <c r="S16" s="127"/>
      <c r="T16" s="127"/>
      <c r="U16" s="116">
        <f t="shared" si="33"/>
        <v>0</v>
      </c>
      <c r="V16" s="127"/>
      <c r="W16" s="117">
        <f t="shared" si="34"/>
        <v>0</v>
      </c>
      <c r="X16" s="126"/>
      <c r="Y16" s="129"/>
      <c r="Z16" s="127"/>
      <c r="AA16" s="114">
        <f t="shared" si="35"/>
        <v>0</v>
      </c>
      <c r="AB16" s="130"/>
      <c r="AC16" s="130"/>
      <c r="AD16" s="129"/>
      <c r="AE16" s="118">
        <f t="shared" si="0"/>
        <v>0</v>
      </c>
      <c r="AF16" s="131"/>
      <c r="AG16" s="129"/>
      <c r="AH16" s="115">
        <f t="shared" si="36"/>
        <v>0</v>
      </c>
      <c r="AI16" s="115">
        <f t="shared" si="37"/>
        <v>0</v>
      </c>
      <c r="AJ16" s="1130"/>
      <c r="AK16" s="1130"/>
      <c r="AL16" s="1130"/>
      <c r="AM16" s="236"/>
      <c r="AN16" s="8"/>
      <c r="AO16" s="19" t="str">
        <f t="shared" si="1"/>
        <v>0</v>
      </c>
      <c r="AQ16" s="20">
        <f t="shared" si="2"/>
        <v>0</v>
      </c>
      <c r="AR16" s="21">
        <f t="shared" si="3"/>
        <v>0</v>
      </c>
      <c r="AS16" s="21">
        <f t="shared" si="4"/>
        <v>0</v>
      </c>
      <c r="AT16" s="21">
        <f t="shared" si="38"/>
        <v>0</v>
      </c>
      <c r="AU16" s="21">
        <f t="shared" si="5"/>
        <v>0</v>
      </c>
      <c r="AV16" s="22">
        <f t="shared" si="39"/>
        <v>0</v>
      </c>
      <c r="AW16" s="21">
        <f t="shared" si="6"/>
        <v>0</v>
      </c>
      <c r="AX16" s="22">
        <f t="shared" si="40"/>
        <v>0</v>
      </c>
      <c r="AY16" s="21">
        <f t="shared" si="7"/>
        <v>0</v>
      </c>
      <c r="AZ16" s="22">
        <f t="shared" si="41"/>
        <v>0</v>
      </c>
      <c r="BA16" s="21">
        <f t="shared" si="8"/>
        <v>0</v>
      </c>
      <c r="BB16" s="21">
        <f t="shared" si="42"/>
        <v>0</v>
      </c>
      <c r="BC16" s="21">
        <f t="shared" si="9"/>
        <v>0</v>
      </c>
      <c r="BD16" s="21">
        <f t="shared" si="43"/>
        <v>0</v>
      </c>
      <c r="BE16" s="21">
        <f t="shared" si="10"/>
        <v>0</v>
      </c>
      <c r="BF16" s="22">
        <f t="shared" si="44"/>
        <v>0</v>
      </c>
      <c r="BG16" s="21">
        <f t="shared" si="11"/>
        <v>0</v>
      </c>
      <c r="BH16" s="22">
        <f t="shared" si="45"/>
        <v>0</v>
      </c>
      <c r="BI16" s="21">
        <f t="shared" si="12"/>
        <v>0</v>
      </c>
      <c r="BJ16" s="22">
        <f t="shared" si="46"/>
        <v>0</v>
      </c>
      <c r="BK16" s="24">
        <f t="shared" ref="BK16:BK63" si="59">IF(AND($G16="事務職員",$L16="常勤"),$O16,0)</f>
        <v>0</v>
      </c>
      <c r="BL16" s="24">
        <f t="shared" si="47"/>
        <v>0</v>
      </c>
      <c r="BM16" s="24">
        <f t="shared" ref="BM16:BM63" si="60">IF(AND($G16="調理員",$L16="常勤"),$O16,0)</f>
        <v>0</v>
      </c>
      <c r="BN16" s="24">
        <f t="shared" si="13"/>
        <v>0</v>
      </c>
      <c r="BO16" s="24">
        <f t="shared" ref="BO16:BO63" si="61">IF(AND($G16="保健師",$L16="常勤"),$O16,0)</f>
        <v>0</v>
      </c>
      <c r="BP16" s="24">
        <f t="shared" si="14"/>
        <v>0</v>
      </c>
      <c r="BQ16" s="24">
        <f t="shared" ref="BQ16:BQ63" si="62">IF(AND($G16="看護師",$L16="常勤"),$O16,0)</f>
        <v>0</v>
      </c>
      <c r="BR16" s="24">
        <f t="shared" si="15"/>
        <v>0</v>
      </c>
      <c r="BS16" s="24">
        <f t="shared" ref="BS16:BS63" si="63">IF(AND($G16="准看護師",$L16="常勤"),$O16,0)</f>
        <v>0</v>
      </c>
      <c r="BT16" s="24">
        <f t="shared" si="16"/>
        <v>0</v>
      </c>
      <c r="BU16" s="24">
        <f t="shared" ref="BU16:BU63" si="64">IF(AND($G16="栄養士",$L16="常勤"),$O16,0)</f>
        <v>0</v>
      </c>
      <c r="BV16" s="24">
        <f t="shared" si="17"/>
        <v>0</v>
      </c>
      <c r="BW16" s="24">
        <f t="shared" ref="BW16:BW63" si="65">IF(AND($G16="その他職員",$L16="常勤"),$O16,0)</f>
        <v>0</v>
      </c>
      <c r="BX16" s="24">
        <f t="shared" si="48"/>
        <v>0</v>
      </c>
      <c r="BY16" s="24">
        <f t="shared" si="18"/>
        <v>0</v>
      </c>
      <c r="BZ16" s="24">
        <f t="shared" si="49"/>
        <v>0</v>
      </c>
      <c r="CA16" s="24">
        <f t="shared" si="19"/>
        <v>0</v>
      </c>
      <c r="CB16" s="22">
        <f t="shared" si="50"/>
        <v>0</v>
      </c>
      <c r="CC16" s="24">
        <f t="shared" si="20"/>
        <v>0</v>
      </c>
      <c r="CD16" s="22">
        <f t="shared" si="51"/>
        <v>0</v>
      </c>
      <c r="CE16" s="24">
        <f t="shared" si="21"/>
        <v>0</v>
      </c>
      <c r="CF16" s="22">
        <f t="shared" si="52"/>
        <v>0</v>
      </c>
      <c r="CG16" s="21">
        <f t="shared" ref="CG16:CG62" si="66">IF(AND($G16="事務職員",$L16="非常勤"),$O16,0)</f>
        <v>0</v>
      </c>
      <c r="CH16" s="21">
        <f t="shared" si="53"/>
        <v>0</v>
      </c>
      <c r="CI16" s="21">
        <f t="shared" ref="CI16:CI62" si="67">IF(AND($G16="調理員",$L16="非常勤"),$O16,0)</f>
        <v>0</v>
      </c>
      <c r="CJ16" s="21">
        <f t="shared" si="22"/>
        <v>0</v>
      </c>
      <c r="CK16" s="21">
        <f t="shared" ref="CK16:CK62" si="68">IF(AND($G16="保健師",$L16="非常勤"),$O16,0)</f>
        <v>0</v>
      </c>
      <c r="CL16" s="21">
        <f t="shared" si="23"/>
        <v>0</v>
      </c>
      <c r="CM16" s="21">
        <f t="shared" ref="CM16:CM62" si="69">IF(AND($G16="看護師",$L16="非常勤"),$O16,0)</f>
        <v>0</v>
      </c>
      <c r="CN16" s="21">
        <f t="shared" si="24"/>
        <v>0</v>
      </c>
      <c r="CO16" s="21">
        <f t="shared" ref="CO16:CO62" si="70">IF(AND($G16="准看護師",$L16="非常勤"),$O16,0)</f>
        <v>0</v>
      </c>
      <c r="CP16" s="21">
        <f t="shared" si="25"/>
        <v>0</v>
      </c>
      <c r="CQ16" s="21">
        <f t="shared" ref="CQ16:CQ62" si="71">IF(AND($G16="栄養士",$L16="非常勤"),$O16,0)</f>
        <v>0</v>
      </c>
      <c r="CR16" s="21">
        <f t="shared" si="26"/>
        <v>0</v>
      </c>
      <c r="CS16" s="21">
        <f t="shared" ref="CS16:CS62" si="72">IF(AND($G16="その他職員",$L16="非常勤"),$O16,0)</f>
        <v>0</v>
      </c>
      <c r="CT16" s="21">
        <f t="shared" si="54"/>
        <v>0</v>
      </c>
      <c r="CU16" s="21">
        <f t="shared" si="27"/>
        <v>0</v>
      </c>
      <c r="CV16" s="21">
        <f t="shared" si="55"/>
        <v>0</v>
      </c>
      <c r="CW16" s="21">
        <f t="shared" si="28"/>
        <v>0</v>
      </c>
      <c r="CX16" s="26">
        <f t="shared" si="56"/>
        <v>0</v>
      </c>
      <c r="CY16" s="21">
        <f t="shared" si="29"/>
        <v>0</v>
      </c>
      <c r="CZ16" s="27">
        <f t="shared" si="57"/>
        <v>0</v>
      </c>
      <c r="DA16" s="21">
        <f t="shared" si="30"/>
        <v>0</v>
      </c>
      <c r="DB16" s="27">
        <f t="shared" si="58"/>
        <v>0</v>
      </c>
      <c r="DC16" s="28">
        <f t="shared" si="31"/>
        <v>0</v>
      </c>
      <c r="DD16" s="55" t="s">
        <v>332</v>
      </c>
    </row>
    <row r="17" spans="1:108" ht="20.100000000000001" customHeight="1">
      <c r="A17" s="101">
        <f t="shared" si="32"/>
        <v>4</v>
      </c>
      <c r="B17" s="1183"/>
      <c r="C17" s="1183"/>
      <c r="D17" s="121"/>
      <c r="E17" s="124"/>
      <c r="F17" s="124"/>
      <c r="G17" s="121"/>
      <c r="H17" s="124"/>
      <c r="I17" s="101" t="s">
        <v>137</v>
      </c>
      <c r="J17" s="124"/>
      <c r="K17" s="101" t="s">
        <v>89</v>
      </c>
      <c r="L17" s="121"/>
      <c r="M17" s="121"/>
      <c r="N17" s="205" t="str">
        <f>IF(L17="常勤",1,IF(M17="","",IF(M17=0,0,IF(ROUND(M17/①入力シート!$G$18,1)&lt;0.1,0.1,ROUND(M17/①入力シート!$G$18,1)))))</f>
        <v/>
      </c>
      <c r="O17" s="122"/>
      <c r="P17" s="100" t="s">
        <v>139</v>
      </c>
      <c r="Q17" s="123"/>
      <c r="R17" s="126"/>
      <c r="S17" s="127"/>
      <c r="T17" s="127"/>
      <c r="U17" s="116">
        <f t="shared" si="33"/>
        <v>0</v>
      </c>
      <c r="V17" s="127"/>
      <c r="W17" s="117">
        <f t="shared" si="34"/>
        <v>0</v>
      </c>
      <c r="X17" s="126"/>
      <c r="Y17" s="129"/>
      <c r="Z17" s="127"/>
      <c r="AA17" s="114">
        <f t="shared" si="35"/>
        <v>0</v>
      </c>
      <c r="AB17" s="130"/>
      <c r="AC17" s="130"/>
      <c r="AD17" s="129"/>
      <c r="AE17" s="118">
        <f t="shared" si="0"/>
        <v>0</v>
      </c>
      <c r="AF17" s="131"/>
      <c r="AG17" s="129"/>
      <c r="AH17" s="115">
        <f t="shared" si="36"/>
        <v>0</v>
      </c>
      <c r="AI17" s="115">
        <f t="shared" si="37"/>
        <v>0</v>
      </c>
      <c r="AJ17" s="1130"/>
      <c r="AK17" s="1130"/>
      <c r="AL17" s="1130"/>
      <c r="AM17" s="236"/>
      <c r="AN17" s="8"/>
      <c r="AO17" s="19" t="str">
        <f t="shared" si="1"/>
        <v>0</v>
      </c>
      <c r="AQ17" s="20">
        <f t="shared" si="2"/>
        <v>0</v>
      </c>
      <c r="AR17" s="21">
        <f t="shared" si="3"/>
        <v>0</v>
      </c>
      <c r="AS17" s="21">
        <f t="shared" si="4"/>
        <v>0</v>
      </c>
      <c r="AT17" s="21">
        <f t="shared" si="38"/>
        <v>0</v>
      </c>
      <c r="AU17" s="21">
        <f t="shared" si="5"/>
        <v>0</v>
      </c>
      <c r="AV17" s="22">
        <f t="shared" si="39"/>
        <v>0</v>
      </c>
      <c r="AW17" s="21">
        <f t="shared" si="6"/>
        <v>0</v>
      </c>
      <c r="AX17" s="22">
        <f t="shared" si="40"/>
        <v>0</v>
      </c>
      <c r="AY17" s="21">
        <f t="shared" si="7"/>
        <v>0</v>
      </c>
      <c r="AZ17" s="22">
        <f t="shared" si="41"/>
        <v>0</v>
      </c>
      <c r="BA17" s="21">
        <f t="shared" si="8"/>
        <v>0</v>
      </c>
      <c r="BB17" s="21">
        <f t="shared" si="42"/>
        <v>0</v>
      </c>
      <c r="BC17" s="21">
        <f t="shared" si="9"/>
        <v>0</v>
      </c>
      <c r="BD17" s="21">
        <f t="shared" si="43"/>
        <v>0</v>
      </c>
      <c r="BE17" s="21">
        <f t="shared" si="10"/>
        <v>0</v>
      </c>
      <c r="BF17" s="22">
        <f t="shared" si="44"/>
        <v>0</v>
      </c>
      <c r="BG17" s="21">
        <f t="shared" si="11"/>
        <v>0</v>
      </c>
      <c r="BH17" s="22">
        <f t="shared" si="45"/>
        <v>0</v>
      </c>
      <c r="BI17" s="21">
        <f t="shared" si="12"/>
        <v>0</v>
      </c>
      <c r="BJ17" s="22">
        <f t="shared" si="46"/>
        <v>0</v>
      </c>
      <c r="BK17" s="24">
        <f t="shared" si="59"/>
        <v>0</v>
      </c>
      <c r="BL17" s="24">
        <f t="shared" si="47"/>
        <v>0</v>
      </c>
      <c r="BM17" s="24">
        <f t="shared" si="60"/>
        <v>0</v>
      </c>
      <c r="BN17" s="24">
        <f t="shared" si="13"/>
        <v>0</v>
      </c>
      <c r="BO17" s="24">
        <f t="shared" si="61"/>
        <v>0</v>
      </c>
      <c r="BP17" s="24">
        <f t="shared" si="14"/>
        <v>0</v>
      </c>
      <c r="BQ17" s="24">
        <f t="shared" si="62"/>
        <v>0</v>
      </c>
      <c r="BR17" s="24">
        <f t="shared" si="15"/>
        <v>0</v>
      </c>
      <c r="BS17" s="24">
        <f t="shared" si="63"/>
        <v>0</v>
      </c>
      <c r="BT17" s="24">
        <f t="shared" si="16"/>
        <v>0</v>
      </c>
      <c r="BU17" s="24">
        <f t="shared" si="64"/>
        <v>0</v>
      </c>
      <c r="BV17" s="24">
        <f t="shared" si="17"/>
        <v>0</v>
      </c>
      <c r="BW17" s="24">
        <f t="shared" si="65"/>
        <v>0</v>
      </c>
      <c r="BX17" s="24">
        <f t="shared" si="48"/>
        <v>0</v>
      </c>
      <c r="BY17" s="24">
        <f t="shared" si="18"/>
        <v>0</v>
      </c>
      <c r="BZ17" s="24">
        <f t="shared" si="49"/>
        <v>0</v>
      </c>
      <c r="CA17" s="24">
        <f t="shared" si="19"/>
        <v>0</v>
      </c>
      <c r="CB17" s="22">
        <f t="shared" si="50"/>
        <v>0</v>
      </c>
      <c r="CC17" s="24">
        <f t="shared" si="20"/>
        <v>0</v>
      </c>
      <c r="CD17" s="22">
        <f t="shared" si="51"/>
        <v>0</v>
      </c>
      <c r="CE17" s="24">
        <f t="shared" si="21"/>
        <v>0</v>
      </c>
      <c r="CF17" s="22">
        <f t="shared" si="52"/>
        <v>0</v>
      </c>
      <c r="CG17" s="21">
        <f t="shared" si="66"/>
        <v>0</v>
      </c>
      <c r="CH17" s="21">
        <f t="shared" si="53"/>
        <v>0</v>
      </c>
      <c r="CI17" s="21">
        <f t="shared" si="67"/>
        <v>0</v>
      </c>
      <c r="CJ17" s="21">
        <f t="shared" si="22"/>
        <v>0</v>
      </c>
      <c r="CK17" s="21">
        <f t="shared" si="68"/>
        <v>0</v>
      </c>
      <c r="CL17" s="21">
        <f t="shared" si="23"/>
        <v>0</v>
      </c>
      <c r="CM17" s="21">
        <f t="shared" si="69"/>
        <v>0</v>
      </c>
      <c r="CN17" s="21">
        <f t="shared" si="24"/>
        <v>0</v>
      </c>
      <c r="CO17" s="21">
        <f t="shared" si="70"/>
        <v>0</v>
      </c>
      <c r="CP17" s="21">
        <f t="shared" si="25"/>
        <v>0</v>
      </c>
      <c r="CQ17" s="21">
        <f t="shared" si="71"/>
        <v>0</v>
      </c>
      <c r="CR17" s="21">
        <f t="shared" si="26"/>
        <v>0</v>
      </c>
      <c r="CS17" s="21">
        <f t="shared" si="72"/>
        <v>0</v>
      </c>
      <c r="CT17" s="21">
        <f t="shared" si="54"/>
        <v>0</v>
      </c>
      <c r="CU17" s="21">
        <f t="shared" si="27"/>
        <v>0</v>
      </c>
      <c r="CV17" s="21">
        <f t="shared" si="55"/>
        <v>0</v>
      </c>
      <c r="CW17" s="21">
        <f t="shared" si="28"/>
        <v>0</v>
      </c>
      <c r="CX17" s="26">
        <f t="shared" si="56"/>
        <v>0</v>
      </c>
      <c r="CY17" s="21">
        <f t="shared" si="29"/>
        <v>0</v>
      </c>
      <c r="CZ17" s="27">
        <f t="shared" si="57"/>
        <v>0</v>
      </c>
      <c r="DA17" s="21">
        <f t="shared" si="30"/>
        <v>0</v>
      </c>
      <c r="DB17" s="27">
        <f t="shared" si="58"/>
        <v>0</v>
      </c>
      <c r="DC17" s="28">
        <f t="shared" si="31"/>
        <v>0</v>
      </c>
      <c r="DD17" s="55" t="s">
        <v>87</v>
      </c>
    </row>
    <row r="18" spans="1:108" ht="20.100000000000001" customHeight="1">
      <c r="A18" s="101">
        <f t="shared" si="32"/>
        <v>5</v>
      </c>
      <c r="B18" s="1183"/>
      <c r="C18" s="1183"/>
      <c r="D18" s="121"/>
      <c r="E18" s="124"/>
      <c r="F18" s="124"/>
      <c r="G18" s="121"/>
      <c r="H18" s="124"/>
      <c r="I18" s="101" t="s">
        <v>137</v>
      </c>
      <c r="J18" s="121"/>
      <c r="K18" s="101" t="s">
        <v>89</v>
      </c>
      <c r="L18" s="121"/>
      <c r="M18" s="121"/>
      <c r="N18" s="205" t="str">
        <f>IF(L18="常勤",1,IF(M18="","",IF(M18=0,0,IF(ROUND(M18/①入力シート!$G$18,1)&lt;0.1,0.1,ROUND(M18/①入力シート!$G$18,1)))))</f>
        <v/>
      </c>
      <c r="O18" s="122"/>
      <c r="P18" s="100" t="s">
        <v>139</v>
      </c>
      <c r="Q18" s="123"/>
      <c r="R18" s="126"/>
      <c r="S18" s="127"/>
      <c r="T18" s="127"/>
      <c r="U18" s="116">
        <f t="shared" si="33"/>
        <v>0</v>
      </c>
      <c r="V18" s="127"/>
      <c r="W18" s="117">
        <f t="shared" si="34"/>
        <v>0</v>
      </c>
      <c r="X18" s="126"/>
      <c r="Y18" s="129"/>
      <c r="Z18" s="127"/>
      <c r="AA18" s="114">
        <f t="shared" si="35"/>
        <v>0</v>
      </c>
      <c r="AB18" s="130"/>
      <c r="AC18" s="130"/>
      <c r="AD18" s="129"/>
      <c r="AE18" s="118">
        <f t="shared" si="0"/>
        <v>0</v>
      </c>
      <c r="AF18" s="131"/>
      <c r="AG18" s="129"/>
      <c r="AH18" s="115">
        <f t="shared" si="36"/>
        <v>0</v>
      </c>
      <c r="AI18" s="115">
        <f t="shared" si="37"/>
        <v>0</v>
      </c>
      <c r="AJ18" s="1130"/>
      <c r="AK18" s="1130"/>
      <c r="AL18" s="1130"/>
      <c r="AM18" s="236"/>
      <c r="AN18" s="8"/>
      <c r="AO18" s="19" t="str">
        <f t="shared" si="1"/>
        <v>0</v>
      </c>
      <c r="AQ18" s="20">
        <f t="shared" si="2"/>
        <v>0</v>
      </c>
      <c r="AR18" s="21">
        <f t="shared" si="3"/>
        <v>0</v>
      </c>
      <c r="AS18" s="21">
        <f t="shared" si="4"/>
        <v>0</v>
      </c>
      <c r="AT18" s="21">
        <f t="shared" si="38"/>
        <v>0</v>
      </c>
      <c r="AU18" s="21">
        <f t="shared" si="5"/>
        <v>0</v>
      </c>
      <c r="AV18" s="22">
        <f t="shared" si="39"/>
        <v>0</v>
      </c>
      <c r="AW18" s="21">
        <f t="shared" si="6"/>
        <v>0</v>
      </c>
      <c r="AX18" s="22">
        <f t="shared" si="40"/>
        <v>0</v>
      </c>
      <c r="AY18" s="21">
        <f t="shared" si="7"/>
        <v>0</v>
      </c>
      <c r="AZ18" s="22">
        <f t="shared" si="41"/>
        <v>0</v>
      </c>
      <c r="BA18" s="21">
        <f t="shared" si="8"/>
        <v>0</v>
      </c>
      <c r="BB18" s="21">
        <f t="shared" si="42"/>
        <v>0</v>
      </c>
      <c r="BC18" s="21">
        <f t="shared" si="9"/>
        <v>0</v>
      </c>
      <c r="BD18" s="21">
        <f t="shared" si="43"/>
        <v>0</v>
      </c>
      <c r="BE18" s="21">
        <f t="shared" si="10"/>
        <v>0</v>
      </c>
      <c r="BF18" s="22">
        <f t="shared" si="44"/>
        <v>0</v>
      </c>
      <c r="BG18" s="21">
        <f t="shared" si="11"/>
        <v>0</v>
      </c>
      <c r="BH18" s="22">
        <f t="shared" si="45"/>
        <v>0</v>
      </c>
      <c r="BI18" s="21">
        <f t="shared" si="12"/>
        <v>0</v>
      </c>
      <c r="BJ18" s="22">
        <f t="shared" si="46"/>
        <v>0</v>
      </c>
      <c r="BK18" s="24">
        <f t="shared" si="59"/>
        <v>0</v>
      </c>
      <c r="BL18" s="24">
        <f t="shared" si="47"/>
        <v>0</v>
      </c>
      <c r="BM18" s="24">
        <f t="shared" si="60"/>
        <v>0</v>
      </c>
      <c r="BN18" s="24">
        <f t="shared" si="13"/>
        <v>0</v>
      </c>
      <c r="BO18" s="24">
        <f t="shared" si="61"/>
        <v>0</v>
      </c>
      <c r="BP18" s="24">
        <f t="shared" si="14"/>
        <v>0</v>
      </c>
      <c r="BQ18" s="24">
        <f t="shared" si="62"/>
        <v>0</v>
      </c>
      <c r="BR18" s="24">
        <f t="shared" si="15"/>
        <v>0</v>
      </c>
      <c r="BS18" s="24">
        <f t="shared" si="63"/>
        <v>0</v>
      </c>
      <c r="BT18" s="24">
        <f t="shared" si="16"/>
        <v>0</v>
      </c>
      <c r="BU18" s="24">
        <f t="shared" si="64"/>
        <v>0</v>
      </c>
      <c r="BV18" s="24">
        <f t="shared" si="17"/>
        <v>0</v>
      </c>
      <c r="BW18" s="24">
        <f t="shared" si="65"/>
        <v>0</v>
      </c>
      <c r="BX18" s="24">
        <f t="shared" si="48"/>
        <v>0</v>
      </c>
      <c r="BY18" s="24">
        <f t="shared" si="18"/>
        <v>0</v>
      </c>
      <c r="BZ18" s="24">
        <f t="shared" si="49"/>
        <v>0</v>
      </c>
      <c r="CA18" s="24">
        <f t="shared" si="19"/>
        <v>0</v>
      </c>
      <c r="CB18" s="22">
        <f t="shared" si="50"/>
        <v>0</v>
      </c>
      <c r="CC18" s="24">
        <f t="shared" si="20"/>
        <v>0</v>
      </c>
      <c r="CD18" s="22">
        <f t="shared" si="51"/>
        <v>0</v>
      </c>
      <c r="CE18" s="24">
        <f t="shared" si="21"/>
        <v>0</v>
      </c>
      <c r="CF18" s="22">
        <f t="shared" si="52"/>
        <v>0</v>
      </c>
      <c r="CG18" s="21">
        <f t="shared" si="66"/>
        <v>0</v>
      </c>
      <c r="CH18" s="21">
        <f t="shared" si="53"/>
        <v>0</v>
      </c>
      <c r="CI18" s="21">
        <f t="shared" si="67"/>
        <v>0</v>
      </c>
      <c r="CJ18" s="21">
        <f t="shared" si="22"/>
        <v>0</v>
      </c>
      <c r="CK18" s="21">
        <f t="shared" si="68"/>
        <v>0</v>
      </c>
      <c r="CL18" s="21">
        <f t="shared" si="23"/>
        <v>0</v>
      </c>
      <c r="CM18" s="21">
        <f t="shared" si="69"/>
        <v>0</v>
      </c>
      <c r="CN18" s="21">
        <f t="shared" si="24"/>
        <v>0</v>
      </c>
      <c r="CO18" s="21">
        <f t="shared" si="70"/>
        <v>0</v>
      </c>
      <c r="CP18" s="21">
        <f t="shared" si="25"/>
        <v>0</v>
      </c>
      <c r="CQ18" s="21">
        <f t="shared" si="71"/>
        <v>0</v>
      </c>
      <c r="CR18" s="21">
        <f t="shared" si="26"/>
        <v>0</v>
      </c>
      <c r="CS18" s="21">
        <f t="shared" si="72"/>
        <v>0</v>
      </c>
      <c r="CT18" s="21">
        <f t="shared" si="54"/>
        <v>0</v>
      </c>
      <c r="CU18" s="21">
        <f t="shared" si="27"/>
        <v>0</v>
      </c>
      <c r="CV18" s="21">
        <f t="shared" si="55"/>
        <v>0</v>
      </c>
      <c r="CW18" s="21">
        <f t="shared" si="28"/>
        <v>0</v>
      </c>
      <c r="CX18" s="26">
        <f t="shared" si="56"/>
        <v>0</v>
      </c>
      <c r="CY18" s="21">
        <f t="shared" si="29"/>
        <v>0</v>
      </c>
      <c r="CZ18" s="27">
        <f t="shared" si="57"/>
        <v>0</v>
      </c>
      <c r="DA18" s="21">
        <f t="shared" si="30"/>
        <v>0</v>
      </c>
      <c r="DB18" s="27">
        <f t="shared" si="58"/>
        <v>0</v>
      </c>
      <c r="DC18" s="28">
        <f t="shared" si="31"/>
        <v>0</v>
      </c>
      <c r="DD18" s="55" t="s">
        <v>121</v>
      </c>
    </row>
    <row r="19" spans="1:108" ht="20.100000000000001" customHeight="1">
      <c r="A19" s="101">
        <f t="shared" si="32"/>
        <v>6</v>
      </c>
      <c r="B19" s="1183"/>
      <c r="C19" s="1183"/>
      <c r="D19" s="121"/>
      <c r="E19" s="124"/>
      <c r="F19" s="124"/>
      <c r="G19" s="121"/>
      <c r="H19" s="124"/>
      <c r="I19" s="101" t="s">
        <v>137</v>
      </c>
      <c r="J19" s="124"/>
      <c r="K19" s="101" t="s">
        <v>89</v>
      </c>
      <c r="L19" s="121"/>
      <c r="M19" s="121"/>
      <c r="N19" s="205" t="str">
        <f>IF(L19="常勤",1,IF(M19="","",IF(M19=0,0,IF(ROUND(M19/①入力シート!$G$18,1)&lt;0.1,0.1,ROUND(M19/①入力シート!$G$18,1)))))</f>
        <v/>
      </c>
      <c r="O19" s="122"/>
      <c r="P19" s="100" t="s">
        <v>139</v>
      </c>
      <c r="Q19" s="123"/>
      <c r="R19" s="126"/>
      <c r="S19" s="127"/>
      <c r="T19" s="127"/>
      <c r="U19" s="116">
        <f t="shared" si="33"/>
        <v>0</v>
      </c>
      <c r="V19" s="127"/>
      <c r="W19" s="117">
        <f t="shared" si="34"/>
        <v>0</v>
      </c>
      <c r="X19" s="126"/>
      <c r="Y19" s="129"/>
      <c r="Z19" s="127"/>
      <c r="AA19" s="114">
        <f t="shared" si="35"/>
        <v>0</v>
      </c>
      <c r="AB19" s="130"/>
      <c r="AC19" s="130"/>
      <c r="AD19" s="129"/>
      <c r="AE19" s="118">
        <f t="shared" si="0"/>
        <v>0</v>
      </c>
      <c r="AF19" s="131"/>
      <c r="AG19" s="129"/>
      <c r="AH19" s="115">
        <f t="shared" si="36"/>
        <v>0</v>
      </c>
      <c r="AI19" s="115">
        <f t="shared" si="37"/>
        <v>0</v>
      </c>
      <c r="AJ19" s="1130"/>
      <c r="AK19" s="1130"/>
      <c r="AL19" s="1130"/>
      <c r="AM19" s="236"/>
      <c r="AN19" s="8"/>
      <c r="AO19" s="19" t="str">
        <f t="shared" si="1"/>
        <v>0</v>
      </c>
      <c r="AQ19" s="20">
        <f t="shared" si="2"/>
        <v>0</v>
      </c>
      <c r="AR19" s="21">
        <f t="shared" si="3"/>
        <v>0</v>
      </c>
      <c r="AS19" s="21">
        <f t="shared" si="4"/>
        <v>0</v>
      </c>
      <c r="AT19" s="21">
        <f t="shared" si="38"/>
        <v>0</v>
      </c>
      <c r="AU19" s="21">
        <f t="shared" si="5"/>
        <v>0</v>
      </c>
      <c r="AV19" s="22">
        <f t="shared" si="39"/>
        <v>0</v>
      </c>
      <c r="AW19" s="21">
        <f t="shared" si="6"/>
        <v>0</v>
      </c>
      <c r="AX19" s="22">
        <f t="shared" si="40"/>
        <v>0</v>
      </c>
      <c r="AY19" s="21">
        <f t="shared" si="7"/>
        <v>0</v>
      </c>
      <c r="AZ19" s="22">
        <f t="shared" si="41"/>
        <v>0</v>
      </c>
      <c r="BA19" s="21">
        <f t="shared" si="8"/>
        <v>0</v>
      </c>
      <c r="BB19" s="21">
        <f t="shared" si="42"/>
        <v>0</v>
      </c>
      <c r="BC19" s="21">
        <f t="shared" si="9"/>
        <v>0</v>
      </c>
      <c r="BD19" s="21">
        <f t="shared" si="43"/>
        <v>0</v>
      </c>
      <c r="BE19" s="21">
        <f t="shared" si="10"/>
        <v>0</v>
      </c>
      <c r="BF19" s="22">
        <f t="shared" si="44"/>
        <v>0</v>
      </c>
      <c r="BG19" s="21">
        <f t="shared" si="11"/>
        <v>0</v>
      </c>
      <c r="BH19" s="22">
        <f t="shared" si="45"/>
        <v>0</v>
      </c>
      <c r="BI19" s="21">
        <f t="shared" si="12"/>
        <v>0</v>
      </c>
      <c r="BJ19" s="22">
        <f t="shared" si="46"/>
        <v>0</v>
      </c>
      <c r="BK19" s="24">
        <f t="shared" si="59"/>
        <v>0</v>
      </c>
      <c r="BL19" s="24">
        <f t="shared" si="47"/>
        <v>0</v>
      </c>
      <c r="BM19" s="24">
        <f t="shared" si="60"/>
        <v>0</v>
      </c>
      <c r="BN19" s="24">
        <f t="shared" si="13"/>
        <v>0</v>
      </c>
      <c r="BO19" s="24">
        <f t="shared" si="61"/>
        <v>0</v>
      </c>
      <c r="BP19" s="24">
        <f t="shared" si="14"/>
        <v>0</v>
      </c>
      <c r="BQ19" s="24">
        <f t="shared" si="62"/>
        <v>0</v>
      </c>
      <c r="BR19" s="24">
        <f t="shared" si="15"/>
        <v>0</v>
      </c>
      <c r="BS19" s="24">
        <f t="shared" si="63"/>
        <v>0</v>
      </c>
      <c r="BT19" s="24">
        <f t="shared" si="16"/>
        <v>0</v>
      </c>
      <c r="BU19" s="24">
        <f t="shared" si="64"/>
        <v>0</v>
      </c>
      <c r="BV19" s="24">
        <f t="shared" si="17"/>
        <v>0</v>
      </c>
      <c r="BW19" s="24">
        <f t="shared" si="65"/>
        <v>0</v>
      </c>
      <c r="BX19" s="24">
        <f t="shared" si="48"/>
        <v>0</v>
      </c>
      <c r="BY19" s="24">
        <f t="shared" si="18"/>
        <v>0</v>
      </c>
      <c r="BZ19" s="24">
        <f t="shared" si="49"/>
        <v>0</v>
      </c>
      <c r="CA19" s="24">
        <f t="shared" si="19"/>
        <v>0</v>
      </c>
      <c r="CB19" s="22">
        <f t="shared" si="50"/>
        <v>0</v>
      </c>
      <c r="CC19" s="24">
        <f t="shared" si="20"/>
        <v>0</v>
      </c>
      <c r="CD19" s="22">
        <f t="shared" si="51"/>
        <v>0</v>
      </c>
      <c r="CE19" s="24">
        <f t="shared" si="21"/>
        <v>0</v>
      </c>
      <c r="CF19" s="22">
        <f t="shared" si="52"/>
        <v>0</v>
      </c>
      <c r="CG19" s="21">
        <f t="shared" si="66"/>
        <v>0</v>
      </c>
      <c r="CH19" s="21">
        <f t="shared" si="53"/>
        <v>0</v>
      </c>
      <c r="CI19" s="21">
        <f t="shared" si="67"/>
        <v>0</v>
      </c>
      <c r="CJ19" s="21">
        <f t="shared" si="22"/>
        <v>0</v>
      </c>
      <c r="CK19" s="21">
        <f t="shared" si="68"/>
        <v>0</v>
      </c>
      <c r="CL19" s="21">
        <f t="shared" si="23"/>
        <v>0</v>
      </c>
      <c r="CM19" s="21">
        <f t="shared" si="69"/>
        <v>0</v>
      </c>
      <c r="CN19" s="21">
        <f t="shared" si="24"/>
        <v>0</v>
      </c>
      <c r="CO19" s="21">
        <f t="shared" si="70"/>
        <v>0</v>
      </c>
      <c r="CP19" s="21">
        <f t="shared" si="25"/>
        <v>0</v>
      </c>
      <c r="CQ19" s="21">
        <f t="shared" si="71"/>
        <v>0</v>
      </c>
      <c r="CR19" s="21">
        <f t="shared" si="26"/>
        <v>0</v>
      </c>
      <c r="CS19" s="21">
        <f t="shared" si="72"/>
        <v>0</v>
      </c>
      <c r="CT19" s="21">
        <f t="shared" si="54"/>
        <v>0</v>
      </c>
      <c r="CU19" s="21">
        <f t="shared" si="27"/>
        <v>0</v>
      </c>
      <c r="CV19" s="21">
        <f t="shared" si="55"/>
        <v>0</v>
      </c>
      <c r="CW19" s="21">
        <f t="shared" si="28"/>
        <v>0</v>
      </c>
      <c r="CX19" s="26">
        <f t="shared" si="56"/>
        <v>0</v>
      </c>
      <c r="CY19" s="21">
        <f t="shared" si="29"/>
        <v>0</v>
      </c>
      <c r="CZ19" s="27">
        <f t="shared" si="57"/>
        <v>0</v>
      </c>
      <c r="DA19" s="21">
        <f t="shared" si="30"/>
        <v>0</v>
      </c>
      <c r="DB19" s="27">
        <f t="shared" si="58"/>
        <v>0</v>
      </c>
      <c r="DC19" s="28">
        <f t="shared" si="31"/>
        <v>0</v>
      </c>
      <c r="DD19" s="55" t="s">
        <v>333</v>
      </c>
    </row>
    <row r="20" spans="1:108" ht="20.100000000000001" customHeight="1">
      <c r="A20" s="101">
        <f t="shared" si="32"/>
        <v>7</v>
      </c>
      <c r="B20" s="1183"/>
      <c r="C20" s="1183"/>
      <c r="D20" s="121"/>
      <c r="E20" s="124"/>
      <c r="F20" s="124"/>
      <c r="G20" s="121"/>
      <c r="H20" s="124"/>
      <c r="I20" s="101" t="s">
        <v>137</v>
      </c>
      <c r="J20" s="121"/>
      <c r="K20" s="101" t="s">
        <v>89</v>
      </c>
      <c r="L20" s="121"/>
      <c r="M20" s="121"/>
      <c r="N20" s="205" t="str">
        <f>IF(L20="常勤",1,IF(M20="","",IF(M20=0,0,IF(ROUND(M20/①入力シート!$G$18,1)&lt;0.1,0.1,ROUND(M20/①入力シート!$G$18,1)))))</f>
        <v/>
      </c>
      <c r="O20" s="122"/>
      <c r="P20" s="100" t="s">
        <v>139</v>
      </c>
      <c r="Q20" s="123"/>
      <c r="R20" s="126"/>
      <c r="S20" s="127"/>
      <c r="T20" s="127"/>
      <c r="U20" s="116">
        <f t="shared" si="33"/>
        <v>0</v>
      </c>
      <c r="V20" s="127"/>
      <c r="W20" s="117">
        <f t="shared" si="34"/>
        <v>0</v>
      </c>
      <c r="X20" s="126"/>
      <c r="Y20" s="129"/>
      <c r="Z20" s="127"/>
      <c r="AA20" s="114">
        <f t="shared" si="35"/>
        <v>0</v>
      </c>
      <c r="AB20" s="130"/>
      <c r="AC20" s="130"/>
      <c r="AD20" s="129"/>
      <c r="AE20" s="118">
        <f t="shared" si="0"/>
        <v>0</v>
      </c>
      <c r="AF20" s="131"/>
      <c r="AG20" s="129"/>
      <c r="AH20" s="115">
        <f t="shared" si="36"/>
        <v>0</v>
      </c>
      <c r="AI20" s="115">
        <f t="shared" si="37"/>
        <v>0</v>
      </c>
      <c r="AJ20" s="1130"/>
      <c r="AK20" s="1130"/>
      <c r="AL20" s="1130"/>
      <c r="AM20" s="236"/>
      <c r="AN20" s="8"/>
      <c r="AO20" s="19" t="str">
        <f t="shared" si="1"/>
        <v>0</v>
      </c>
      <c r="AQ20" s="20">
        <f t="shared" si="2"/>
        <v>0</v>
      </c>
      <c r="AR20" s="21">
        <f t="shared" si="3"/>
        <v>0</v>
      </c>
      <c r="AS20" s="21">
        <f t="shared" si="4"/>
        <v>0</v>
      </c>
      <c r="AT20" s="21">
        <f t="shared" si="38"/>
        <v>0</v>
      </c>
      <c r="AU20" s="21">
        <f t="shared" si="5"/>
        <v>0</v>
      </c>
      <c r="AV20" s="22">
        <f t="shared" si="39"/>
        <v>0</v>
      </c>
      <c r="AW20" s="21">
        <f t="shared" si="6"/>
        <v>0</v>
      </c>
      <c r="AX20" s="22">
        <f t="shared" si="40"/>
        <v>0</v>
      </c>
      <c r="AY20" s="21">
        <f t="shared" si="7"/>
        <v>0</v>
      </c>
      <c r="AZ20" s="22">
        <f t="shared" si="41"/>
        <v>0</v>
      </c>
      <c r="BA20" s="21">
        <f t="shared" si="8"/>
        <v>0</v>
      </c>
      <c r="BB20" s="21">
        <f t="shared" si="42"/>
        <v>0</v>
      </c>
      <c r="BC20" s="21">
        <f t="shared" si="9"/>
        <v>0</v>
      </c>
      <c r="BD20" s="21">
        <f t="shared" si="43"/>
        <v>0</v>
      </c>
      <c r="BE20" s="21">
        <f t="shared" si="10"/>
        <v>0</v>
      </c>
      <c r="BF20" s="22">
        <f t="shared" si="44"/>
        <v>0</v>
      </c>
      <c r="BG20" s="21">
        <f t="shared" si="11"/>
        <v>0</v>
      </c>
      <c r="BH20" s="22">
        <f t="shared" si="45"/>
        <v>0</v>
      </c>
      <c r="BI20" s="21">
        <f t="shared" si="12"/>
        <v>0</v>
      </c>
      <c r="BJ20" s="22">
        <f t="shared" si="46"/>
        <v>0</v>
      </c>
      <c r="BK20" s="24">
        <f t="shared" si="59"/>
        <v>0</v>
      </c>
      <c r="BL20" s="24">
        <f t="shared" si="47"/>
        <v>0</v>
      </c>
      <c r="BM20" s="24">
        <f t="shared" si="60"/>
        <v>0</v>
      </c>
      <c r="BN20" s="24">
        <f t="shared" si="13"/>
        <v>0</v>
      </c>
      <c r="BO20" s="24">
        <f t="shared" si="61"/>
        <v>0</v>
      </c>
      <c r="BP20" s="24">
        <f t="shared" si="14"/>
        <v>0</v>
      </c>
      <c r="BQ20" s="24">
        <f t="shared" si="62"/>
        <v>0</v>
      </c>
      <c r="BR20" s="24">
        <f t="shared" si="15"/>
        <v>0</v>
      </c>
      <c r="BS20" s="24">
        <f t="shared" si="63"/>
        <v>0</v>
      </c>
      <c r="BT20" s="24">
        <f t="shared" si="16"/>
        <v>0</v>
      </c>
      <c r="BU20" s="24">
        <f t="shared" si="64"/>
        <v>0</v>
      </c>
      <c r="BV20" s="24">
        <f t="shared" si="17"/>
        <v>0</v>
      </c>
      <c r="BW20" s="24">
        <f t="shared" si="65"/>
        <v>0</v>
      </c>
      <c r="BX20" s="24">
        <f t="shared" si="48"/>
        <v>0</v>
      </c>
      <c r="BY20" s="24">
        <f t="shared" si="18"/>
        <v>0</v>
      </c>
      <c r="BZ20" s="24">
        <f t="shared" si="49"/>
        <v>0</v>
      </c>
      <c r="CA20" s="24">
        <f t="shared" si="19"/>
        <v>0</v>
      </c>
      <c r="CB20" s="22">
        <f t="shared" si="50"/>
        <v>0</v>
      </c>
      <c r="CC20" s="24">
        <f t="shared" si="20"/>
        <v>0</v>
      </c>
      <c r="CD20" s="22">
        <f t="shared" si="51"/>
        <v>0</v>
      </c>
      <c r="CE20" s="24">
        <f t="shared" si="21"/>
        <v>0</v>
      </c>
      <c r="CF20" s="22">
        <f t="shared" si="52"/>
        <v>0</v>
      </c>
      <c r="CG20" s="21">
        <f t="shared" si="66"/>
        <v>0</v>
      </c>
      <c r="CH20" s="21">
        <f t="shared" si="53"/>
        <v>0</v>
      </c>
      <c r="CI20" s="21">
        <f t="shared" si="67"/>
        <v>0</v>
      </c>
      <c r="CJ20" s="21">
        <f t="shared" si="22"/>
        <v>0</v>
      </c>
      <c r="CK20" s="21">
        <f t="shared" si="68"/>
        <v>0</v>
      </c>
      <c r="CL20" s="21">
        <f t="shared" si="23"/>
        <v>0</v>
      </c>
      <c r="CM20" s="21">
        <f t="shared" si="69"/>
        <v>0</v>
      </c>
      <c r="CN20" s="21">
        <f t="shared" si="24"/>
        <v>0</v>
      </c>
      <c r="CO20" s="21">
        <f t="shared" si="70"/>
        <v>0</v>
      </c>
      <c r="CP20" s="21">
        <f t="shared" si="25"/>
        <v>0</v>
      </c>
      <c r="CQ20" s="21">
        <f t="shared" si="71"/>
        <v>0</v>
      </c>
      <c r="CR20" s="21">
        <f t="shared" si="26"/>
        <v>0</v>
      </c>
      <c r="CS20" s="21">
        <f t="shared" si="72"/>
        <v>0</v>
      </c>
      <c r="CT20" s="21">
        <f t="shared" si="54"/>
        <v>0</v>
      </c>
      <c r="CU20" s="21">
        <f t="shared" si="27"/>
        <v>0</v>
      </c>
      <c r="CV20" s="21">
        <f t="shared" si="55"/>
        <v>0</v>
      </c>
      <c r="CW20" s="21">
        <f t="shared" si="28"/>
        <v>0</v>
      </c>
      <c r="CX20" s="26">
        <f t="shared" si="56"/>
        <v>0</v>
      </c>
      <c r="CY20" s="21">
        <f t="shared" si="29"/>
        <v>0</v>
      </c>
      <c r="CZ20" s="27">
        <f t="shared" si="57"/>
        <v>0</v>
      </c>
      <c r="DA20" s="21">
        <f t="shared" si="30"/>
        <v>0</v>
      </c>
      <c r="DB20" s="27">
        <f t="shared" si="58"/>
        <v>0</v>
      </c>
      <c r="DC20" s="28">
        <f t="shared" si="31"/>
        <v>0</v>
      </c>
      <c r="DD20" s="55" t="s">
        <v>86</v>
      </c>
    </row>
    <row r="21" spans="1:108" ht="20.100000000000001" customHeight="1">
      <c r="A21" s="101">
        <f t="shared" si="32"/>
        <v>8</v>
      </c>
      <c r="B21" s="1183"/>
      <c r="C21" s="1183"/>
      <c r="D21" s="121"/>
      <c r="E21" s="124"/>
      <c r="F21" s="124"/>
      <c r="G21" s="121"/>
      <c r="H21" s="124"/>
      <c r="I21" s="101" t="s">
        <v>137</v>
      </c>
      <c r="J21" s="124"/>
      <c r="K21" s="101" t="s">
        <v>89</v>
      </c>
      <c r="L21" s="121"/>
      <c r="M21" s="121"/>
      <c r="N21" s="205" t="str">
        <f>IF(L21="常勤",1,IF(M21="","",IF(M21=0,0,IF(ROUND(M21/①入力シート!$G$18,1)&lt;0.1,0.1,ROUND(M21/①入力シート!$G$18,1)))))</f>
        <v/>
      </c>
      <c r="O21" s="122"/>
      <c r="P21" s="100" t="s">
        <v>139</v>
      </c>
      <c r="Q21" s="123"/>
      <c r="R21" s="126"/>
      <c r="S21" s="127"/>
      <c r="T21" s="127"/>
      <c r="U21" s="116">
        <f t="shared" si="33"/>
        <v>0</v>
      </c>
      <c r="V21" s="127"/>
      <c r="W21" s="117">
        <f t="shared" si="34"/>
        <v>0</v>
      </c>
      <c r="X21" s="126"/>
      <c r="Y21" s="129"/>
      <c r="Z21" s="127"/>
      <c r="AA21" s="114">
        <f t="shared" si="35"/>
        <v>0</v>
      </c>
      <c r="AB21" s="130"/>
      <c r="AC21" s="130"/>
      <c r="AD21" s="129"/>
      <c r="AE21" s="118">
        <f t="shared" si="0"/>
        <v>0</v>
      </c>
      <c r="AF21" s="131"/>
      <c r="AG21" s="129"/>
      <c r="AH21" s="115">
        <f t="shared" si="36"/>
        <v>0</v>
      </c>
      <c r="AI21" s="115">
        <f t="shared" si="37"/>
        <v>0</v>
      </c>
      <c r="AJ21" s="1130"/>
      <c r="AK21" s="1130"/>
      <c r="AL21" s="1130"/>
      <c r="AM21" s="236"/>
      <c r="AN21" s="8"/>
      <c r="AO21" s="19" t="str">
        <f t="shared" si="1"/>
        <v>0</v>
      </c>
      <c r="AQ21" s="20">
        <f t="shared" si="2"/>
        <v>0</v>
      </c>
      <c r="AR21" s="21">
        <f t="shared" si="3"/>
        <v>0</v>
      </c>
      <c r="AS21" s="21">
        <f t="shared" si="4"/>
        <v>0</v>
      </c>
      <c r="AT21" s="21">
        <f t="shared" si="38"/>
        <v>0</v>
      </c>
      <c r="AU21" s="21">
        <f t="shared" si="5"/>
        <v>0</v>
      </c>
      <c r="AV21" s="22">
        <f t="shared" si="39"/>
        <v>0</v>
      </c>
      <c r="AW21" s="21">
        <f t="shared" si="6"/>
        <v>0</v>
      </c>
      <c r="AX21" s="22">
        <f t="shared" si="40"/>
        <v>0</v>
      </c>
      <c r="AY21" s="21">
        <f t="shared" si="7"/>
        <v>0</v>
      </c>
      <c r="AZ21" s="22">
        <f t="shared" si="41"/>
        <v>0</v>
      </c>
      <c r="BA21" s="21">
        <f t="shared" si="8"/>
        <v>0</v>
      </c>
      <c r="BB21" s="21">
        <f t="shared" si="42"/>
        <v>0</v>
      </c>
      <c r="BC21" s="21">
        <f t="shared" si="9"/>
        <v>0</v>
      </c>
      <c r="BD21" s="21">
        <f t="shared" si="43"/>
        <v>0</v>
      </c>
      <c r="BE21" s="21">
        <f t="shared" si="10"/>
        <v>0</v>
      </c>
      <c r="BF21" s="22">
        <f t="shared" si="44"/>
        <v>0</v>
      </c>
      <c r="BG21" s="21">
        <f t="shared" si="11"/>
        <v>0</v>
      </c>
      <c r="BH21" s="22">
        <f t="shared" si="45"/>
        <v>0</v>
      </c>
      <c r="BI21" s="21">
        <f t="shared" si="12"/>
        <v>0</v>
      </c>
      <c r="BJ21" s="22">
        <f t="shared" si="46"/>
        <v>0</v>
      </c>
      <c r="BK21" s="24">
        <f t="shared" si="59"/>
        <v>0</v>
      </c>
      <c r="BL21" s="24">
        <f t="shared" si="47"/>
        <v>0</v>
      </c>
      <c r="BM21" s="24">
        <f t="shared" si="60"/>
        <v>0</v>
      </c>
      <c r="BN21" s="24">
        <f t="shared" si="13"/>
        <v>0</v>
      </c>
      <c r="BO21" s="24">
        <f t="shared" si="61"/>
        <v>0</v>
      </c>
      <c r="BP21" s="24">
        <f t="shared" si="14"/>
        <v>0</v>
      </c>
      <c r="BQ21" s="24">
        <f t="shared" si="62"/>
        <v>0</v>
      </c>
      <c r="BR21" s="24">
        <f t="shared" si="15"/>
        <v>0</v>
      </c>
      <c r="BS21" s="24">
        <f t="shared" si="63"/>
        <v>0</v>
      </c>
      <c r="BT21" s="24">
        <f t="shared" si="16"/>
        <v>0</v>
      </c>
      <c r="BU21" s="24">
        <f t="shared" si="64"/>
        <v>0</v>
      </c>
      <c r="BV21" s="24">
        <f t="shared" si="17"/>
        <v>0</v>
      </c>
      <c r="BW21" s="24">
        <f t="shared" si="65"/>
        <v>0</v>
      </c>
      <c r="BX21" s="24">
        <f t="shared" si="48"/>
        <v>0</v>
      </c>
      <c r="BY21" s="24">
        <f t="shared" si="18"/>
        <v>0</v>
      </c>
      <c r="BZ21" s="24">
        <f t="shared" si="49"/>
        <v>0</v>
      </c>
      <c r="CA21" s="24">
        <f t="shared" si="19"/>
        <v>0</v>
      </c>
      <c r="CB21" s="22">
        <f t="shared" si="50"/>
        <v>0</v>
      </c>
      <c r="CC21" s="24">
        <f t="shared" si="20"/>
        <v>0</v>
      </c>
      <c r="CD21" s="22">
        <f t="shared" si="51"/>
        <v>0</v>
      </c>
      <c r="CE21" s="24">
        <f t="shared" si="21"/>
        <v>0</v>
      </c>
      <c r="CF21" s="22">
        <f t="shared" si="52"/>
        <v>0</v>
      </c>
      <c r="CG21" s="21">
        <f t="shared" si="66"/>
        <v>0</v>
      </c>
      <c r="CH21" s="21">
        <f t="shared" si="53"/>
        <v>0</v>
      </c>
      <c r="CI21" s="21">
        <f t="shared" si="67"/>
        <v>0</v>
      </c>
      <c r="CJ21" s="21">
        <f t="shared" si="22"/>
        <v>0</v>
      </c>
      <c r="CK21" s="21">
        <f t="shared" si="68"/>
        <v>0</v>
      </c>
      <c r="CL21" s="21">
        <f t="shared" si="23"/>
        <v>0</v>
      </c>
      <c r="CM21" s="21">
        <f t="shared" si="69"/>
        <v>0</v>
      </c>
      <c r="CN21" s="21">
        <f t="shared" si="24"/>
        <v>0</v>
      </c>
      <c r="CO21" s="21">
        <f t="shared" si="70"/>
        <v>0</v>
      </c>
      <c r="CP21" s="21">
        <f t="shared" si="25"/>
        <v>0</v>
      </c>
      <c r="CQ21" s="21">
        <f t="shared" si="71"/>
        <v>0</v>
      </c>
      <c r="CR21" s="21">
        <f t="shared" si="26"/>
        <v>0</v>
      </c>
      <c r="CS21" s="21">
        <f t="shared" si="72"/>
        <v>0</v>
      </c>
      <c r="CT21" s="21">
        <f t="shared" si="54"/>
        <v>0</v>
      </c>
      <c r="CU21" s="21">
        <f t="shared" si="27"/>
        <v>0</v>
      </c>
      <c r="CV21" s="21">
        <f t="shared" si="55"/>
        <v>0</v>
      </c>
      <c r="CW21" s="21">
        <f t="shared" si="28"/>
        <v>0</v>
      </c>
      <c r="CX21" s="26">
        <f t="shared" si="56"/>
        <v>0</v>
      </c>
      <c r="CY21" s="21">
        <f t="shared" si="29"/>
        <v>0</v>
      </c>
      <c r="CZ21" s="27">
        <f t="shared" si="57"/>
        <v>0</v>
      </c>
      <c r="DA21" s="21">
        <f t="shared" si="30"/>
        <v>0</v>
      </c>
      <c r="DB21" s="27">
        <f t="shared" si="58"/>
        <v>0</v>
      </c>
      <c r="DC21" s="28">
        <f t="shared" si="31"/>
        <v>0</v>
      </c>
      <c r="DD21" s="55" t="s">
        <v>334</v>
      </c>
    </row>
    <row r="22" spans="1:108" ht="20.100000000000001" customHeight="1">
      <c r="A22" s="101">
        <f t="shared" si="32"/>
        <v>9</v>
      </c>
      <c r="B22" s="1183"/>
      <c r="C22" s="1183"/>
      <c r="D22" s="121"/>
      <c r="E22" s="124"/>
      <c r="F22" s="124"/>
      <c r="G22" s="124"/>
      <c r="H22" s="124"/>
      <c r="I22" s="101" t="s">
        <v>137</v>
      </c>
      <c r="J22" s="121"/>
      <c r="K22" s="101" t="s">
        <v>89</v>
      </c>
      <c r="L22" s="121"/>
      <c r="M22" s="121"/>
      <c r="N22" s="205" t="str">
        <f>IF(L22="常勤",1,IF(M22="","",IF(M22=0,0,IF(ROUND(M22/①入力シート!$G$18,1)&lt;0.1,0.1,ROUND(M22/①入力シート!$G$18,1)))))</f>
        <v/>
      </c>
      <c r="O22" s="122"/>
      <c r="P22" s="100" t="s">
        <v>139</v>
      </c>
      <c r="Q22" s="123"/>
      <c r="R22" s="126"/>
      <c r="S22" s="127"/>
      <c r="T22" s="127"/>
      <c r="U22" s="116">
        <f t="shared" si="33"/>
        <v>0</v>
      </c>
      <c r="V22" s="127"/>
      <c r="W22" s="117">
        <f t="shared" si="34"/>
        <v>0</v>
      </c>
      <c r="X22" s="126"/>
      <c r="Y22" s="129"/>
      <c r="Z22" s="127"/>
      <c r="AA22" s="114">
        <f t="shared" si="35"/>
        <v>0</v>
      </c>
      <c r="AB22" s="130"/>
      <c r="AC22" s="130"/>
      <c r="AD22" s="129"/>
      <c r="AE22" s="118">
        <f t="shared" si="0"/>
        <v>0</v>
      </c>
      <c r="AF22" s="131"/>
      <c r="AG22" s="129"/>
      <c r="AH22" s="115">
        <f t="shared" si="36"/>
        <v>0</v>
      </c>
      <c r="AI22" s="115">
        <f t="shared" si="37"/>
        <v>0</v>
      </c>
      <c r="AJ22" s="1130"/>
      <c r="AK22" s="1130"/>
      <c r="AL22" s="1130"/>
      <c r="AM22" s="236"/>
      <c r="AN22" s="8"/>
      <c r="AO22" s="19" t="str">
        <f t="shared" si="1"/>
        <v>0</v>
      </c>
      <c r="AQ22" s="20">
        <f t="shared" si="2"/>
        <v>0</v>
      </c>
      <c r="AR22" s="21">
        <f t="shared" si="3"/>
        <v>0</v>
      </c>
      <c r="AS22" s="21">
        <f t="shared" si="4"/>
        <v>0</v>
      </c>
      <c r="AT22" s="21">
        <f t="shared" si="38"/>
        <v>0</v>
      </c>
      <c r="AU22" s="21">
        <f t="shared" si="5"/>
        <v>0</v>
      </c>
      <c r="AV22" s="22">
        <f t="shared" si="39"/>
        <v>0</v>
      </c>
      <c r="AW22" s="21">
        <f t="shared" si="6"/>
        <v>0</v>
      </c>
      <c r="AX22" s="22">
        <f t="shared" si="40"/>
        <v>0</v>
      </c>
      <c r="AY22" s="21">
        <f t="shared" si="7"/>
        <v>0</v>
      </c>
      <c r="AZ22" s="22">
        <f t="shared" si="41"/>
        <v>0</v>
      </c>
      <c r="BA22" s="21">
        <f t="shared" si="8"/>
        <v>0</v>
      </c>
      <c r="BB22" s="21">
        <f t="shared" si="42"/>
        <v>0</v>
      </c>
      <c r="BC22" s="21">
        <f t="shared" si="9"/>
        <v>0</v>
      </c>
      <c r="BD22" s="21">
        <f t="shared" si="43"/>
        <v>0</v>
      </c>
      <c r="BE22" s="21">
        <f t="shared" si="10"/>
        <v>0</v>
      </c>
      <c r="BF22" s="22">
        <f t="shared" si="44"/>
        <v>0</v>
      </c>
      <c r="BG22" s="21">
        <f t="shared" si="11"/>
        <v>0</v>
      </c>
      <c r="BH22" s="22">
        <f t="shared" si="45"/>
        <v>0</v>
      </c>
      <c r="BI22" s="21">
        <f t="shared" si="12"/>
        <v>0</v>
      </c>
      <c r="BJ22" s="22">
        <f t="shared" si="46"/>
        <v>0</v>
      </c>
      <c r="BK22" s="24">
        <f t="shared" si="59"/>
        <v>0</v>
      </c>
      <c r="BL22" s="24">
        <f t="shared" si="47"/>
        <v>0</v>
      </c>
      <c r="BM22" s="24">
        <f t="shared" si="60"/>
        <v>0</v>
      </c>
      <c r="BN22" s="24">
        <f t="shared" si="13"/>
        <v>0</v>
      </c>
      <c r="BO22" s="24">
        <f t="shared" si="61"/>
        <v>0</v>
      </c>
      <c r="BP22" s="24">
        <f t="shared" si="14"/>
        <v>0</v>
      </c>
      <c r="BQ22" s="24">
        <f t="shared" si="62"/>
        <v>0</v>
      </c>
      <c r="BR22" s="24">
        <f t="shared" si="15"/>
        <v>0</v>
      </c>
      <c r="BS22" s="24">
        <f t="shared" si="63"/>
        <v>0</v>
      </c>
      <c r="BT22" s="24">
        <f t="shared" si="16"/>
        <v>0</v>
      </c>
      <c r="BU22" s="24">
        <f t="shared" si="64"/>
        <v>0</v>
      </c>
      <c r="BV22" s="24">
        <f t="shared" si="17"/>
        <v>0</v>
      </c>
      <c r="BW22" s="24">
        <f t="shared" si="65"/>
        <v>0</v>
      </c>
      <c r="BX22" s="24">
        <f t="shared" si="48"/>
        <v>0</v>
      </c>
      <c r="BY22" s="24">
        <f t="shared" si="18"/>
        <v>0</v>
      </c>
      <c r="BZ22" s="24">
        <f t="shared" si="49"/>
        <v>0</v>
      </c>
      <c r="CA22" s="24">
        <f t="shared" si="19"/>
        <v>0</v>
      </c>
      <c r="CB22" s="22">
        <f t="shared" si="50"/>
        <v>0</v>
      </c>
      <c r="CC22" s="24">
        <f t="shared" si="20"/>
        <v>0</v>
      </c>
      <c r="CD22" s="22">
        <f t="shared" si="51"/>
        <v>0</v>
      </c>
      <c r="CE22" s="24">
        <f t="shared" si="21"/>
        <v>0</v>
      </c>
      <c r="CF22" s="22">
        <f t="shared" si="52"/>
        <v>0</v>
      </c>
      <c r="CG22" s="21">
        <f t="shared" si="66"/>
        <v>0</v>
      </c>
      <c r="CH22" s="21">
        <f t="shared" si="53"/>
        <v>0</v>
      </c>
      <c r="CI22" s="21">
        <f t="shared" si="67"/>
        <v>0</v>
      </c>
      <c r="CJ22" s="21">
        <f t="shared" si="22"/>
        <v>0</v>
      </c>
      <c r="CK22" s="21">
        <f t="shared" si="68"/>
        <v>0</v>
      </c>
      <c r="CL22" s="21">
        <f t="shared" si="23"/>
        <v>0</v>
      </c>
      <c r="CM22" s="21">
        <f t="shared" si="69"/>
        <v>0</v>
      </c>
      <c r="CN22" s="21">
        <f t="shared" si="24"/>
        <v>0</v>
      </c>
      <c r="CO22" s="21">
        <f t="shared" si="70"/>
        <v>0</v>
      </c>
      <c r="CP22" s="21">
        <f t="shared" si="25"/>
        <v>0</v>
      </c>
      <c r="CQ22" s="21">
        <f t="shared" si="71"/>
        <v>0</v>
      </c>
      <c r="CR22" s="21">
        <f t="shared" si="26"/>
        <v>0</v>
      </c>
      <c r="CS22" s="21">
        <f t="shared" si="72"/>
        <v>0</v>
      </c>
      <c r="CT22" s="21">
        <f t="shared" si="54"/>
        <v>0</v>
      </c>
      <c r="CU22" s="21">
        <f t="shared" si="27"/>
        <v>0</v>
      </c>
      <c r="CV22" s="21">
        <f t="shared" si="55"/>
        <v>0</v>
      </c>
      <c r="CW22" s="21">
        <f t="shared" si="28"/>
        <v>0</v>
      </c>
      <c r="CX22" s="26">
        <f t="shared" si="56"/>
        <v>0</v>
      </c>
      <c r="CY22" s="21">
        <f t="shared" si="29"/>
        <v>0</v>
      </c>
      <c r="CZ22" s="27">
        <f t="shared" si="57"/>
        <v>0</v>
      </c>
      <c r="DA22" s="21">
        <f t="shared" si="30"/>
        <v>0</v>
      </c>
      <c r="DB22" s="27">
        <f t="shared" si="58"/>
        <v>0</v>
      </c>
      <c r="DC22" s="28">
        <f t="shared" si="31"/>
        <v>0</v>
      </c>
      <c r="DD22" s="55" t="s">
        <v>335</v>
      </c>
    </row>
    <row r="23" spans="1:108" ht="20.100000000000001" customHeight="1">
      <c r="A23" s="101">
        <f t="shared" si="32"/>
        <v>10</v>
      </c>
      <c r="B23" s="1183"/>
      <c r="C23" s="1183"/>
      <c r="D23" s="121"/>
      <c r="E23" s="124"/>
      <c r="F23" s="124"/>
      <c r="G23" s="124"/>
      <c r="H23" s="124"/>
      <c r="I23" s="101" t="s">
        <v>137</v>
      </c>
      <c r="J23" s="124"/>
      <c r="K23" s="101" t="s">
        <v>89</v>
      </c>
      <c r="L23" s="121"/>
      <c r="M23" s="121"/>
      <c r="N23" s="205" t="str">
        <f>IF(L23="常勤",1,IF(M23="","",IF(M23=0,0,IF(ROUND(M23/①入力シート!$G$18,1)&lt;0.1,0.1,ROUND(M23/①入力シート!$G$18,1)))))</f>
        <v/>
      </c>
      <c r="O23" s="122"/>
      <c r="P23" s="100" t="s">
        <v>139</v>
      </c>
      <c r="Q23" s="123"/>
      <c r="R23" s="126"/>
      <c r="S23" s="127"/>
      <c r="T23" s="127"/>
      <c r="U23" s="116">
        <f t="shared" si="33"/>
        <v>0</v>
      </c>
      <c r="V23" s="129"/>
      <c r="W23" s="117">
        <f t="shared" si="34"/>
        <v>0</v>
      </c>
      <c r="X23" s="126"/>
      <c r="Y23" s="129"/>
      <c r="Z23" s="127"/>
      <c r="AA23" s="114">
        <f t="shared" si="35"/>
        <v>0</v>
      </c>
      <c r="AB23" s="130"/>
      <c r="AC23" s="130"/>
      <c r="AD23" s="129"/>
      <c r="AE23" s="118">
        <f t="shared" si="0"/>
        <v>0</v>
      </c>
      <c r="AF23" s="131"/>
      <c r="AG23" s="129"/>
      <c r="AH23" s="115">
        <f t="shared" si="36"/>
        <v>0</v>
      </c>
      <c r="AI23" s="115">
        <f t="shared" si="37"/>
        <v>0</v>
      </c>
      <c r="AJ23" s="1130"/>
      <c r="AK23" s="1130"/>
      <c r="AL23" s="1130"/>
      <c r="AM23" s="236"/>
      <c r="AN23" s="8"/>
      <c r="AO23" s="19" t="str">
        <f t="shared" si="1"/>
        <v>0</v>
      </c>
      <c r="AQ23" s="20">
        <f t="shared" si="2"/>
        <v>0</v>
      </c>
      <c r="AR23" s="21">
        <f t="shared" si="3"/>
        <v>0</v>
      </c>
      <c r="AS23" s="21">
        <f t="shared" si="4"/>
        <v>0</v>
      </c>
      <c r="AT23" s="21">
        <f t="shared" si="38"/>
        <v>0</v>
      </c>
      <c r="AU23" s="21">
        <f t="shared" si="5"/>
        <v>0</v>
      </c>
      <c r="AV23" s="22">
        <f t="shared" si="39"/>
        <v>0</v>
      </c>
      <c r="AW23" s="21">
        <f t="shared" si="6"/>
        <v>0</v>
      </c>
      <c r="AX23" s="22">
        <f t="shared" si="40"/>
        <v>0</v>
      </c>
      <c r="AY23" s="21">
        <f t="shared" si="7"/>
        <v>0</v>
      </c>
      <c r="AZ23" s="22">
        <f t="shared" si="41"/>
        <v>0</v>
      </c>
      <c r="BA23" s="21">
        <f t="shared" si="8"/>
        <v>0</v>
      </c>
      <c r="BB23" s="21">
        <f t="shared" si="42"/>
        <v>0</v>
      </c>
      <c r="BC23" s="21">
        <f t="shared" si="9"/>
        <v>0</v>
      </c>
      <c r="BD23" s="21">
        <f t="shared" si="43"/>
        <v>0</v>
      </c>
      <c r="BE23" s="21">
        <f t="shared" si="10"/>
        <v>0</v>
      </c>
      <c r="BF23" s="22">
        <f t="shared" si="44"/>
        <v>0</v>
      </c>
      <c r="BG23" s="21">
        <f t="shared" si="11"/>
        <v>0</v>
      </c>
      <c r="BH23" s="22">
        <f t="shared" si="45"/>
        <v>0</v>
      </c>
      <c r="BI23" s="21">
        <f t="shared" si="12"/>
        <v>0</v>
      </c>
      <c r="BJ23" s="22">
        <f t="shared" si="46"/>
        <v>0</v>
      </c>
      <c r="BK23" s="24">
        <f t="shared" si="59"/>
        <v>0</v>
      </c>
      <c r="BL23" s="24">
        <f t="shared" si="47"/>
        <v>0</v>
      </c>
      <c r="BM23" s="24">
        <f t="shared" si="60"/>
        <v>0</v>
      </c>
      <c r="BN23" s="24">
        <f t="shared" si="13"/>
        <v>0</v>
      </c>
      <c r="BO23" s="24">
        <f t="shared" si="61"/>
        <v>0</v>
      </c>
      <c r="BP23" s="24">
        <f t="shared" si="14"/>
        <v>0</v>
      </c>
      <c r="BQ23" s="24">
        <f t="shared" si="62"/>
        <v>0</v>
      </c>
      <c r="BR23" s="24">
        <f t="shared" si="15"/>
        <v>0</v>
      </c>
      <c r="BS23" s="24">
        <f t="shared" si="63"/>
        <v>0</v>
      </c>
      <c r="BT23" s="24">
        <f t="shared" si="16"/>
        <v>0</v>
      </c>
      <c r="BU23" s="24">
        <f t="shared" si="64"/>
        <v>0</v>
      </c>
      <c r="BV23" s="24">
        <f t="shared" si="17"/>
        <v>0</v>
      </c>
      <c r="BW23" s="24">
        <f t="shared" si="65"/>
        <v>0</v>
      </c>
      <c r="BX23" s="24">
        <f t="shared" si="48"/>
        <v>0</v>
      </c>
      <c r="BY23" s="24">
        <f t="shared" si="18"/>
        <v>0</v>
      </c>
      <c r="BZ23" s="24">
        <f t="shared" si="49"/>
        <v>0</v>
      </c>
      <c r="CA23" s="24">
        <f t="shared" si="19"/>
        <v>0</v>
      </c>
      <c r="CB23" s="22">
        <f t="shared" si="50"/>
        <v>0</v>
      </c>
      <c r="CC23" s="24">
        <f t="shared" si="20"/>
        <v>0</v>
      </c>
      <c r="CD23" s="22">
        <f t="shared" si="51"/>
        <v>0</v>
      </c>
      <c r="CE23" s="24">
        <f t="shared" si="21"/>
        <v>0</v>
      </c>
      <c r="CF23" s="22">
        <f t="shared" si="52"/>
        <v>0</v>
      </c>
      <c r="CG23" s="21">
        <f t="shared" si="66"/>
        <v>0</v>
      </c>
      <c r="CH23" s="21">
        <f t="shared" si="53"/>
        <v>0</v>
      </c>
      <c r="CI23" s="21">
        <f t="shared" si="67"/>
        <v>0</v>
      </c>
      <c r="CJ23" s="21">
        <f t="shared" si="22"/>
        <v>0</v>
      </c>
      <c r="CK23" s="21">
        <f t="shared" si="68"/>
        <v>0</v>
      </c>
      <c r="CL23" s="21">
        <f t="shared" si="23"/>
        <v>0</v>
      </c>
      <c r="CM23" s="21">
        <f t="shared" si="69"/>
        <v>0</v>
      </c>
      <c r="CN23" s="21">
        <f t="shared" si="24"/>
        <v>0</v>
      </c>
      <c r="CO23" s="21">
        <f t="shared" si="70"/>
        <v>0</v>
      </c>
      <c r="CP23" s="21">
        <f t="shared" si="25"/>
        <v>0</v>
      </c>
      <c r="CQ23" s="21">
        <f t="shared" si="71"/>
        <v>0</v>
      </c>
      <c r="CR23" s="21">
        <f t="shared" si="26"/>
        <v>0</v>
      </c>
      <c r="CS23" s="21">
        <f t="shared" si="72"/>
        <v>0</v>
      </c>
      <c r="CT23" s="21">
        <f t="shared" si="54"/>
        <v>0</v>
      </c>
      <c r="CU23" s="21">
        <f t="shared" si="27"/>
        <v>0</v>
      </c>
      <c r="CV23" s="21">
        <f t="shared" si="55"/>
        <v>0</v>
      </c>
      <c r="CW23" s="21">
        <f t="shared" si="28"/>
        <v>0</v>
      </c>
      <c r="CX23" s="26">
        <f t="shared" si="56"/>
        <v>0</v>
      </c>
      <c r="CY23" s="21">
        <f t="shared" si="29"/>
        <v>0</v>
      </c>
      <c r="CZ23" s="27">
        <f t="shared" si="57"/>
        <v>0</v>
      </c>
      <c r="DA23" s="21">
        <f t="shared" si="30"/>
        <v>0</v>
      </c>
      <c r="DB23" s="27">
        <f t="shared" si="58"/>
        <v>0</v>
      </c>
      <c r="DC23" s="28">
        <f t="shared" si="31"/>
        <v>0</v>
      </c>
      <c r="DD23" s="55" t="s">
        <v>336</v>
      </c>
    </row>
    <row r="24" spans="1:108" ht="20.100000000000001" customHeight="1">
      <c r="A24" s="101">
        <f t="shared" si="32"/>
        <v>11</v>
      </c>
      <c r="B24" s="1129"/>
      <c r="C24" s="1129"/>
      <c r="D24" s="121"/>
      <c r="E24" s="124"/>
      <c r="F24" s="124"/>
      <c r="G24" s="124"/>
      <c r="H24" s="124"/>
      <c r="I24" s="101" t="s">
        <v>137</v>
      </c>
      <c r="J24" s="124"/>
      <c r="K24" s="101" t="s">
        <v>89</v>
      </c>
      <c r="L24" s="121"/>
      <c r="M24" s="121"/>
      <c r="N24" s="205" t="str">
        <f>IF(L24="常勤",1,IF(M24="","",IF(M24=0,0,IF(ROUND(M24/①入力シート!$G$18,1)&lt;0.1,0.1,ROUND(M24/①入力シート!$G$18,1)))))</f>
        <v/>
      </c>
      <c r="O24" s="122"/>
      <c r="P24" s="100" t="s">
        <v>139</v>
      </c>
      <c r="Q24" s="125"/>
      <c r="R24" s="128"/>
      <c r="S24" s="129"/>
      <c r="T24" s="129"/>
      <c r="U24" s="116">
        <f t="shared" si="33"/>
        <v>0</v>
      </c>
      <c r="V24" s="129"/>
      <c r="W24" s="117">
        <f t="shared" si="34"/>
        <v>0</v>
      </c>
      <c r="X24" s="128"/>
      <c r="Y24" s="129"/>
      <c r="Z24" s="129"/>
      <c r="AA24" s="114">
        <f t="shared" si="35"/>
        <v>0</v>
      </c>
      <c r="AB24" s="131"/>
      <c r="AC24" s="129"/>
      <c r="AD24" s="129"/>
      <c r="AE24" s="118">
        <f t="shared" si="0"/>
        <v>0</v>
      </c>
      <c r="AF24" s="131"/>
      <c r="AG24" s="129"/>
      <c r="AH24" s="115">
        <f t="shared" si="36"/>
        <v>0</v>
      </c>
      <c r="AI24" s="115">
        <f t="shared" si="37"/>
        <v>0</v>
      </c>
      <c r="AJ24" s="1130"/>
      <c r="AK24" s="1130"/>
      <c r="AL24" s="1130"/>
      <c r="AM24" s="236"/>
      <c r="AN24" s="8"/>
      <c r="AO24" s="19" t="str">
        <f t="shared" si="1"/>
        <v>0</v>
      </c>
      <c r="AQ24" s="20">
        <f t="shared" si="2"/>
        <v>0</v>
      </c>
      <c r="AR24" s="21">
        <f t="shared" si="3"/>
        <v>0</v>
      </c>
      <c r="AS24" s="21">
        <f t="shared" si="4"/>
        <v>0</v>
      </c>
      <c r="AT24" s="21">
        <f t="shared" si="38"/>
        <v>0</v>
      </c>
      <c r="AU24" s="21">
        <f t="shared" si="5"/>
        <v>0</v>
      </c>
      <c r="AV24" s="22">
        <f t="shared" si="39"/>
        <v>0</v>
      </c>
      <c r="AW24" s="21">
        <f t="shared" si="6"/>
        <v>0</v>
      </c>
      <c r="AX24" s="22">
        <f t="shared" si="40"/>
        <v>0</v>
      </c>
      <c r="AY24" s="21">
        <f t="shared" si="7"/>
        <v>0</v>
      </c>
      <c r="AZ24" s="22">
        <f t="shared" si="41"/>
        <v>0</v>
      </c>
      <c r="BA24" s="21">
        <f t="shared" si="8"/>
        <v>0</v>
      </c>
      <c r="BB24" s="21">
        <f t="shared" si="42"/>
        <v>0</v>
      </c>
      <c r="BC24" s="21">
        <f t="shared" si="9"/>
        <v>0</v>
      </c>
      <c r="BD24" s="21">
        <f t="shared" si="43"/>
        <v>0</v>
      </c>
      <c r="BE24" s="21">
        <f t="shared" si="10"/>
        <v>0</v>
      </c>
      <c r="BF24" s="22">
        <f t="shared" si="44"/>
        <v>0</v>
      </c>
      <c r="BG24" s="21">
        <f t="shared" si="11"/>
        <v>0</v>
      </c>
      <c r="BH24" s="22">
        <f t="shared" si="45"/>
        <v>0</v>
      </c>
      <c r="BI24" s="21">
        <f t="shared" si="12"/>
        <v>0</v>
      </c>
      <c r="BJ24" s="22">
        <f t="shared" si="46"/>
        <v>0</v>
      </c>
      <c r="BK24" s="24">
        <f t="shared" si="59"/>
        <v>0</v>
      </c>
      <c r="BL24" s="24">
        <f t="shared" si="47"/>
        <v>0</v>
      </c>
      <c r="BM24" s="24">
        <f t="shared" si="60"/>
        <v>0</v>
      </c>
      <c r="BN24" s="24">
        <f t="shared" si="13"/>
        <v>0</v>
      </c>
      <c r="BO24" s="24">
        <f t="shared" si="61"/>
        <v>0</v>
      </c>
      <c r="BP24" s="24">
        <f t="shared" si="14"/>
        <v>0</v>
      </c>
      <c r="BQ24" s="24">
        <f t="shared" si="62"/>
        <v>0</v>
      </c>
      <c r="BR24" s="24">
        <f t="shared" si="15"/>
        <v>0</v>
      </c>
      <c r="BS24" s="24">
        <f t="shared" si="63"/>
        <v>0</v>
      </c>
      <c r="BT24" s="24">
        <f t="shared" si="16"/>
        <v>0</v>
      </c>
      <c r="BU24" s="24">
        <f t="shared" si="64"/>
        <v>0</v>
      </c>
      <c r="BV24" s="24">
        <f t="shared" si="17"/>
        <v>0</v>
      </c>
      <c r="BW24" s="24">
        <f t="shared" si="65"/>
        <v>0</v>
      </c>
      <c r="BX24" s="24">
        <f t="shared" si="48"/>
        <v>0</v>
      </c>
      <c r="BY24" s="24">
        <f t="shared" si="18"/>
        <v>0</v>
      </c>
      <c r="BZ24" s="24">
        <f t="shared" si="49"/>
        <v>0</v>
      </c>
      <c r="CA24" s="24">
        <f t="shared" si="19"/>
        <v>0</v>
      </c>
      <c r="CB24" s="22">
        <f t="shared" si="50"/>
        <v>0</v>
      </c>
      <c r="CC24" s="24">
        <f t="shared" si="20"/>
        <v>0</v>
      </c>
      <c r="CD24" s="22">
        <f t="shared" si="51"/>
        <v>0</v>
      </c>
      <c r="CE24" s="24">
        <f t="shared" si="21"/>
        <v>0</v>
      </c>
      <c r="CF24" s="22">
        <f t="shared" si="52"/>
        <v>0</v>
      </c>
      <c r="CG24" s="21">
        <f t="shared" si="66"/>
        <v>0</v>
      </c>
      <c r="CH24" s="21">
        <f t="shared" si="53"/>
        <v>0</v>
      </c>
      <c r="CI24" s="21">
        <f t="shared" si="67"/>
        <v>0</v>
      </c>
      <c r="CJ24" s="21">
        <f t="shared" si="22"/>
        <v>0</v>
      </c>
      <c r="CK24" s="21">
        <f t="shared" si="68"/>
        <v>0</v>
      </c>
      <c r="CL24" s="21">
        <f t="shared" si="23"/>
        <v>0</v>
      </c>
      <c r="CM24" s="21">
        <f t="shared" si="69"/>
        <v>0</v>
      </c>
      <c r="CN24" s="21">
        <f t="shared" si="24"/>
        <v>0</v>
      </c>
      <c r="CO24" s="21">
        <f t="shared" si="70"/>
        <v>0</v>
      </c>
      <c r="CP24" s="21">
        <f t="shared" si="25"/>
        <v>0</v>
      </c>
      <c r="CQ24" s="21">
        <f t="shared" si="71"/>
        <v>0</v>
      </c>
      <c r="CR24" s="21">
        <f t="shared" si="26"/>
        <v>0</v>
      </c>
      <c r="CS24" s="21">
        <f t="shared" si="72"/>
        <v>0</v>
      </c>
      <c r="CT24" s="21">
        <f t="shared" si="54"/>
        <v>0</v>
      </c>
      <c r="CU24" s="21">
        <f t="shared" si="27"/>
        <v>0</v>
      </c>
      <c r="CV24" s="21">
        <f t="shared" si="55"/>
        <v>0</v>
      </c>
      <c r="CW24" s="21">
        <f t="shared" si="28"/>
        <v>0</v>
      </c>
      <c r="CX24" s="26">
        <f t="shared" si="56"/>
        <v>0</v>
      </c>
      <c r="CY24" s="21">
        <f t="shared" si="29"/>
        <v>0</v>
      </c>
      <c r="CZ24" s="27">
        <f t="shared" si="57"/>
        <v>0</v>
      </c>
      <c r="DA24" s="21">
        <f t="shared" si="30"/>
        <v>0</v>
      </c>
      <c r="DB24" s="27">
        <f t="shared" si="58"/>
        <v>0</v>
      </c>
      <c r="DC24" s="28">
        <f t="shared" si="31"/>
        <v>0</v>
      </c>
      <c r="DD24" s="55" t="s">
        <v>337</v>
      </c>
    </row>
    <row r="25" spans="1:108" ht="20.100000000000001" customHeight="1">
      <c r="A25" s="101">
        <f t="shared" si="32"/>
        <v>12</v>
      </c>
      <c r="B25" s="1129"/>
      <c r="C25" s="1129"/>
      <c r="D25" s="124"/>
      <c r="E25" s="124"/>
      <c r="F25" s="124"/>
      <c r="G25" s="124"/>
      <c r="H25" s="124"/>
      <c r="I25" s="101" t="s">
        <v>137</v>
      </c>
      <c r="J25" s="124"/>
      <c r="K25" s="101" t="s">
        <v>89</v>
      </c>
      <c r="L25" s="124"/>
      <c r="M25" s="124"/>
      <c r="N25" s="205" t="str">
        <f>IF(L25="常勤",1,IF(M25="","",IF(M25=0,0,IF(ROUND(M25/①入力シート!$G$18,1)&lt;0.1,0.1,ROUND(M25/①入力シート!$G$18,1)))))</f>
        <v/>
      </c>
      <c r="O25" s="122"/>
      <c r="P25" s="100" t="s">
        <v>139</v>
      </c>
      <c r="Q25" s="125"/>
      <c r="R25" s="128"/>
      <c r="S25" s="129"/>
      <c r="T25" s="129"/>
      <c r="U25" s="116">
        <f t="shared" si="33"/>
        <v>0</v>
      </c>
      <c r="V25" s="129"/>
      <c r="W25" s="117">
        <f t="shared" si="34"/>
        <v>0</v>
      </c>
      <c r="X25" s="128"/>
      <c r="Y25" s="129"/>
      <c r="Z25" s="129"/>
      <c r="AA25" s="114">
        <f t="shared" si="35"/>
        <v>0</v>
      </c>
      <c r="AB25" s="131"/>
      <c r="AC25" s="129"/>
      <c r="AD25" s="129"/>
      <c r="AE25" s="118">
        <f t="shared" si="0"/>
        <v>0</v>
      </c>
      <c r="AF25" s="131"/>
      <c r="AG25" s="129"/>
      <c r="AH25" s="115">
        <f t="shared" si="36"/>
        <v>0</v>
      </c>
      <c r="AI25" s="115">
        <f t="shared" si="37"/>
        <v>0</v>
      </c>
      <c r="AJ25" s="1130"/>
      <c r="AK25" s="1130"/>
      <c r="AL25" s="1130"/>
      <c r="AM25" s="236"/>
      <c r="AN25" s="8"/>
      <c r="AO25" s="19" t="str">
        <f t="shared" si="1"/>
        <v>0</v>
      </c>
      <c r="AQ25" s="20">
        <f t="shared" si="2"/>
        <v>0</v>
      </c>
      <c r="AR25" s="21">
        <f t="shared" si="3"/>
        <v>0</v>
      </c>
      <c r="AS25" s="21">
        <f t="shared" si="4"/>
        <v>0</v>
      </c>
      <c r="AT25" s="21">
        <f t="shared" si="38"/>
        <v>0</v>
      </c>
      <c r="AU25" s="21">
        <f t="shared" si="5"/>
        <v>0</v>
      </c>
      <c r="AV25" s="22">
        <f t="shared" si="39"/>
        <v>0</v>
      </c>
      <c r="AW25" s="21">
        <f t="shared" si="6"/>
        <v>0</v>
      </c>
      <c r="AX25" s="22">
        <f t="shared" si="40"/>
        <v>0</v>
      </c>
      <c r="AY25" s="21">
        <f t="shared" si="7"/>
        <v>0</v>
      </c>
      <c r="AZ25" s="22">
        <f t="shared" si="41"/>
        <v>0</v>
      </c>
      <c r="BA25" s="21">
        <f t="shared" si="8"/>
        <v>0</v>
      </c>
      <c r="BB25" s="21">
        <f t="shared" si="42"/>
        <v>0</v>
      </c>
      <c r="BC25" s="21">
        <f t="shared" si="9"/>
        <v>0</v>
      </c>
      <c r="BD25" s="21">
        <f t="shared" si="43"/>
        <v>0</v>
      </c>
      <c r="BE25" s="21">
        <f t="shared" si="10"/>
        <v>0</v>
      </c>
      <c r="BF25" s="22">
        <f t="shared" si="44"/>
        <v>0</v>
      </c>
      <c r="BG25" s="21">
        <f t="shared" si="11"/>
        <v>0</v>
      </c>
      <c r="BH25" s="22">
        <f t="shared" si="45"/>
        <v>0</v>
      </c>
      <c r="BI25" s="21">
        <f t="shared" si="12"/>
        <v>0</v>
      </c>
      <c r="BJ25" s="22">
        <f t="shared" si="46"/>
        <v>0</v>
      </c>
      <c r="BK25" s="24">
        <f t="shared" si="59"/>
        <v>0</v>
      </c>
      <c r="BL25" s="24">
        <f t="shared" si="47"/>
        <v>0</v>
      </c>
      <c r="BM25" s="24">
        <f t="shared" si="60"/>
        <v>0</v>
      </c>
      <c r="BN25" s="24">
        <f t="shared" si="13"/>
        <v>0</v>
      </c>
      <c r="BO25" s="24">
        <f t="shared" si="61"/>
        <v>0</v>
      </c>
      <c r="BP25" s="24">
        <f t="shared" si="14"/>
        <v>0</v>
      </c>
      <c r="BQ25" s="24">
        <f t="shared" si="62"/>
        <v>0</v>
      </c>
      <c r="BR25" s="24">
        <f t="shared" si="15"/>
        <v>0</v>
      </c>
      <c r="BS25" s="24">
        <f t="shared" si="63"/>
        <v>0</v>
      </c>
      <c r="BT25" s="24">
        <f t="shared" si="16"/>
        <v>0</v>
      </c>
      <c r="BU25" s="24">
        <f t="shared" si="64"/>
        <v>0</v>
      </c>
      <c r="BV25" s="24">
        <f t="shared" si="17"/>
        <v>0</v>
      </c>
      <c r="BW25" s="24">
        <f t="shared" si="65"/>
        <v>0</v>
      </c>
      <c r="BX25" s="24">
        <f t="shared" si="48"/>
        <v>0</v>
      </c>
      <c r="BY25" s="24">
        <f t="shared" si="18"/>
        <v>0</v>
      </c>
      <c r="BZ25" s="24">
        <f t="shared" si="49"/>
        <v>0</v>
      </c>
      <c r="CA25" s="24">
        <f t="shared" si="19"/>
        <v>0</v>
      </c>
      <c r="CB25" s="22">
        <f t="shared" si="50"/>
        <v>0</v>
      </c>
      <c r="CC25" s="24">
        <f t="shared" si="20"/>
        <v>0</v>
      </c>
      <c r="CD25" s="22">
        <f t="shared" si="51"/>
        <v>0</v>
      </c>
      <c r="CE25" s="24">
        <f t="shared" si="21"/>
        <v>0</v>
      </c>
      <c r="CF25" s="22">
        <f t="shared" si="52"/>
        <v>0</v>
      </c>
      <c r="CG25" s="21">
        <f t="shared" si="66"/>
        <v>0</v>
      </c>
      <c r="CH25" s="21">
        <f t="shared" si="53"/>
        <v>0</v>
      </c>
      <c r="CI25" s="21">
        <f t="shared" si="67"/>
        <v>0</v>
      </c>
      <c r="CJ25" s="21">
        <f t="shared" si="22"/>
        <v>0</v>
      </c>
      <c r="CK25" s="21">
        <f t="shared" si="68"/>
        <v>0</v>
      </c>
      <c r="CL25" s="21">
        <f t="shared" si="23"/>
        <v>0</v>
      </c>
      <c r="CM25" s="21">
        <f t="shared" si="69"/>
        <v>0</v>
      </c>
      <c r="CN25" s="21">
        <f t="shared" si="24"/>
        <v>0</v>
      </c>
      <c r="CO25" s="21">
        <f t="shared" si="70"/>
        <v>0</v>
      </c>
      <c r="CP25" s="21">
        <f t="shared" si="25"/>
        <v>0</v>
      </c>
      <c r="CQ25" s="21">
        <f t="shared" si="71"/>
        <v>0</v>
      </c>
      <c r="CR25" s="21">
        <f t="shared" si="26"/>
        <v>0</v>
      </c>
      <c r="CS25" s="21">
        <f t="shared" si="72"/>
        <v>0</v>
      </c>
      <c r="CT25" s="21">
        <f t="shared" si="54"/>
        <v>0</v>
      </c>
      <c r="CU25" s="21">
        <f t="shared" si="27"/>
        <v>0</v>
      </c>
      <c r="CV25" s="21">
        <f t="shared" si="55"/>
        <v>0</v>
      </c>
      <c r="CW25" s="21">
        <f t="shared" si="28"/>
        <v>0</v>
      </c>
      <c r="CX25" s="26">
        <f t="shared" si="56"/>
        <v>0</v>
      </c>
      <c r="CY25" s="21">
        <f t="shared" si="29"/>
        <v>0</v>
      </c>
      <c r="CZ25" s="27">
        <f t="shared" si="57"/>
        <v>0</v>
      </c>
      <c r="DA25" s="21">
        <f t="shared" si="30"/>
        <v>0</v>
      </c>
      <c r="DB25" s="27">
        <f t="shared" si="58"/>
        <v>0</v>
      </c>
      <c r="DC25" s="28">
        <f t="shared" si="31"/>
        <v>0</v>
      </c>
    </row>
    <row r="26" spans="1:108" ht="20.100000000000001" customHeight="1">
      <c r="A26" s="101">
        <f t="shared" si="32"/>
        <v>13</v>
      </c>
      <c r="B26" s="1129"/>
      <c r="C26" s="1129"/>
      <c r="D26" s="124"/>
      <c r="E26" s="124"/>
      <c r="F26" s="124"/>
      <c r="G26" s="124"/>
      <c r="H26" s="124"/>
      <c r="I26" s="101" t="s">
        <v>137</v>
      </c>
      <c r="J26" s="124"/>
      <c r="K26" s="101" t="s">
        <v>89</v>
      </c>
      <c r="L26" s="124"/>
      <c r="M26" s="124"/>
      <c r="N26" s="205" t="str">
        <f>IF(L26="常勤",1,IF(M26="","",IF(M26=0,0,IF(ROUND(M26/①入力シート!$G$18,1)&lt;0.1,0.1,ROUND(M26/①入力シート!$G$18,1)))))</f>
        <v/>
      </c>
      <c r="O26" s="122"/>
      <c r="P26" s="100" t="s">
        <v>139</v>
      </c>
      <c r="Q26" s="125"/>
      <c r="R26" s="128"/>
      <c r="S26" s="129"/>
      <c r="T26" s="129"/>
      <c r="U26" s="116">
        <f t="shared" si="33"/>
        <v>0</v>
      </c>
      <c r="V26" s="129"/>
      <c r="W26" s="117">
        <f t="shared" si="34"/>
        <v>0</v>
      </c>
      <c r="X26" s="128"/>
      <c r="Y26" s="129"/>
      <c r="Z26" s="129"/>
      <c r="AA26" s="114">
        <f t="shared" si="35"/>
        <v>0</v>
      </c>
      <c r="AB26" s="131"/>
      <c r="AC26" s="129"/>
      <c r="AD26" s="129"/>
      <c r="AE26" s="118">
        <f t="shared" si="0"/>
        <v>0</v>
      </c>
      <c r="AF26" s="131"/>
      <c r="AG26" s="129"/>
      <c r="AH26" s="115">
        <f t="shared" si="36"/>
        <v>0</v>
      </c>
      <c r="AI26" s="115">
        <f t="shared" si="37"/>
        <v>0</v>
      </c>
      <c r="AJ26" s="1130"/>
      <c r="AK26" s="1130"/>
      <c r="AL26" s="1130"/>
      <c r="AM26" s="236"/>
      <c r="AN26" s="8"/>
      <c r="AO26" s="19" t="str">
        <f t="shared" si="1"/>
        <v>0</v>
      </c>
      <c r="AQ26" s="20">
        <f t="shared" si="2"/>
        <v>0</v>
      </c>
      <c r="AR26" s="21">
        <f t="shared" si="3"/>
        <v>0</v>
      </c>
      <c r="AS26" s="21">
        <f t="shared" si="4"/>
        <v>0</v>
      </c>
      <c r="AT26" s="21">
        <f t="shared" si="38"/>
        <v>0</v>
      </c>
      <c r="AU26" s="21">
        <f t="shared" si="5"/>
        <v>0</v>
      </c>
      <c r="AV26" s="22">
        <f t="shared" si="39"/>
        <v>0</v>
      </c>
      <c r="AW26" s="21">
        <f t="shared" si="6"/>
        <v>0</v>
      </c>
      <c r="AX26" s="22">
        <f t="shared" si="40"/>
        <v>0</v>
      </c>
      <c r="AY26" s="21">
        <f t="shared" si="7"/>
        <v>0</v>
      </c>
      <c r="AZ26" s="22">
        <f t="shared" si="41"/>
        <v>0</v>
      </c>
      <c r="BA26" s="21">
        <f t="shared" si="8"/>
        <v>0</v>
      </c>
      <c r="BB26" s="21">
        <f t="shared" si="42"/>
        <v>0</v>
      </c>
      <c r="BC26" s="21">
        <f t="shared" si="9"/>
        <v>0</v>
      </c>
      <c r="BD26" s="21">
        <f t="shared" si="43"/>
        <v>0</v>
      </c>
      <c r="BE26" s="21">
        <f t="shared" si="10"/>
        <v>0</v>
      </c>
      <c r="BF26" s="22">
        <f t="shared" si="44"/>
        <v>0</v>
      </c>
      <c r="BG26" s="21">
        <f t="shared" si="11"/>
        <v>0</v>
      </c>
      <c r="BH26" s="22">
        <f t="shared" si="45"/>
        <v>0</v>
      </c>
      <c r="BI26" s="21">
        <f t="shared" si="12"/>
        <v>0</v>
      </c>
      <c r="BJ26" s="22">
        <f t="shared" si="46"/>
        <v>0</v>
      </c>
      <c r="BK26" s="24">
        <f t="shared" si="59"/>
        <v>0</v>
      </c>
      <c r="BL26" s="24">
        <f t="shared" si="47"/>
        <v>0</v>
      </c>
      <c r="BM26" s="24">
        <f t="shared" si="60"/>
        <v>0</v>
      </c>
      <c r="BN26" s="24">
        <f t="shared" si="13"/>
        <v>0</v>
      </c>
      <c r="BO26" s="24">
        <f t="shared" si="61"/>
        <v>0</v>
      </c>
      <c r="BP26" s="24">
        <f t="shared" si="14"/>
        <v>0</v>
      </c>
      <c r="BQ26" s="24">
        <f t="shared" si="62"/>
        <v>0</v>
      </c>
      <c r="BR26" s="24">
        <f t="shared" si="15"/>
        <v>0</v>
      </c>
      <c r="BS26" s="24">
        <f t="shared" si="63"/>
        <v>0</v>
      </c>
      <c r="BT26" s="24">
        <f t="shared" si="16"/>
        <v>0</v>
      </c>
      <c r="BU26" s="24">
        <f t="shared" si="64"/>
        <v>0</v>
      </c>
      <c r="BV26" s="24">
        <f t="shared" si="17"/>
        <v>0</v>
      </c>
      <c r="BW26" s="24">
        <f t="shared" si="65"/>
        <v>0</v>
      </c>
      <c r="BX26" s="24">
        <f t="shared" si="48"/>
        <v>0</v>
      </c>
      <c r="BY26" s="24">
        <f t="shared" si="18"/>
        <v>0</v>
      </c>
      <c r="BZ26" s="24">
        <f t="shared" si="49"/>
        <v>0</v>
      </c>
      <c r="CA26" s="24">
        <f t="shared" si="19"/>
        <v>0</v>
      </c>
      <c r="CB26" s="22">
        <f t="shared" si="50"/>
        <v>0</v>
      </c>
      <c r="CC26" s="24">
        <f t="shared" si="20"/>
        <v>0</v>
      </c>
      <c r="CD26" s="22">
        <f t="shared" si="51"/>
        <v>0</v>
      </c>
      <c r="CE26" s="24">
        <f t="shared" si="21"/>
        <v>0</v>
      </c>
      <c r="CF26" s="22">
        <f t="shared" si="52"/>
        <v>0</v>
      </c>
      <c r="CG26" s="21">
        <f t="shared" si="66"/>
        <v>0</v>
      </c>
      <c r="CH26" s="21">
        <f t="shared" si="53"/>
        <v>0</v>
      </c>
      <c r="CI26" s="21">
        <f t="shared" si="67"/>
        <v>0</v>
      </c>
      <c r="CJ26" s="21">
        <f t="shared" si="22"/>
        <v>0</v>
      </c>
      <c r="CK26" s="21">
        <f t="shared" si="68"/>
        <v>0</v>
      </c>
      <c r="CL26" s="21">
        <f t="shared" si="23"/>
        <v>0</v>
      </c>
      <c r="CM26" s="21">
        <f t="shared" si="69"/>
        <v>0</v>
      </c>
      <c r="CN26" s="21">
        <f t="shared" si="24"/>
        <v>0</v>
      </c>
      <c r="CO26" s="21">
        <f t="shared" si="70"/>
        <v>0</v>
      </c>
      <c r="CP26" s="21">
        <f t="shared" si="25"/>
        <v>0</v>
      </c>
      <c r="CQ26" s="21">
        <f t="shared" si="71"/>
        <v>0</v>
      </c>
      <c r="CR26" s="21">
        <f t="shared" si="26"/>
        <v>0</v>
      </c>
      <c r="CS26" s="21">
        <f t="shared" si="72"/>
        <v>0</v>
      </c>
      <c r="CT26" s="21">
        <f t="shared" si="54"/>
        <v>0</v>
      </c>
      <c r="CU26" s="21">
        <f t="shared" si="27"/>
        <v>0</v>
      </c>
      <c r="CV26" s="21">
        <f t="shared" si="55"/>
        <v>0</v>
      </c>
      <c r="CW26" s="21">
        <f t="shared" si="28"/>
        <v>0</v>
      </c>
      <c r="CX26" s="26">
        <f t="shared" si="56"/>
        <v>0</v>
      </c>
      <c r="CY26" s="21">
        <f t="shared" si="29"/>
        <v>0</v>
      </c>
      <c r="CZ26" s="27">
        <f t="shared" si="57"/>
        <v>0</v>
      </c>
      <c r="DA26" s="21">
        <f t="shared" si="30"/>
        <v>0</v>
      </c>
      <c r="DB26" s="27">
        <f t="shared" si="58"/>
        <v>0</v>
      </c>
      <c r="DC26" s="28">
        <f t="shared" si="31"/>
        <v>0</v>
      </c>
    </row>
    <row r="27" spans="1:108" ht="20.100000000000001" customHeight="1">
      <c r="A27" s="101">
        <f t="shared" si="32"/>
        <v>14</v>
      </c>
      <c r="B27" s="1129"/>
      <c r="C27" s="1129"/>
      <c r="D27" s="124"/>
      <c r="E27" s="124"/>
      <c r="F27" s="124"/>
      <c r="G27" s="124"/>
      <c r="H27" s="124"/>
      <c r="I27" s="101" t="s">
        <v>137</v>
      </c>
      <c r="J27" s="124"/>
      <c r="K27" s="101" t="s">
        <v>89</v>
      </c>
      <c r="L27" s="124"/>
      <c r="M27" s="124"/>
      <c r="N27" s="205" t="str">
        <f>IF(L27="常勤",1,IF(M27="","",IF(M27=0,0,IF(ROUND(M27/①入力シート!$G$18,1)&lt;0.1,0.1,ROUND(M27/①入力シート!$G$18,1)))))</f>
        <v/>
      </c>
      <c r="O27" s="122"/>
      <c r="P27" s="100" t="s">
        <v>139</v>
      </c>
      <c r="Q27" s="125"/>
      <c r="R27" s="128"/>
      <c r="S27" s="129"/>
      <c r="T27" s="129"/>
      <c r="U27" s="116">
        <f t="shared" si="33"/>
        <v>0</v>
      </c>
      <c r="V27" s="129"/>
      <c r="W27" s="117">
        <f t="shared" si="34"/>
        <v>0</v>
      </c>
      <c r="X27" s="128"/>
      <c r="Y27" s="129"/>
      <c r="Z27" s="129"/>
      <c r="AA27" s="114">
        <f t="shared" si="35"/>
        <v>0</v>
      </c>
      <c r="AB27" s="131"/>
      <c r="AC27" s="129"/>
      <c r="AD27" s="129"/>
      <c r="AE27" s="118">
        <f t="shared" si="0"/>
        <v>0</v>
      </c>
      <c r="AF27" s="131"/>
      <c r="AG27" s="129"/>
      <c r="AH27" s="115">
        <f t="shared" si="36"/>
        <v>0</v>
      </c>
      <c r="AI27" s="115">
        <f t="shared" si="37"/>
        <v>0</v>
      </c>
      <c r="AJ27" s="1130"/>
      <c r="AK27" s="1130"/>
      <c r="AL27" s="1130"/>
      <c r="AM27" s="236"/>
      <c r="AN27" s="8"/>
      <c r="AO27" s="19" t="str">
        <f t="shared" si="1"/>
        <v>0</v>
      </c>
      <c r="AQ27" s="20">
        <f t="shared" si="2"/>
        <v>0</v>
      </c>
      <c r="AR27" s="21">
        <f t="shared" si="3"/>
        <v>0</v>
      </c>
      <c r="AS27" s="21">
        <f t="shared" si="4"/>
        <v>0</v>
      </c>
      <c r="AT27" s="21">
        <f t="shared" si="38"/>
        <v>0</v>
      </c>
      <c r="AU27" s="21">
        <f t="shared" si="5"/>
        <v>0</v>
      </c>
      <c r="AV27" s="22">
        <f t="shared" si="39"/>
        <v>0</v>
      </c>
      <c r="AW27" s="21">
        <f t="shared" si="6"/>
        <v>0</v>
      </c>
      <c r="AX27" s="22">
        <f t="shared" si="40"/>
        <v>0</v>
      </c>
      <c r="AY27" s="21">
        <f t="shared" si="7"/>
        <v>0</v>
      </c>
      <c r="AZ27" s="22">
        <f t="shared" si="41"/>
        <v>0</v>
      </c>
      <c r="BA27" s="21">
        <f t="shared" si="8"/>
        <v>0</v>
      </c>
      <c r="BB27" s="21">
        <f t="shared" si="42"/>
        <v>0</v>
      </c>
      <c r="BC27" s="21">
        <f t="shared" si="9"/>
        <v>0</v>
      </c>
      <c r="BD27" s="21">
        <f t="shared" si="43"/>
        <v>0</v>
      </c>
      <c r="BE27" s="21">
        <f t="shared" si="10"/>
        <v>0</v>
      </c>
      <c r="BF27" s="22">
        <f t="shared" si="44"/>
        <v>0</v>
      </c>
      <c r="BG27" s="21">
        <f t="shared" si="11"/>
        <v>0</v>
      </c>
      <c r="BH27" s="22">
        <f t="shared" si="45"/>
        <v>0</v>
      </c>
      <c r="BI27" s="21">
        <f t="shared" si="12"/>
        <v>0</v>
      </c>
      <c r="BJ27" s="22">
        <f t="shared" si="46"/>
        <v>0</v>
      </c>
      <c r="BK27" s="24">
        <f t="shared" si="59"/>
        <v>0</v>
      </c>
      <c r="BL27" s="24">
        <f t="shared" si="47"/>
        <v>0</v>
      </c>
      <c r="BM27" s="24">
        <f t="shared" si="60"/>
        <v>0</v>
      </c>
      <c r="BN27" s="24">
        <f t="shared" si="13"/>
        <v>0</v>
      </c>
      <c r="BO27" s="24">
        <f t="shared" si="61"/>
        <v>0</v>
      </c>
      <c r="BP27" s="24">
        <f t="shared" si="14"/>
        <v>0</v>
      </c>
      <c r="BQ27" s="24">
        <f t="shared" si="62"/>
        <v>0</v>
      </c>
      <c r="BR27" s="24">
        <f t="shared" si="15"/>
        <v>0</v>
      </c>
      <c r="BS27" s="24">
        <f t="shared" si="63"/>
        <v>0</v>
      </c>
      <c r="BT27" s="24">
        <f t="shared" si="16"/>
        <v>0</v>
      </c>
      <c r="BU27" s="24">
        <f t="shared" si="64"/>
        <v>0</v>
      </c>
      <c r="BV27" s="24">
        <f t="shared" si="17"/>
        <v>0</v>
      </c>
      <c r="BW27" s="24">
        <f t="shared" si="65"/>
        <v>0</v>
      </c>
      <c r="BX27" s="24">
        <f t="shared" si="48"/>
        <v>0</v>
      </c>
      <c r="BY27" s="24">
        <f t="shared" si="18"/>
        <v>0</v>
      </c>
      <c r="BZ27" s="24">
        <f t="shared" si="49"/>
        <v>0</v>
      </c>
      <c r="CA27" s="24">
        <f t="shared" si="19"/>
        <v>0</v>
      </c>
      <c r="CB27" s="22">
        <f t="shared" si="50"/>
        <v>0</v>
      </c>
      <c r="CC27" s="24">
        <f t="shared" si="20"/>
        <v>0</v>
      </c>
      <c r="CD27" s="22">
        <f t="shared" si="51"/>
        <v>0</v>
      </c>
      <c r="CE27" s="24">
        <f t="shared" si="21"/>
        <v>0</v>
      </c>
      <c r="CF27" s="22">
        <f t="shared" si="52"/>
        <v>0</v>
      </c>
      <c r="CG27" s="21">
        <f t="shared" si="66"/>
        <v>0</v>
      </c>
      <c r="CH27" s="21">
        <f t="shared" si="53"/>
        <v>0</v>
      </c>
      <c r="CI27" s="21">
        <f t="shared" si="67"/>
        <v>0</v>
      </c>
      <c r="CJ27" s="21">
        <f t="shared" si="22"/>
        <v>0</v>
      </c>
      <c r="CK27" s="21">
        <f t="shared" si="68"/>
        <v>0</v>
      </c>
      <c r="CL27" s="21">
        <f t="shared" si="23"/>
        <v>0</v>
      </c>
      <c r="CM27" s="21">
        <f t="shared" si="69"/>
        <v>0</v>
      </c>
      <c r="CN27" s="21">
        <f t="shared" si="24"/>
        <v>0</v>
      </c>
      <c r="CO27" s="21">
        <f t="shared" si="70"/>
        <v>0</v>
      </c>
      <c r="CP27" s="21">
        <f t="shared" si="25"/>
        <v>0</v>
      </c>
      <c r="CQ27" s="21">
        <f t="shared" si="71"/>
        <v>0</v>
      </c>
      <c r="CR27" s="21">
        <f t="shared" si="26"/>
        <v>0</v>
      </c>
      <c r="CS27" s="21">
        <f t="shared" si="72"/>
        <v>0</v>
      </c>
      <c r="CT27" s="21">
        <f t="shared" si="54"/>
        <v>0</v>
      </c>
      <c r="CU27" s="21">
        <f t="shared" si="27"/>
        <v>0</v>
      </c>
      <c r="CV27" s="21">
        <f t="shared" si="55"/>
        <v>0</v>
      </c>
      <c r="CW27" s="21">
        <f t="shared" si="28"/>
        <v>0</v>
      </c>
      <c r="CX27" s="26">
        <f t="shared" si="56"/>
        <v>0</v>
      </c>
      <c r="CY27" s="21">
        <f t="shared" si="29"/>
        <v>0</v>
      </c>
      <c r="CZ27" s="27">
        <f t="shared" si="57"/>
        <v>0</v>
      </c>
      <c r="DA27" s="21">
        <f t="shared" si="30"/>
        <v>0</v>
      </c>
      <c r="DB27" s="27">
        <f t="shared" si="58"/>
        <v>0</v>
      </c>
      <c r="DC27" s="28">
        <f t="shared" si="31"/>
        <v>0</v>
      </c>
    </row>
    <row r="28" spans="1:108" ht="20.100000000000001" customHeight="1">
      <c r="A28" s="101">
        <f t="shared" si="32"/>
        <v>15</v>
      </c>
      <c r="B28" s="1129"/>
      <c r="C28" s="1129"/>
      <c r="D28" s="124"/>
      <c r="E28" s="124"/>
      <c r="F28" s="124"/>
      <c r="G28" s="124"/>
      <c r="H28" s="124"/>
      <c r="I28" s="101" t="s">
        <v>137</v>
      </c>
      <c r="J28" s="124"/>
      <c r="K28" s="101" t="s">
        <v>89</v>
      </c>
      <c r="L28" s="124"/>
      <c r="M28" s="124"/>
      <c r="N28" s="205" t="str">
        <f>IF(L28="常勤",1,IF(M28="","",IF(M28=0,0,IF(ROUND(M28/①入力シート!$G$18,1)&lt;0.1,0.1,ROUND(M28/①入力シート!$G$18,1)))))</f>
        <v/>
      </c>
      <c r="O28" s="122"/>
      <c r="P28" s="100" t="s">
        <v>139</v>
      </c>
      <c r="Q28" s="125"/>
      <c r="R28" s="128"/>
      <c r="S28" s="129"/>
      <c r="T28" s="129"/>
      <c r="U28" s="116">
        <f t="shared" si="33"/>
        <v>0</v>
      </c>
      <c r="V28" s="129"/>
      <c r="W28" s="117">
        <f t="shared" si="34"/>
        <v>0</v>
      </c>
      <c r="X28" s="128"/>
      <c r="Y28" s="129"/>
      <c r="Z28" s="129"/>
      <c r="AA28" s="114">
        <f t="shared" si="35"/>
        <v>0</v>
      </c>
      <c r="AB28" s="131"/>
      <c r="AC28" s="129"/>
      <c r="AD28" s="129"/>
      <c r="AE28" s="118">
        <f t="shared" si="0"/>
        <v>0</v>
      </c>
      <c r="AF28" s="131"/>
      <c r="AG28" s="129"/>
      <c r="AH28" s="115">
        <f t="shared" si="36"/>
        <v>0</v>
      </c>
      <c r="AI28" s="115">
        <f t="shared" si="37"/>
        <v>0</v>
      </c>
      <c r="AJ28" s="1130"/>
      <c r="AK28" s="1130"/>
      <c r="AL28" s="1130"/>
      <c r="AM28" s="236"/>
      <c r="AN28" s="8"/>
      <c r="AO28" s="19" t="str">
        <f t="shared" si="1"/>
        <v>0</v>
      </c>
      <c r="AQ28" s="20">
        <f t="shared" si="2"/>
        <v>0</v>
      </c>
      <c r="AR28" s="21">
        <f t="shared" si="3"/>
        <v>0</v>
      </c>
      <c r="AS28" s="21">
        <f t="shared" si="4"/>
        <v>0</v>
      </c>
      <c r="AT28" s="21">
        <f t="shared" si="38"/>
        <v>0</v>
      </c>
      <c r="AU28" s="21">
        <f t="shared" si="5"/>
        <v>0</v>
      </c>
      <c r="AV28" s="22">
        <f t="shared" si="39"/>
        <v>0</v>
      </c>
      <c r="AW28" s="21">
        <f t="shared" si="6"/>
        <v>0</v>
      </c>
      <c r="AX28" s="22">
        <f t="shared" si="40"/>
        <v>0</v>
      </c>
      <c r="AY28" s="21">
        <f t="shared" si="7"/>
        <v>0</v>
      </c>
      <c r="AZ28" s="22">
        <f t="shared" si="41"/>
        <v>0</v>
      </c>
      <c r="BA28" s="21">
        <f t="shared" si="8"/>
        <v>0</v>
      </c>
      <c r="BB28" s="21">
        <f t="shared" si="42"/>
        <v>0</v>
      </c>
      <c r="BC28" s="21">
        <f t="shared" si="9"/>
        <v>0</v>
      </c>
      <c r="BD28" s="21">
        <f t="shared" si="43"/>
        <v>0</v>
      </c>
      <c r="BE28" s="21">
        <f t="shared" si="10"/>
        <v>0</v>
      </c>
      <c r="BF28" s="22">
        <f t="shared" si="44"/>
        <v>0</v>
      </c>
      <c r="BG28" s="21">
        <f t="shared" si="11"/>
        <v>0</v>
      </c>
      <c r="BH28" s="22">
        <f t="shared" si="45"/>
        <v>0</v>
      </c>
      <c r="BI28" s="21">
        <f t="shared" si="12"/>
        <v>0</v>
      </c>
      <c r="BJ28" s="22">
        <f t="shared" si="46"/>
        <v>0</v>
      </c>
      <c r="BK28" s="24">
        <f t="shared" si="59"/>
        <v>0</v>
      </c>
      <c r="BL28" s="24">
        <f t="shared" si="47"/>
        <v>0</v>
      </c>
      <c r="BM28" s="24">
        <f t="shared" si="60"/>
        <v>0</v>
      </c>
      <c r="BN28" s="24">
        <f t="shared" si="13"/>
        <v>0</v>
      </c>
      <c r="BO28" s="24">
        <f t="shared" si="61"/>
        <v>0</v>
      </c>
      <c r="BP28" s="24">
        <f t="shared" si="14"/>
        <v>0</v>
      </c>
      <c r="BQ28" s="24">
        <f t="shared" si="62"/>
        <v>0</v>
      </c>
      <c r="BR28" s="24">
        <f t="shared" si="15"/>
        <v>0</v>
      </c>
      <c r="BS28" s="24">
        <f t="shared" si="63"/>
        <v>0</v>
      </c>
      <c r="BT28" s="24">
        <f t="shared" si="16"/>
        <v>0</v>
      </c>
      <c r="BU28" s="24">
        <f t="shared" si="64"/>
        <v>0</v>
      </c>
      <c r="BV28" s="24">
        <f t="shared" si="17"/>
        <v>0</v>
      </c>
      <c r="BW28" s="24">
        <f t="shared" si="65"/>
        <v>0</v>
      </c>
      <c r="BX28" s="24">
        <f t="shared" si="48"/>
        <v>0</v>
      </c>
      <c r="BY28" s="24">
        <f t="shared" si="18"/>
        <v>0</v>
      </c>
      <c r="BZ28" s="24">
        <f t="shared" si="49"/>
        <v>0</v>
      </c>
      <c r="CA28" s="24">
        <f t="shared" si="19"/>
        <v>0</v>
      </c>
      <c r="CB28" s="22">
        <f t="shared" si="50"/>
        <v>0</v>
      </c>
      <c r="CC28" s="24">
        <f t="shared" si="20"/>
        <v>0</v>
      </c>
      <c r="CD28" s="22">
        <f t="shared" si="51"/>
        <v>0</v>
      </c>
      <c r="CE28" s="24">
        <f t="shared" si="21"/>
        <v>0</v>
      </c>
      <c r="CF28" s="22">
        <f t="shared" si="52"/>
        <v>0</v>
      </c>
      <c r="CG28" s="21">
        <f t="shared" si="66"/>
        <v>0</v>
      </c>
      <c r="CH28" s="21">
        <f t="shared" si="53"/>
        <v>0</v>
      </c>
      <c r="CI28" s="21">
        <f t="shared" si="67"/>
        <v>0</v>
      </c>
      <c r="CJ28" s="21">
        <f t="shared" si="22"/>
        <v>0</v>
      </c>
      <c r="CK28" s="21">
        <f t="shared" si="68"/>
        <v>0</v>
      </c>
      <c r="CL28" s="21">
        <f t="shared" si="23"/>
        <v>0</v>
      </c>
      <c r="CM28" s="21">
        <f t="shared" si="69"/>
        <v>0</v>
      </c>
      <c r="CN28" s="21">
        <f t="shared" si="24"/>
        <v>0</v>
      </c>
      <c r="CO28" s="21">
        <f t="shared" si="70"/>
        <v>0</v>
      </c>
      <c r="CP28" s="21">
        <f t="shared" si="25"/>
        <v>0</v>
      </c>
      <c r="CQ28" s="21">
        <f t="shared" si="71"/>
        <v>0</v>
      </c>
      <c r="CR28" s="21">
        <f t="shared" si="26"/>
        <v>0</v>
      </c>
      <c r="CS28" s="21">
        <f t="shared" si="72"/>
        <v>0</v>
      </c>
      <c r="CT28" s="21">
        <f t="shared" si="54"/>
        <v>0</v>
      </c>
      <c r="CU28" s="21">
        <f t="shared" si="27"/>
        <v>0</v>
      </c>
      <c r="CV28" s="21">
        <f t="shared" si="55"/>
        <v>0</v>
      </c>
      <c r="CW28" s="21">
        <f t="shared" si="28"/>
        <v>0</v>
      </c>
      <c r="CX28" s="26">
        <f t="shared" si="56"/>
        <v>0</v>
      </c>
      <c r="CY28" s="21">
        <f t="shared" si="29"/>
        <v>0</v>
      </c>
      <c r="CZ28" s="27">
        <f t="shared" si="57"/>
        <v>0</v>
      </c>
      <c r="DA28" s="21">
        <f t="shared" si="30"/>
        <v>0</v>
      </c>
      <c r="DB28" s="27">
        <f t="shared" si="58"/>
        <v>0</v>
      </c>
      <c r="DC28" s="28">
        <f t="shared" si="31"/>
        <v>0</v>
      </c>
    </row>
    <row r="29" spans="1:108" ht="20.100000000000001" customHeight="1">
      <c r="A29" s="101">
        <f t="shared" si="32"/>
        <v>16</v>
      </c>
      <c r="B29" s="1129"/>
      <c r="C29" s="1129"/>
      <c r="D29" s="124"/>
      <c r="E29" s="124"/>
      <c r="F29" s="124"/>
      <c r="G29" s="124"/>
      <c r="H29" s="124"/>
      <c r="I29" s="101" t="s">
        <v>137</v>
      </c>
      <c r="J29" s="124"/>
      <c r="K29" s="101" t="s">
        <v>89</v>
      </c>
      <c r="L29" s="124"/>
      <c r="M29" s="124"/>
      <c r="N29" s="205" t="str">
        <f>IF(L29="常勤",1,IF(M29="","",IF(M29=0,0,IF(ROUND(M29/①入力シート!$G$18,1)&lt;0.1,0.1,ROUND(M29/①入力シート!$G$18,1)))))</f>
        <v/>
      </c>
      <c r="O29" s="122"/>
      <c r="P29" s="100" t="s">
        <v>139</v>
      </c>
      <c r="Q29" s="125"/>
      <c r="R29" s="128"/>
      <c r="S29" s="129"/>
      <c r="T29" s="129"/>
      <c r="U29" s="116">
        <f t="shared" si="33"/>
        <v>0</v>
      </c>
      <c r="V29" s="129"/>
      <c r="W29" s="117">
        <f t="shared" si="34"/>
        <v>0</v>
      </c>
      <c r="X29" s="128"/>
      <c r="Y29" s="129"/>
      <c r="Z29" s="129"/>
      <c r="AA29" s="114">
        <f t="shared" si="35"/>
        <v>0</v>
      </c>
      <c r="AB29" s="131"/>
      <c r="AC29" s="129"/>
      <c r="AD29" s="129"/>
      <c r="AE29" s="118">
        <f t="shared" si="0"/>
        <v>0</v>
      </c>
      <c r="AF29" s="131"/>
      <c r="AG29" s="129"/>
      <c r="AH29" s="115">
        <f t="shared" si="36"/>
        <v>0</v>
      </c>
      <c r="AI29" s="115">
        <f t="shared" si="37"/>
        <v>0</v>
      </c>
      <c r="AJ29" s="1130"/>
      <c r="AK29" s="1130"/>
      <c r="AL29" s="1130"/>
      <c r="AM29" s="236"/>
      <c r="AN29" s="8"/>
      <c r="AO29" s="19" t="str">
        <f t="shared" si="1"/>
        <v>0</v>
      </c>
      <c r="AQ29" s="20">
        <f t="shared" si="2"/>
        <v>0</v>
      </c>
      <c r="AR29" s="21">
        <f t="shared" si="3"/>
        <v>0</v>
      </c>
      <c r="AS29" s="21">
        <f t="shared" si="4"/>
        <v>0</v>
      </c>
      <c r="AT29" s="21">
        <f t="shared" si="38"/>
        <v>0</v>
      </c>
      <c r="AU29" s="21">
        <f t="shared" si="5"/>
        <v>0</v>
      </c>
      <c r="AV29" s="22">
        <f t="shared" si="39"/>
        <v>0</v>
      </c>
      <c r="AW29" s="21">
        <f t="shared" si="6"/>
        <v>0</v>
      </c>
      <c r="AX29" s="22">
        <f t="shared" si="40"/>
        <v>0</v>
      </c>
      <c r="AY29" s="21">
        <f t="shared" si="7"/>
        <v>0</v>
      </c>
      <c r="AZ29" s="22">
        <f t="shared" si="41"/>
        <v>0</v>
      </c>
      <c r="BA29" s="21">
        <f t="shared" si="8"/>
        <v>0</v>
      </c>
      <c r="BB29" s="21">
        <f t="shared" si="42"/>
        <v>0</v>
      </c>
      <c r="BC29" s="21">
        <f t="shared" si="9"/>
        <v>0</v>
      </c>
      <c r="BD29" s="21">
        <f t="shared" si="43"/>
        <v>0</v>
      </c>
      <c r="BE29" s="21">
        <f t="shared" si="10"/>
        <v>0</v>
      </c>
      <c r="BF29" s="22">
        <f t="shared" si="44"/>
        <v>0</v>
      </c>
      <c r="BG29" s="21">
        <f t="shared" si="11"/>
        <v>0</v>
      </c>
      <c r="BH29" s="22">
        <f t="shared" si="45"/>
        <v>0</v>
      </c>
      <c r="BI29" s="21">
        <f t="shared" si="12"/>
        <v>0</v>
      </c>
      <c r="BJ29" s="22">
        <f t="shared" si="46"/>
        <v>0</v>
      </c>
      <c r="BK29" s="24">
        <f t="shared" si="59"/>
        <v>0</v>
      </c>
      <c r="BL29" s="24">
        <f t="shared" si="47"/>
        <v>0</v>
      </c>
      <c r="BM29" s="24">
        <f t="shared" si="60"/>
        <v>0</v>
      </c>
      <c r="BN29" s="24">
        <f t="shared" si="13"/>
        <v>0</v>
      </c>
      <c r="BO29" s="24">
        <f t="shared" si="61"/>
        <v>0</v>
      </c>
      <c r="BP29" s="24">
        <f t="shared" si="14"/>
        <v>0</v>
      </c>
      <c r="BQ29" s="24">
        <f t="shared" si="62"/>
        <v>0</v>
      </c>
      <c r="BR29" s="24">
        <f t="shared" si="15"/>
        <v>0</v>
      </c>
      <c r="BS29" s="24">
        <f t="shared" si="63"/>
        <v>0</v>
      </c>
      <c r="BT29" s="24">
        <f t="shared" si="16"/>
        <v>0</v>
      </c>
      <c r="BU29" s="24">
        <f t="shared" si="64"/>
        <v>0</v>
      </c>
      <c r="BV29" s="24">
        <f t="shared" si="17"/>
        <v>0</v>
      </c>
      <c r="BW29" s="24">
        <f t="shared" si="65"/>
        <v>0</v>
      </c>
      <c r="BX29" s="24">
        <f t="shared" si="48"/>
        <v>0</v>
      </c>
      <c r="BY29" s="24">
        <f t="shared" si="18"/>
        <v>0</v>
      </c>
      <c r="BZ29" s="24">
        <f t="shared" si="49"/>
        <v>0</v>
      </c>
      <c r="CA29" s="24">
        <f t="shared" si="19"/>
        <v>0</v>
      </c>
      <c r="CB29" s="22">
        <f t="shared" si="50"/>
        <v>0</v>
      </c>
      <c r="CC29" s="24">
        <f t="shared" si="20"/>
        <v>0</v>
      </c>
      <c r="CD29" s="22">
        <f t="shared" si="51"/>
        <v>0</v>
      </c>
      <c r="CE29" s="24">
        <f t="shared" si="21"/>
        <v>0</v>
      </c>
      <c r="CF29" s="22">
        <f t="shared" si="52"/>
        <v>0</v>
      </c>
      <c r="CG29" s="21">
        <f t="shared" si="66"/>
        <v>0</v>
      </c>
      <c r="CH29" s="21">
        <f t="shared" si="53"/>
        <v>0</v>
      </c>
      <c r="CI29" s="21">
        <f t="shared" si="67"/>
        <v>0</v>
      </c>
      <c r="CJ29" s="21">
        <f t="shared" si="22"/>
        <v>0</v>
      </c>
      <c r="CK29" s="21">
        <f t="shared" si="68"/>
        <v>0</v>
      </c>
      <c r="CL29" s="21">
        <f t="shared" si="23"/>
        <v>0</v>
      </c>
      <c r="CM29" s="21">
        <f t="shared" si="69"/>
        <v>0</v>
      </c>
      <c r="CN29" s="21">
        <f t="shared" si="24"/>
        <v>0</v>
      </c>
      <c r="CO29" s="21">
        <f t="shared" si="70"/>
        <v>0</v>
      </c>
      <c r="CP29" s="21">
        <f t="shared" si="25"/>
        <v>0</v>
      </c>
      <c r="CQ29" s="21">
        <f t="shared" si="71"/>
        <v>0</v>
      </c>
      <c r="CR29" s="21">
        <f t="shared" si="26"/>
        <v>0</v>
      </c>
      <c r="CS29" s="21">
        <f t="shared" si="72"/>
        <v>0</v>
      </c>
      <c r="CT29" s="21">
        <f t="shared" si="54"/>
        <v>0</v>
      </c>
      <c r="CU29" s="21">
        <f t="shared" si="27"/>
        <v>0</v>
      </c>
      <c r="CV29" s="21">
        <f t="shared" si="55"/>
        <v>0</v>
      </c>
      <c r="CW29" s="21">
        <f t="shared" si="28"/>
        <v>0</v>
      </c>
      <c r="CX29" s="26">
        <f t="shared" si="56"/>
        <v>0</v>
      </c>
      <c r="CY29" s="21">
        <f t="shared" si="29"/>
        <v>0</v>
      </c>
      <c r="CZ29" s="27">
        <f t="shared" si="57"/>
        <v>0</v>
      </c>
      <c r="DA29" s="21">
        <f t="shared" si="30"/>
        <v>0</v>
      </c>
      <c r="DB29" s="27">
        <f t="shared" si="58"/>
        <v>0</v>
      </c>
      <c r="DC29" s="28">
        <f t="shared" si="31"/>
        <v>0</v>
      </c>
    </row>
    <row r="30" spans="1:108" ht="20.100000000000001" customHeight="1">
      <c r="A30" s="101">
        <f t="shared" si="32"/>
        <v>17</v>
      </c>
      <c r="B30" s="1129"/>
      <c r="C30" s="1129"/>
      <c r="D30" s="124"/>
      <c r="E30" s="124"/>
      <c r="F30" s="124"/>
      <c r="G30" s="124"/>
      <c r="H30" s="124"/>
      <c r="I30" s="101" t="s">
        <v>137</v>
      </c>
      <c r="J30" s="124"/>
      <c r="K30" s="101" t="s">
        <v>89</v>
      </c>
      <c r="L30" s="124"/>
      <c r="M30" s="124"/>
      <c r="N30" s="205" t="str">
        <f>IF(L30="常勤",1,IF(M30="","",IF(M30=0,0,IF(ROUND(M30/①入力シート!$G$18,1)&lt;0.1,0.1,ROUND(M30/①入力シート!$G$18,1)))))</f>
        <v/>
      </c>
      <c r="O30" s="122"/>
      <c r="P30" s="100" t="s">
        <v>139</v>
      </c>
      <c r="Q30" s="125"/>
      <c r="R30" s="128"/>
      <c r="S30" s="129"/>
      <c r="T30" s="129"/>
      <c r="U30" s="116">
        <f t="shared" si="33"/>
        <v>0</v>
      </c>
      <c r="V30" s="129"/>
      <c r="W30" s="117">
        <f t="shared" si="34"/>
        <v>0</v>
      </c>
      <c r="X30" s="128"/>
      <c r="Y30" s="129"/>
      <c r="Z30" s="129"/>
      <c r="AA30" s="114">
        <f t="shared" si="35"/>
        <v>0</v>
      </c>
      <c r="AB30" s="131"/>
      <c r="AC30" s="129"/>
      <c r="AD30" s="129"/>
      <c r="AE30" s="118">
        <f t="shared" si="0"/>
        <v>0</v>
      </c>
      <c r="AF30" s="131"/>
      <c r="AG30" s="129"/>
      <c r="AH30" s="115">
        <f t="shared" si="36"/>
        <v>0</v>
      </c>
      <c r="AI30" s="115">
        <f t="shared" si="37"/>
        <v>0</v>
      </c>
      <c r="AJ30" s="1130"/>
      <c r="AK30" s="1130"/>
      <c r="AL30" s="1130"/>
      <c r="AM30" s="236"/>
      <c r="AN30" s="8"/>
      <c r="AO30" s="19" t="str">
        <f t="shared" si="1"/>
        <v>0</v>
      </c>
      <c r="AQ30" s="20">
        <f t="shared" si="2"/>
        <v>0</v>
      </c>
      <c r="AR30" s="21">
        <f t="shared" si="3"/>
        <v>0</v>
      </c>
      <c r="AS30" s="21">
        <f t="shared" si="4"/>
        <v>0</v>
      </c>
      <c r="AT30" s="21">
        <f t="shared" si="38"/>
        <v>0</v>
      </c>
      <c r="AU30" s="21">
        <f t="shared" si="5"/>
        <v>0</v>
      </c>
      <c r="AV30" s="22">
        <f t="shared" si="39"/>
        <v>0</v>
      </c>
      <c r="AW30" s="21">
        <f t="shared" si="6"/>
        <v>0</v>
      </c>
      <c r="AX30" s="22">
        <f t="shared" si="40"/>
        <v>0</v>
      </c>
      <c r="AY30" s="21">
        <f t="shared" si="7"/>
        <v>0</v>
      </c>
      <c r="AZ30" s="22">
        <f t="shared" si="41"/>
        <v>0</v>
      </c>
      <c r="BA30" s="21">
        <f t="shared" si="8"/>
        <v>0</v>
      </c>
      <c r="BB30" s="21">
        <f t="shared" si="42"/>
        <v>0</v>
      </c>
      <c r="BC30" s="21">
        <f t="shared" si="9"/>
        <v>0</v>
      </c>
      <c r="BD30" s="21">
        <f t="shared" si="43"/>
        <v>0</v>
      </c>
      <c r="BE30" s="21">
        <f t="shared" si="10"/>
        <v>0</v>
      </c>
      <c r="BF30" s="22">
        <f t="shared" si="44"/>
        <v>0</v>
      </c>
      <c r="BG30" s="21">
        <f t="shared" si="11"/>
        <v>0</v>
      </c>
      <c r="BH30" s="22">
        <f t="shared" si="45"/>
        <v>0</v>
      </c>
      <c r="BI30" s="21">
        <f t="shared" si="12"/>
        <v>0</v>
      </c>
      <c r="BJ30" s="22">
        <f t="shared" si="46"/>
        <v>0</v>
      </c>
      <c r="BK30" s="24">
        <f t="shared" si="59"/>
        <v>0</v>
      </c>
      <c r="BL30" s="24">
        <f t="shared" si="47"/>
        <v>0</v>
      </c>
      <c r="BM30" s="24">
        <f t="shared" si="60"/>
        <v>0</v>
      </c>
      <c r="BN30" s="24">
        <f t="shared" si="13"/>
        <v>0</v>
      </c>
      <c r="BO30" s="24">
        <f t="shared" si="61"/>
        <v>0</v>
      </c>
      <c r="BP30" s="24">
        <f t="shared" si="14"/>
        <v>0</v>
      </c>
      <c r="BQ30" s="24">
        <f t="shared" si="62"/>
        <v>0</v>
      </c>
      <c r="BR30" s="24">
        <f t="shared" si="15"/>
        <v>0</v>
      </c>
      <c r="BS30" s="24">
        <f t="shared" si="63"/>
        <v>0</v>
      </c>
      <c r="BT30" s="24">
        <f t="shared" si="16"/>
        <v>0</v>
      </c>
      <c r="BU30" s="24">
        <f t="shared" si="64"/>
        <v>0</v>
      </c>
      <c r="BV30" s="24">
        <f t="shared" si="17"/>
        <v>0</v>
      </c>
      <c r="BW30" s="24">
        <f t="shared" si="65"/>
        <v>0</v>
      </c>
      <c r="BX30" s="24">
        <f t="shared" si="48"/>
        <v>0</v>
      </c>
      <c r="BY30" s="24">
        <f t="shared" si="18"/>
        <v>0</v>
      </c>
      <c r="BZ30" s="24">
        <f t="shared" si="49"/>
        <v>0</v>
      </c>
      <c r="CA30" s="24">
        <f t="shared" si="19"/>
        <v>0</v>
      </c>
      <c r="CB30" s="22">
        <f t="shared" si="50"/>
        <v>0</v>
      </c>
      <c r="CC30" s="24">
        <f t="shared" si="20"/>
        <v>0</v>
      </c>
      <c r="CD30" s="22">
        <f t="shared" si="51"/>
        <v>0</v>
      </c>
      <c r="CE30" s="24">
        <f t="shared" si="21"/>
        <v>0</v>
      </c>
      <c r="CF30" s="22">
        <f t="shared" si="52"/>
        <v>0</v>
      </c>
      <c r="CG30" s="21">
        <f t="shared" si="66"/>
        <v>0</v>
      </c>
      <c r="CH30" s="21">
        <f t="shared" si="53"/>
        <v>0</v>
      </c>
      <c r="CI30" s="21">
        <f t="shared" si="67"/>
        <v>0</v>
      </c>
      <c r="CJ30" s="21">
        <f t="shared" si="22"/>
        <v>0</v>
      </c>
      <c r="CK30" s="21">
        <f t="shared" si="68"/>
        <v>0</v>
      </c>
      <c r="CL30" s="21">
        <f t="shared" si="23"/>
        <v>0</v>
      </c>
      <c r="CM30" s="21">
        <f t="shared" si="69"/>
        <v>0</v>
      </c>
      <c r="CN30" s="21">
        <f t="shared" si="24"/>
        <v>0</v>
      </c>
      <c r="CO30" s="21">
        <f t="shared" si="70"/>
        <v>0</v>
      </c>
      <c r="CP30" s="21">
        <f t="shared" si="25"/>
        <v>0</v>
      </c>
      <c r="CQ30" s="21">
        <f t="shared" si="71"/>
        <v>0</v>
      </c>
      <c r="CR30" s="21">
        <f t="shared" si="26"/>
        <v>0</v>
      </c>
      <c r="CS30" s="21">
        <f t="shared" si="72"/>
        <v>0</v>
      </c>
      <c r="CT30" s="21">
        <f t="shared" si="54"/>
        <v>0</v>
      </c>
      <c r="CU30" s="21">
        <f t="shared" si="27"/>
        <v>0</v>
      </c>
      <c r="CV30" s="21">
        <f t="shared" si="55"/>
        <v>0</v>
      </c>
      <c r="CW30" s="21">
        <f t="shared" si="28"/>
        <v>0</v>
      </c>
      <c r="CX30" s="26">
        <f t="shared" si="56"/>
        <v>0</v>
      </c>
      <c r="CY30" s="21">
        <f t="shared" si="29"/>
        <v>0</v>
      </c>
      <c r="CZ30" s="27">
        <f t="shared" si="57"/>
        <v>0</v>
      </c>
      <c r="DA30" s="21">
        <f t="shared" si="30"/>
        <v>0</v>
      </c>
      <c r="DB30" s="27">
        <f t="shared" si="58"/>
        <v>0</v>
      </c>
      <c r="DC30" s="28">
        <f t="shared" si="31"/>
        <v>0</v>
      </c>
    </row>
    <row r="31" spans="1:108" ht="20.100000000000001" customHeight="1">
      <c r="A31" s="101">
        <f t="shared" si="32"/>
        <v>18</v>
      </c>
      <c r="B31" s="1129"/>
      <c r="C31" s="1129"/>
      <c r="D31" s="124"/>
      <c r="E31" s="124"/>
      <c r="F31" s="124"/>
      <c r="G31" s="124"/>
      <c r="H31" s="124"/>
      <c r="I31" s="101" t="s">
        <v>137</v>
      </c>
      <c r="J31" s="124"/>
      <c r="K31" s="101" t="s">
        <v>89</v>
      </c>
      <c r="L31" s="124"/>
      <c r="M31" s="124"/>
      <c r="N31" s="205" t="str">
        <f>IF(L31="常勤",1,IF(M31="","",IF(M31=0,0,IF(ROUND(M31/①入力シート!$G$18,1)&lt;0.1,0.1,ROUND(M31/①入力シート!$G$18,1)))))</f>
        <v/>
      </c>
      <c r="O31" s="122"/>
      <c r="P31" s="100" t="s">
        <v>139</v>
      </c>
      <c r="Q31" s="125"/>
      <c r="R31" s="128"/>
      <c r="S31" s="129"/>
      <c r="T31" s="129"/>
      <c r="U31" s="116">
        <f t="shared" si="33"/>
        <v>0</v>
      </c>
      <c r="V31" s="129"/>
      <c r="W31" s="117">
        <f t="shared" si="34"/>
        <v>0</v>
      </c>
      <c r="X31" s="128"/>
      <c r="Y31" s="129"/>
      <c r="Z31" s="129"/>
      <c r="AA31" s="114">
        <f t="shared" si="35"/>
        <v>0</v>
      </c>
      <c r="AB31" s="131"/>
      <c r="AC31" s="129"/>
      <c r="AD31" s="129"/>
      <c r="AE31" s="118">
        <f t="shared" si="0"/>
        <v>0</v>
      </c>
      <c r="AF31" s="131"/>
      <c r="AG31" s="129"/>
      <c r="AH31" s="115">
        <f t="shared" si="36"/>
        <v>0</v>
      </c>
      <c r="AI31" s="115">
        <f t="shared" si="37"/>
        <v>0</v>
      </c>
      <c r="AJ31" s="1130"/>
      <c r="AK31" s="1130"/>
      <c r="AL31" s="1130"/>
      <c r="AM31" s="236"/>
      <c r="AN31" s="8"/>
      <c r="AO31" s="19" t="str">
        <f t="shared" si="1"/>
        <v>0</v>
      </c>
      <c r="AQ31" s="20">
        <f t="shared" si="2"/>
        <v>0</v>
      </c>
      <c r="AR31" s="21">
        <f t="shared" si="3"/>
        <v>0</v>
      </c>
      <c r="AS31" s="21">
        <f t="shared" si="4"/>
        <v>0</v>
      </c>
      <c r="AT31" s="21">
        <f t="shared" si="38"/>
        <v>0</v>
      </c>
      <c r="AU31" s="21">
        <f t="shared" si="5"/>
        <v>0</v>
      </c>
      <c r="AV31" s="22">
        <f t="shared" si="39"/>
        <v>0</v>
      </c>
      <c r="AW31" s="21">
        <f t="shared" si="6"/>
        <v>0</v>
      </c>
      <c r="AX31" s="22">
        <f t="shared" si="40"/>
        <v>0</v>
      </c>
      <c r="AY31" s="21">
        <f t="shared" si="7"/>
        <v>0</v>
      </c>
      <c r="AZ31" s="22">
        <f t="shared" si="41"/>
        <v>0</v>
      </c>
      <c r="BA31" s="21">
        <f t="shared" si="8"/>
        <v>0</v>
      </c>
      <c r="BB31" s="21">
        <f t="shared" si="42"/>
        <v>0</v>
      </c>
      <c r="BC31" s="21">
        <f t="shared" si="9"/>
        <v>0</v>
      </c>
      <c r="BD31" s="21">
        <f t="shared" si="43"/>
        <v>0</v>
      </c>
      <c r="BE31" s="21">
        <f t="shared" si="10"/>
        <v>0</v>
      </c>
      <c r="BF31" s="22">
        <f t="shared" si="44"/>
        <v>0</v>
      </c>
      <c r="BG31" s="21">
        <f t="shared" si="11"/>
        <v>0</v>
      </c>
      <c r="BH31" s="22">
        <f t="shared" si="45"/>
        <v>0</v>
      </c>
      <c r="BI31" s="21">
        <f t="shared" si="12"/>
        <v>0</v>
      </c>
      <c r="BJ31" s="22">
        <f t="shared" si="46"/>
        <v>0</v>
      </c>
      <c r="BK31" s="24">
        <f t="shared" si="59"/>
        <v>0</v>
      </c>
      <c r="BL31" s="24">
        <f t="shared" si="47"/>
        <v>0</v>
      </c>
      <c r="BM31" s="24">
        <f t="shared" si="60"/>
        <v>0</v>
      </c>
      <c r="BN31" s="24">
        <f t="shared" si="13"/>
        <v>0</v>
      </c>
      <c r="BO31" s="24">
        <f t="shared" si="61"/>
        <v>0</v>
      </c>
      <c r="BP31" s="24">
        <f t="shared" si="14"/>
        <v>0</v>
      </c>
      <c r="BQ31" s="24">
        <f t="shared" si="62"/>
        <v>0</v>
      </c>
      <c r="BR31" s="24">
        <f t="shared" si="15"/>
        <v>0</v>
      </c>
      <c r="BS31" s="24">
        <f t="shared" si="63"/>
        <v>0</v>
      </c>
      <c r="BT31" s="24">
        <f t="shared" si="16"/>
        <v>0</v>
      </c>
      <c r="BU31" s="24">
        <f t="shared" si="64"/>
        <v>0</v>
      </c>
      <c r="BV31" s="24">
        <f t="shared" si="17"/>
        <v>0</v>
      </c>
      <c r="BW31" s="24">
        <f t="shared" si="65"/>
        <v>0</v>
      </c>
      <c r="BX31" s="24">
        <f t="shared" si="48"/>
        <v>0</v>
      </c>
      <c r="BY31" s="24">
        <f t="shared" si="18"/>
        <v>0</v>
      </c>
      <c r="BZ31" s="24">
        <f t="shared" si="49"/>
        <v>0</v>
      </c>
      <c r="CA31" s="24">
        <f t="shared" si="19"/>
        <v>0</v>
      </c>
      <c r="CB31" s="22">
        <f t="shared" si="50"/>
        <v>0</v>
      </c>
      <c r="CC31" s="24">
        <f t="shared" si="20"/>
        <v>0</v>
      </c>
      <c r="CD31" s="22">
        <f t="shared" si="51"/>
        <v>0</v>
      </c>
      <c r="CE31" s="24">
        <f t="shared" si="21"/>
        <v>0</v>
      </c>
      <c r="CF31" s="22">
        <f t="shared" si="52"/>
        <v>0</v>
      </c>
      <c r="CG31" s="21">
        <f t="shared" si="66"/>
        <v>0</v>
      </c>
      <c r="CH31" s="21">
        <f t="shared" si="53"/>
        <v>0</v>
      </c>
      <c r="CI31" s="21">
        <f t="shared" si="67"/>
        <v>0</v>
      </c>
      <c r="CJ31" s="21">
        <f t="shared" si="22"/>
        <v>0</v>
      </c>
      <c r="CK31" s="21">
        <f t="shared" si="68"/>
        <v>0</v>
      </c>
      <c r="CL31" s="21">
        <f t="shared" si="23"/>
        <v>0</v>
      </c>
      <c r="CM31" s="21">
        <f t="shared" si="69"/>
        <v>0</v>
      </c>
      <c r="CN31" s="21">
        <f t="shared" si="24"/>
        <v>0</v>
      </c>
      <c r="CO31" s="21">
        <f t="shared" si="70"/>
        <v>0</v>
      </c>
      <c r="CP31" s="21">
        <f t="shared" si="25"/>
        <v>0</v>
      </c>
      <c r="CQ31" s="21">
        <f t="shared" si="71"/>
        <v>0</v>
      </c>
      <c r="CR31" s="21">
        <f t="shared" si="26"/>
        <v>0</v>
      </c>
      <c r="CS31" s="21">
        <f t="shared" si="72"/>
        <v>0</v>
      </c>
      <c r="CT31" s="21">
        <f t="shared" si="54"/>
        <v>0</v>
      </c>
      <c r="CU31" s="21">
        <f t="shared" si="27"/>
        <v>0</v>
      </c>
      <c r="CV31" s="21">
        <f t="shared" si="55"/>
        <v>0</v>
      </c>
      <c r="CW31" s="21">
        <f t="shared" si="28"/>
        <v>0</v>
      </c>
      <c r="CX31" s="26">
        <f t="shared" si="56"/>
        <v>0</v>
      </c>
      <c r="CY31" s="21">
        <f t="shared" si="29"/>
        <v>0</v>
      </c>
      <c r="CZ31" s="27">
        <f t="shared" si="57"/>
        <v>0</v>
      </c>
      <c r="DA31" s="21">
        <f t="shared" si="30"/>
        <v>0</v>
      </c>
      <c r="DB31" s="27">
        <f t="shared" si="58"/>
        <v>0</v>
      </c>
      <c r="DC31" s="28">
        <f t="shared" si="31"/>
        <v>0</v>
      </c>
    </row>
    <row r="32" spans="1:108" ht="20.100000000000001" customHeight="1">
      <c r="A32" s="101">
        <f t="shared" si="32"/>
        <v>19</v>
      </c>
      <c r="B32" s="1129"/>
      <c r="C32" s="1129"/>
      <c r="D32" s="124"/>
      <c r="E32" s="124"/>
      <c r="F32" s="124"/>
      <c r="G32" s="124"/>
      <c r="H32" s="124"/>
      <c r="I32" s="101" t="s">
        <v>137</v>
      </c>
      <c r="J32" s="124"/>
      <c r="K32" s="101" t="s">
        <v>89</v>
      </c>
      <c r="L32" s="124"/>
      <c r="M32" s="124"/>
      <c r="N32" s="205" t="str">
        <f>IF(L32="常勤",1,IF(M32="","",IF(M32=0,0,IF(ROUND(M32/①入力シート!$G$18,1)&lt;0.1,0.1,ROUND(M32/①入力シート!$G$18,1)))))</f>
        <v/>
      </c>
      <c r="O32" s="122"/>
      <c r="P32" s="100" t="s">
        <v>139</v>
      </c>
      <c r="Q32" s="125"/>
      <c r="R32" s="128"/>
      <c r="S32" s="129"/>
      <c r="T32" s="129"/>
      <c r="U32" s="116">
        <f t="shared" si="33"/>
        <v>0</v>
      </c>
      <c r="V32" s="129"/>
      <c r="W32" s="117">
        <f t="shared" si="34"/>
        <v>0</v>
      </c>
      <c r="X32" s="128"/>
      <c r="Y32" s="129"/>
      <c r="Z32" s="129"/>
      <c r="AA32" s="114">
        <f t="shared" si="35"/>
        <v>0</v>
      </c>
      <c r="AB32" s="131"/>
      <c r="AC32" s="129"/>
      <c r="AD32" s="129"/>
      <c r="AE32" s="118">
        <f t="shared" si="0"/>
        <v>0</v>
      </c>
      <c r="AF32" s="131"/>
      <c r="AG32" s="129"/>
      <c r="AH32" s="115">
        <f t="shared" si="36"/>
        <v>0</v>
      </c>
      <c r="AI32" s="115">
        <f t="shared" si="37"/>
        <v>0</v>
      </c>
      <c r="AJ32" s="1130"/>
      <c r="AK32" s="1130"/>
      <c r="AL32" s="1130"/>
      <c r="AM32" s="236"/>
      <c r="AN32" s="8"/>
      <c r="AO32" s="19" t="str">
        <f t="shared" si="1"/>
        <v>0</v>
      </c>
      <c r="AQ32" s="20">
        <f t="shared" si="2"/>
        <v>0</v>
      </c>
      <c r="AR32" s="21">
        <f t="shared" si="3"/>
        <v>0</v>
      </c>
      <c r="AS32" s="21">
        <f t="shared" si="4"/>
        <v>0</v>
      </c>
      <c r="AT32" s="21">
        <f t="shared" si="38"/>
        <v>0</v>
      </c>
      <c r="AU32" s="21">
        <f t="shared" si="5"/>
        <v>0</v>
      </c>
      <c r="AV32" s="22">
        <f t="shared" si="39"/>
        <v>0</v>
      </c>
      <c r="AW32" s="21">
        <f t="shared" si="6"/>
        <v>0</v>
      </c>
      <c r="AX32" s="22">
        <f t="shared" si="40"/>
        <v>0</v>
      </c>
      <c r="AY32" s="21">
        <f t="shared" si="7"/>
        <v>0</v>
      </c>
      <c r="AZ32" s="22">
        <f t="shared" si="41"/>
        <v>0</v>
      </c>
      <c r="BA32" s="21">
        <f t="shared" si="8"/>
        <v>0</v>
      </c>
      <c r="BB32" s="21">
        <f t="shared" si="42"/>
        <v>0</v>
      </c>
      <c r="BC32" s="21">
        <f t="shared" si="9"/>
        <v>0</v>
      </c>
      <c r="BD32" s="21">
        <f t="shared" si="43"/>
        <v>0</v>
      </c>
      <c r="BE32" s="21">
        <f t="shared" si="10"/>
        <v>0</v>
      </c>
      <c r="BF32" s="22">
        <f t="shared" si="44"/>
        <v>0</v>
      </c>
      <c r="BG32" s="21">
        <f t="shared" si="11"/>
        <v>0</v>
      </c>
      <c r="BH32" s="22">
        <f t="shared" si="45"/>
        <v>0</v>
      </c>
      <c r="BI32" s="21">
        <f t="shared" si="12"/>
        <v>0</v>
      </c>
      <c r="BJ32" s="22">
        <f t="shared" si="46"/>
        <v>0</v>
      </c>
      <c r="BK32" s="24">
        <f t="shared" si="59"/>
        <v>0</v>
      </c>
      <c r="BL32" s="24">
        <f t="shared" si="47"/>
        <v>0</v>
      </c>
      <c r="BM32" s="24">
        <f t="shared" si="60"/>
        <v>0</v>
      </c>
      <c r="BN32" s="24">
        <f t="shared" si="13"/>
        <v>0</v>
      </c>
      <c r="BO32" s="24">
        <f t="shared" si="61"/>
        <v>0</v>
      </c>
      <c r="BP32" s="24">
        <f t="shared" si="14"/>
        <v>0</v>
      </c>
      <c r="BQ32" s="24">
        <f t="shared" si="62"/>
        <v>0</v>
      </c>
      <c r="BR32" s="24">
        <f t="shared" si="15"/>
        <v>0</v>
      </c>
      <c r="BS32" s="24">
        <f t="shared" si="63"/>
        <v>0</v>
      </c>
      <c r="BT32" s="24">
        <f t="shared" si="16"/>
        <v>0</v>
      </c>
      <c r="BU32" s="24">
        <f t="shared" si="64"/>
        <v>0</v>
      </c>
      <c r="BV32" s="24">
        <f t="shared" si="17"/>
        <v>0</v>
      </c>
      <c r="BW32" s="24">
        <f t="shared" si="65"/>
        <v>0</v>
      </c>
      <c r="BX32" s="24">
        <f t="shared" si="48"/>
        <v>0</v>
      </c>
      <c r="BY32" s="24">
        <f t="shared" si="18"/>
        <v>0</v>
      </c>
      <c r="BZ32" s="24">
        <f t="shared" si="49"/>
        <v>0</v>
      </c>
      <c r="CA32" s="24">
        <f t="shared" si="19"/>
        <v>0</v>
      </c>
      <c r="CB32" s="22">
        <f t="shared" si="50"/>
        <v>0</v>
      </c>
      <c r="CC32" s="24">
        <f t="shared" si="20"/>
        <v>0</v>
      </c>
      <c r="CD32" s="22">
        <f t="shared" si="51"/>
        <v>0</v>
      </c>
      <c r="CE32" s="24">
        <f t="shared" si="21"/>
        <v>0</v>
      </c>
      <c r="CF32" s="22">
        <f t="shared" si="52"/>
        <v>0</v>
      </c>
      <c r="CG32" s="21">
        <f t="shared" si="66"/>
        <v>0</v>
      </c>
      <c r="CH32" s="21">
        <f t="shared" si="53"/>
        <v>0</v>
      </c>
      <c r="CI32" s="21">
        <f t="shared" si="67"/>
        <v>0</v>
      </c>
      <c r="CJ32" s="21">
        <f t="shared" si="22"/>
        <v>0</v>
      </c>
      <c r="CK32" s="21">
        <f t="shared" si="68"/>
        <v>0</v>
      </c>
      <c r="CL32" s="21">
        <f t="shared" si="23"/>
        <v>0</v>
      </c>
      <c r="CM32" s="21">
        <f t="shared" si="69"/>
        <v>0</v>
      </c>
      <c r="CN32" s="21">
        <f t="shared" si="24"/>
        <v>0</v>
      </c>
      <c r="CO32" s="21">
        <f t="shared" si="70"/>
        <v>0</v>
      </c>
      <c r="CP32" s="21">
        <f t="shared" si="25"/>
        <v>0</v>
      </c>
      <c r="CQ32" s="21">
        <f t="shared" si="71"/>
        <v>0</v>
      </c>
      <c r="CR32" s="21">
        <f t="shared" si="26"/>
        <v>0</v>
      </c>
      <c r="CS32" s="21">
        <f t="shared" si="72"/>
        <v>0</v>
      </c>
      <c r="CT32" s="21">
        <f t="shared" si="54"/>
        <v>0</v>
      </c>
      <c r="CU32" s="21">
        <f t="shared" si="27"/>
        <v>0</v>
      </c>
      <c r="CV32" s="21">
        <f t="shared" si="55"/>
        <v>0</v>
      </c>
      <c r="CW32" s="21">
        <f t="shared" si="28"/>
        <v>0</v>
      </c>
      <c r="CX32" s="26">
        <f t="shared" si="56"/>
        <v>0</v>
      </c>
      <c r="CY32" s="21">
        <f t="shared" si="29"/>
        <v>0</v>
      </c>
      <c r="CZ32" s="27">
        <f t="shared" si="57"/>
        <v>0</v>
      </c>
      <c r="DA32" s="21">
        <f t="shared" si="30"/>
        <v>0</v>
      </c>
      <c r="DB32" s="27">
        <f t="shared" si="58"/>
        <v>0</v>
      </c>
      <c r="DC32" s="28">
        <f t="shared" si="31"/>
        <v>0</v>
      </c>
    </row>
    <row r="33" spans="1:107" ht="20.100000000000001" customHeight="1">
      <c r="A33" s="101">
        <f t="shared" si="32"/>
        <v>20</v>
      </c>
      <c r="B33" s="1129"/>
      <c r="C33" s="1129"/>
      <c r="D33" s="124"/>
      <c r="E33" s="124"/>
      <c r="F33" s="124"/>
      <c r="G33" s="124"/>
      <c r="H33" s="124"/>
      <c r="I33" s="101" t="s">
        <v>137</v>
      </c>
      <c r="J33" s="124"/>
      <c r="K33" s="101" t="s">
        <v>89</v>
      </c>
      <c r="L33" s="124"/>
      <c r="M33" s="124"/>
      <c r="N33" s="205" t="str">
        <f>IF(L33="常勤",1,IF(M33="","",IF(M33=0,0,IF(ROUND(M33/①入力シート!$G$18,1)&lt;0.1,0.1,ROUND(M33/①入力シート!$G$18,1)))))</f>
        <v/>
      </c>
      <c r="O33" s="122"/>
      <c r="P33" s="100" t="s">
        <v>139</v>
      </c>
      <c r="Q33" s="125"/>
      <c r="R33" s="128"/>
      <c r="S33" s="129"/>
      <c r="T33" s="129"/>
      <c r="U33" s="116">
        <f t="shared" si="33"/>
        <v>0</v>
      </c>
      <c r="V33" s="129"/>
      <c r="W33" s="117">
        <f t="shared" si="34"/>
        <v>0</v>
      </c>
      <c r="X33" s="128"/>
      <c r="Y33" s="129"/>
      <c r="Z33" s="129"/>
      <c r="AA33" s="114">
        <f t="shared" si="35"/>
        <v>0</v>
      </c>
      <c r="AB33" s="131"/>
      <c r="AC33" s="129"/>
      <c r="AD33" s="129"/>
      <c r="AE33" s="118">
        <f t="shared" si="0"/>
        <v>0</v>
      </c>
      <c r="AF33" s="131"/>
      <c r="AG33" s="129"/>
      <c r="AH33" s="115">
        <f t="shared" si="36"/>
        <v>0</v>
      </c>
      <c r="AI33" s="115">
        <f t="shared" si="37"/>
        <v>0</v>
      </c>
      <c r="AJ33" s="1130"/>
      <c r="AK33" s="1130"/>
      <c r="AL33" s="1130"/>
      <c r="AM33" s="236"/>
      <c r="AN33" s="8"/>
      <c r="AO33" s="19" t="str">
        <f t="shared" si="1"/>
        <v>0</v>
      </c>
      <c r="AQ33" s="20">
        <f t="shared" si="2"/>
        <v>0</v>
      </c>
      <c r="AR33" s="21">
        <f t="shared" si="3"/>
        <v>0</v>
      </c>
      <c r="AS33" s="21">
        <f t="shared" si="4"/>
        <v>0</v>
      </c>
      <c r="AT33" s="21">
        <f t="shared" si="38"/>
        <v>0</v>
      </c>
      <c r="AU33" s="21">
        <f t="shared" si="5"/>
        <v>0</v>
      </c>
      <c r="AV33" s="22">
        <f t="shared" si="39"/>
        <v>0</v>
      </c>
      <c r="AW33" s="21">
        <f t="shared" si="6"/>
        <v>0</v>
      </c>
      <c r="AX33" s="22">
        <f t="shared" si="40"/>
        <v>0</v>
      </c>
      <c r="AY33" s="21">
        <f t="shared" si="7"/>
        <v>0</v>
      </c>
      <c r="AZ33" s="22">
        <f t="shared" si="41"/>
        <v>0</v>
      </c>
      <c r="BA33" s="21">
        <f t="shared" si="8"/>
        <v>0</v>
      </c>
      <c r="BB33" s="21">
        <f t="shared" si="42"/>
        <v>0</v>
      </c>
      <c r="BC33" s="21">
        <f t="shared" si="9"/>
        <v>0</v>
      </c>
      <c r="BD33" s="21">
        <f t="shared" si="43"/>
        <v>0</v>
      </c>
      <c r="BE33" s="21">
        <f t="shared" si="10"/>
        <v>0</v>
      </c>
      <c r="BF33" s="22">
        <f t="shared" si="44"/>
        <v>0</v>
      </c>
      <c r="BG33" s="21">
        <f t="shared" si="11"/>
        <v>0</v>
      </c>
      <c r="BH33" s="22">
        <f t="shared" si="45"/>
        <v>0</v>
      </c>
      <c r="BI33" s="21">
        <f t="shared" si="12"/>
        <v>0</v>
      </c>
      <c r="BJ33" s="22">
        <f t="shared" si="46"/>
        <v>0</v>
      </c>
      <c r="BK33" s="24">
        <f t="shared" si="59"/>
        <v>0</v>
      </c>
      <c r="BL33" s="24">
        <f t="shared" si="47"/>
        <v>0</v>
      </c>
      <c r="BM33" s="24">
        <f t="shared" si="60"/>
        <v>0</v>
      </c>
      <c r="BN33" s="24">
        <f t="shared" si="13"/>
        <v>0</v>
      </c>
      <c r="BO33" s="24">
        <f t="shared" si="61"/>
        <v>0</v>
      </c>
      <c r="BP33" s="24">
        <f t="shared" si="14"/>
        <v>0</v>
      </c>
      <c r="BQ33" s="24">
        <f t="shared" si="62"/>
        <v>0</v>
      </c>
      <c r="BR33" s="24">
        <f t="shared" si="15"/>
        <v>0</v>
      </c>
      <c r="BS33" s="24">
        <f t="shared" si="63"/>
        <v>0</v>
      </c>
      <c r="BT33" s="24">
        <f t="shared" si="16"/>
        <v>0</v>
      </c>
      <c r="BU33" s="24">
        <f t="shared" si="64"/>
        <v>0</v>
      </c>
      <c r="BV33" s="24">
        <f t="shared" si="17"/>
        <v>0</v>
      </c>
      <c r="BW33" s="24">
        <f t="shared" si="65"/>
        <v>0</v>
      </c>
      <c r="BX33" s="24">
        <f t="shared" si="48"/>
        <v>0</v>
      </c>
      <c r="BY33" s="24">
        <f t="shared" si="18"/>
        <v>0</v>
      </c>
      <c r="BZ33" s="24">
        <f t="shared" si="49"/>
        <v>0</v>
      </c>
      <c r="CA33" s="24">
        <f t="shared" si="19"/>
        <v>0</v>
      </c>
      <c r="CB33" s="22">
        <f t="shared" si="50"/>
        <v>0</v>
      </c>
      <c r="CC33" s="24">
        <f t="shared" si="20"/>
        <v>0</v>
      </c>
      <c r="CD33" s="22">
        <f t="shared" si="51"/>
        <v>0</v>
      </c>
      <c r="CE33" s="24">
        <f t="shared" si="21"/>
        <v>0</v>
      </c>
      <c r="CF33" s="22">
        <f t="shared" si="52"/>
        <v>0</v>
      </c>
      <c r="CG33" s="21">
        <f t="shared" si="66"/>
        <v>0</v>
      </c>
      <c r="CH33" s="21">
        <f t="shared" si="53"/>
        <v>0</v>
      </c>
      <c r="CI33" s="21">
        <f t="shared" si="67"/>
        <v>0</v>
      </c>
      <c r="CJ33" s="21">
        <f t="shared" si="22"/>
        <v>0</v>
      </c>
      <c r="CK33" s="21">
        <f t="shared" si="68"/>
        <v>0</v>
      </c>
      <c r="CL33" s="21">
        <f t="shared" si="23"/>
        <v>0</v>
      </c>
      <c r="CM33" s="21">
        <f t="shared" si="69"/>
        <v>0</v>
      </c>
      <c r="CN33" s="21">
        <f t="shared" si="24"/>
        <v>0</v>
      </c>
      <c r="CO33" s="21">
        <f t="shared" si="70"/>
        <v>0</v>
      </c>
      <c r="CP33" s="21">
        <f t="shared" si="25"/>
        <v>0</v>
      </c>
      <c r="CQ33" s="21">
        <f t="shared" si="71"/>
        <v>0</v>
      </c>
      <c r="CR33" s="21">
        <f t="shared" si="26"/>
        <v>0</v>
      </c>
      <c r="CS33" s="21">
        <f t="shared" si="72"/>
        <v>0</v>
      </c>
      <c r="CT33" s="21">
        <f t="shared" si="54"/>
        <v>0</v>
      </c>
      <c r="CU33" s="21">
        <f t="shared" si="27"/>
        <v>0</v>
      </c>
      <c r="CV33" s="21">
        <f t="shared" si="55"/>
        <v>0</v>
      </c>
      <c r="CW33" s="21">
        <f t="shared" si="28"/>
        <v>0</v>
      </c>
      <c r="CX33" s="26">
        <f t="shared" si="56"/>
        <v>0</v>
      </c>
      <c r="CY33" s="21">
        <f t="shared" si="29"/>
        <v>0</v>
      </c>
      <c r="CZ33" s="27">
        <f t="shared" si="57"/>
        <v>0</v>
      </c>
      <c r="DA33" s="21">
        <f t="shared" si="30"/>
        <v>0</v>
      </c>
      <c r="DB33" s="27">
        <f t="shared" si="58"/>
        <v>0</v>
      </c>
      <c r="DC33" s="28">
        <f t="shared" si="31"/>
        <v>0</v>
      </c>
    </row>
    <row r="34" spans="1:107" ht="20.100000000000001" customHeight="1">
      <c r="A34" s="101">
        <f t="shared" si="32"/>
        <v>21</v>
      </c>
      <c r="B34" s="1129"/>
      <c r="C34" s="1129"/>
      <c r="D34" s="124"/>
      <c r="E34" s="124"/>
      <c r="F34" s="124"/>
      <c r="G34" s="124"/>
      <c r="H34" s="124"/>
      <c r="I34" s="101" t="s">
        <v>137</v>
      </c>
      <c r="J34" s="124"/>
      <c r="K34" s="101" t="s">
        <v>89</v>
      </c>
      <c r="L34" s="124"/>
      <c r="M34" s="124"/>
      <c r="N34" s="205" t="str">
        <f>IF(L34="常勤",1,IF(M34="","",IF(M34=0,0,IF(ROUND(M34/①入力シート!$G$18,1)&lt;0.1,0.1,ROUND(M34/①入力シート!$G$18,1)))))</f>
        <v/>
      </c>
      <c r="O34" s="122"/>
      <c r="P34" s="100" t="s">
        <v>139</v>
      </c>
      <c r="Q34" s="125"/>
      <c r="R34" s="128"/>
      <c r="S34" s="129"/>
      <c r="T34" s="129"/>
      <c r="U34" s="116">
        <f t="shared" si="33"/>
        <v>0</v>
      </c>
      <c r="V34" s="129"/>
      <c r="W34" s="117">
        <f t="shared" si="34"/>
        <v>0</v>
      </c>
      <c r="X34" s="128"/>
      <c r="Y34" s="129"/>
      <c r="Z34" s="129"/>
      <c r="AA34" s="114">
        <f t="shared" si="35"/>
        <v>0</v>
      </c>
      <c r="AB34" s="131"/>
      <c r="AC34" s="129"/>
      <c r="AD34" s="129"/>
      <c r="AE34" s="118">
        <f t="shared" si="0"/>
        <v>0</v>
      </c>
      <c r="AF34" s="131"/>
      <c r="AG34" s="129"/>
      <c r="AH34" s="115">
        <f t="shared" si="36"/>
        <v>0</v>
      </c>
      <c r="AI34" s="115">
        <f t="shared" si="37"/>
        <v>0</v>
      </c>
      <c r="AJ34" s="1130"/>
      <c r="AK34" s="1130"/>
      <c r="AL34" s="1130"/>
      <c r="AM34" s="236"/>
      <c r="AN34" s="8"/>
      <c r="AO34" s="19" t="str">
        <f t="shared" si="1"/>
        <v>0</v>
      </c>
      <c r="AQ34" s="20">
        <f t="shared" si="2"/>
        <v>0</v>
      </c>
      <c r="AR34" s="21">
        <f t="shared" si="3"/>
        <v>0</v>
      </c>
      <c r="AS34" s="21">
        <f t="shared" si="4"/>
        <v>0</v>
      </c>
      <c r="AT34" s="21">
        <f t="shared" si="38"/>
        <v>0</v>
      </c>
      <c r="AU34" s="21">
        <f t="shared" si="5"/>
        <v>0</v>
      </c>
      <c r="AV34" s="22">
        <f t="shared" si="39"/>
        <v>0</v>
      </c>
      <c r="AW34" s="21">
        <f t="shared" si="6"/>
        <v>0</v>
      </c>
      <c r="AX34" s="22">
        <f t="shared" si="40"/>
        <v>0</v>
      </c>
      <c r="AY34" s="21">
        <f t="shared" si="7"/>
        <v>0</v>
      </c>
      <c r="AZ34" s="22">
        <f t="shared" si="41"/>
        <v>0</v>
      </c>
      <c r="BA34" s="21">
        <f t="shared" si="8"/>
        <v>0</v>
      </c>
      <c r="BB34" s="21">
        <f t="shared" si="42"/>
        <v>0</v>
      </c>
      <c r="BC34" s="21">
        <f t="shared" si="9"/>
        <v>0</v>
      </c>
      <c r="BD34" s="21">
        <f t="shared" si="43"/>
        <v>0</v>
      </c>
      <c r="BE34" s="21">
        <f t="shared" si="10"/>
        <v>0</v>
      </c>
      <c r="BF34" s="22">
        <f t="shared" si="44"/>
        <v>0</v>
      </c>
      <c r="BG34" s="21">
        <f t="shared" si="11"/>
        <v>0</v>
      </c>
      <c r="BH34" s="22">
        <f t="shared" si="45"/>
        <v>0</v>
      </c>
      <c r="BI34" s="21">
        <f t="shared" si="12"/>
        <v>0</v>
      </c>
      <c r="BJ34" s="22">
        <f t="shared" si="46"/>
        <v>0</v>
      </c>
      <c r="BK34" s="24">
        <f t="shared" si="59"/>
        <v>0</v>
      </c>
      <c r="BL34" s="24">
        <f t="shared" si="47"/>
        <v>0</v>
      </c>
      <c r="BM34" s="24">
        <f t="shared" si="60"/>
        <v>0</v>
      </c>
      <c r="BN34" s="24">
        <f t="shared" si="13"/>
        <v>0</v>
      </c>
      <c r="BO34" s="24">
        <f t="shared" si="61"/>
        <v>0</v>
      </c>
      <c r="BP34" s="24">
        <f t="shared" si="14"/>
        <v>0</v>
      </c>
      <c r="BQ34" s="24">
        <f t="shared" si="62"/>
        <v>0</v>
      </c>
      <c r="BR34" s="24">
        <f t="shared" si="15"/>
        <v>0</v>
      </c>
      <c r="BS34" s="24">
        <f t="shared" si="63"/>
        <v>0</v>
      </c>
      <c r="BT34" s="24">
        <f t="shared" si="16"/>
        <v>0</v>
      </c>
      <c r="BU34" s="24">
        <f t="shared" si="64"/>
        <v>0</v>
      </c>
      <c r="BV34" s="24">
        <f t="shared" si="17"/>
        <v>0</v>
      </c>
      <c r="BW34" s="24">
        <f t="shared" si="65"/>
        <v>0</v>
      </c>
      <c r="BX34" s="24">
        <f t="shared" si="48"/>
        <v>0</v>
      </c>
      <c r="BY34" s="24">
        <f t="shared" si="18"/>
        <v>0</v>
      </c>
      <c r="BZ34" s="24">
        <f t="shared" si="49"/>
        <v>0</v>
      </c>
      <c r="CA34" s="24">
        <f t="shared" si="19"/>
        <v>0</v>
      </c>
      <c r="CB34" s="22">
        <f t="shared" si="50"/>
        <v>0</v>
      </c>
      <c r="CC34" s="24">
        <f t="shared" si="20"/>
        <v>0</v>
      </c>
      <c r="CD34" s="22">
        <f t="shared" si="51"/>
        <v>0</v>
      </c>
      <c r="CE34" s="24">
        <f t="shared" si="21"/>
        <v>0</v>
      </c>
      <c r="CF34" s="22">
        <f t="shared" si="52"/>
        <v>0</v>
      </c>
      <c r="CG34" s="21">
        <f t="shared" si="66"/>
        <v>0</v>
      </c>
      <c r="CH34" s="21">
        <f t="shared" si="53"/>
        <v>0</v>
      </c>
      <c r="CI34" s="21">
        <f t="shared" si="67"/>
        <v>0</v>
      </c>
      <c r="CJ34" s="21">
        <f t="shared" si="22"/>
        <v>0</v>
      </c>
      <c r="CK34" s="21">
        <f t="shared" si="68"/>
        <v>0</v>
      </c>
      <c r="CL34" s="21">
        <f t="shared" si="23"/>
        <v>0</v>
      </c>
      <c r="CM34" s="21">
        <f t="shared" si="69"/>
        <v>0</v>
      </c>
      <c r="CN34" s="21">
        <f t="shared" si="24"/>
        <v>0</v>
      </c>
      <c r="CO34" s="21">
        <f t="shared" si="70"/>
        <v>0</v>
      </c>
      <c r="CP34" s="21">
        <f t="shared" si="25"/>
        <v>0</v>
      </c>
      <c r="CQ34" s="21">
        <f t="shared" si="71"/>
        <v>0</v>
      </c>
      <c r="CR34" s="21">
        <f t="shared" si="26"/>
        <v>0</v>
      </c>
      <c r="CS34" s="21">
        <f t="shared" si="72"/>
        <v>0</v>
      </c>
      <c r="CT34" s="21">
        <f t="shared" si="54"/>
        <v>0</v>
      </c>
      <c r="CU34" s="21">
        <f t="shared" si="27"/>
        <v>0</v>
      </c>
      <c r="CV34" s="21">
        <f t="shared" si="55"/>
        <v>0</v>
      </c>
      <c r="CW34" s="21">
        <f t="shared" si="28"/>
        <v>0</v>
      </c>
      <c r="CX34" s="26">
        <f t="shared" si="56"/>
        <v>0</v>
      </c>
      <c r="CY34" s="21">
        <f t="shared" si="29"/>
        <v>0</v>
      </c>
      <c r="CZ34" s="27">
        <f t="shared" si="57"/>
        <v>0</v>
      </c>
      <c r="DA34" s="21">
        <f t="shared" si="30"/>
        <v>0</v>
      </c>
      <c r="DB34" s="27">
        <f t="shared" si="58"/>
        <v>0</v>
      </c>
      <c r="DC34" s="28">
        <f t="shared" si="31"/>
        <v>0</v>
      </c>
    </row>
    <row r="35" spans="1:107" ht="20.100000000000001" customHeight="1">
      <c r="A35" s="101">
        <f t="shared" si="32"/>
        <v>22</v>
      </c>
      <c r="B35" s="1129"/>
      <c r="C35" s="1129"/>
      <c r="D35" s="124"/>
      <c r="E35" s="124"/>
      <c r="F35" s="124"/>
      <c r="G35" s="124"/>
      <c r="H35" s="124"/>
      <c r="I35" s="101" t="s">
        <v>137</v>
      </c>
      <c r="J35" s="124"/>
      <c r="K35" s="101" t="s">
        <v>89</v>
      </c>
      <c r="L35" s="124"/>
      <c r="M35" s="124"/>
      <c r="N35" s="205" t="str">
        <f>IF(L35="常勤",1,IF(M35="","",IF(M35=0,0,IF(ROUND(M35/①入力シート!$G$18,1)&lt;0.1,0.1,ROUND(M35/①入力シート!$G$18,1)))))</f>
        <v/>
      </c>
      <c r="O35" s="122"/>
      <c r="P35" s="100" t="s">
        <v>139</v>
      </c>
      <c r="Q35" s="125"/>
      <c r="R35" s="128"/>
      <c r="S35" s="129"/>
      <c r="T35" s="129"/>
      <c r="U35" s="116">
        <f t="shared" si="33"/>
        <v>0</v>
      </c>
      <c r="V35" s="129"/>
      <c r="W35" s="117">
        <f t="shared" si="34"/>
        <v>0</v>
      </c>
      <c r="X35" s="128"/>
      <c r="Y35" s="129"/>
      <c r="Z35" s="129"/>
      <c r="AA35" s="114">
        <f t="shared" si="35"/>
        <v>0</v>
      </c>
      <c r="AB35" s="131"/>
      <c r="AC35" s="129"/>
      <c r="AD35" s="129"/>
      <c r="AE35" s="118">
        <f t="shared" si="0"/>
        <v>0</v>
      </c>
      <c r="AF35" s="131"/>
      <c r="AG35" s="129"/>
      <c r="AH35" s="115">
        <f t="shared" si="36"/>
        <v>0</v>
      </c>
      <c r="AI35" s="115">
        <f t="shared" si="37"/>
        <v>0</v>
      </c>
      <c r="AJ35" s="1130"/>
      <c r="AK35" s="1130"/>
      <c r="AL35" s="1130"/>
      <c r="AM35" s="236"/>
      <c r="AN35" s="8"/>
      <c r="AO35" s="19" t="str">
        <f t="shared" si="1"/>
        <v>0</v>
      </c>
      <c r="AQ35" s="20">
        <f t="shared" si="2"/>
        <v>0</v>
      </c>
      <c r="AR35" s="21">
        <f t="shared" si="3"/>
        <v>0</v>
      </c>
      <c r="AS35" s="21">
        <f t="shared" si="4"/>
        <v>0</v>
      </c>
      <c r="AT35" s="21">
        <f t="shared" si="38"/>
        <v>0</v>
      </c>
      <c r="AU35" s="21">
        <f t="shared" si="5"/>
        <v>0</v>
      </c>
      <c r="AV35" s="22">
        <f t="shared" si="39"/>
        <v>0</v>
      </c>
      <c r="AW35" s="21">
        <f t="shared" si="6"/>
        <v>0</v>
      </c>
      <c r="AX35" s="22">
        <f t="shared" si="40"/>
        <v>0</v>
      </c>
      <c r="AY35" s="21">
        <f t="shared" si="7"/>
        <v>0</v>
      </c>
      <c r="AZ35" s="22">
        <f t="shared" si="41"/>
        <v>0</v>
      </c>
      <c r="BA35" s="21">
        <f t="shared" si="8"/>
        <v>0</v>
      </c>
      <c r="BB35" s="21">
        <f t="shared" si="42"/>
        <v>0</v>
      </c>
      <c r="BC35" s="21">
        <f t="shared" si="9"/>
        <v>0</v>
      </c>
      <c r="BD35" s="21">
        <f t="shared" si="43"/>
        <v>0</v>
      </c>
      <c r="BE35" s="21">
        <f t="shared" si="10"/>
        <v>0</v>
      </c>
      <c r="BF35" s="22">
        <f t="shared" si="44"/>
        <v>0</v>
      </c>
      <c r="BG35" s="21">
        <f t="shared" si="11"/>
        <v>0</v>
      </c>
      <c r="BH35" s="22">
        <f t="shared" si="45"/>
        <v>0</v>
      </c>
      <c r="BI35" s="21">
        <f t="shared" si="12"/>
        <v>0</v>
      </c>
      <c r="BJ35" s="22">
        <f t="shared" si="46"/>
        <v>0</v>
      </c>
      <c r="BK35" s="24">
        <f t="shared" si="59"/>
        <v>0</v>
      </c>
      <c r="BL35" s="24">
        <f t="shared" si="47"/>
        <v>0</v>
      </c>
      <c r="BM35" s="24">
        <f t="shared" si="60"/>
        <v>0</v>
      </c>
      <c r="BN35" s="24">
        <f t="shared" si="13"/>
        <v>0</v>
      </c>
      <c r="BO35" s="24">
        <f t="shared" si="61"/>
        <v>0</v>
      </c>
      <c r="BP35" s="24">
        <f t="shared" si="14"/>
        <v>0</v>
      </c>
      <c r="BQ35" s="24">
        <f t="shared" si="62"/>
        <v>0</v>
      </c>
      <c r="BR35" s="24">
        <f t="shared" si="15"/>
        <v>0</v>
      </c>
      <c r="BS35" s="24">
        <f t="shared" si="63"/>
        <v>0</v>
      </c>
      <c r="BT35" s="24">
        <f t="shared" si="16"/>
        <v>0</v>
      </c>
      <c r="BU35" s="24">
        <f t="shared" si="64"/>
        <v>0</v>
      </c>
      <c r="BV35" s="24">
        <f t="shared" si="17"/>
        <v>0</v>
      </c>
      <c r="BW35" s="24">
        <f t="shared" si="65"/>
        <v>0</v>
      </c>
      <c r="BX35" s="24">
        <f t="shared" si="48"/>
        <v>0</v>
      </c>
      <c r="BY35" s="24">
        <f t="shared" si="18"/>
        <v>0</v>
      </c>
      <c r="BZ35" s="24">
        <f t="shared" si="49"/>
        <v>0</v>
      </c>
      <c r="CA35" s="24">
        <f t="shared" si="19"/>
        <v>0</v>
      </c>
      <c r="CB35" s="22">
        <f t="shared" si="50"/>
        <v>0</v>
      </c>
      <c r="CC35" s="24">
        <f t="shared" si="20"/>
        <v>0</v>
      </c>
      <c r="CD35" s="22">
        <f t="shared" si="51"/>
        <v>0</v>
      </c>
      <c r="CE35" s="24">
        <f t="shared" si="21"/>
        <v>0</v>
      </c>
      <c r="CF35" s="22">
        <f t="shared" si="52"/>
        <v>0</v>
      </c>
      <c r="CG35" s="21">
        <f t="shared" si="66"/>
        <v>0</v>
      </c>
      <c r="CH35" s="21">
        <f t="shared" si="53"/>
        <v>0</v>
      </c>
      <c r="CI35" s="21">
        <f t="shared" si="67"/>
        <v>0</v>
      </c>
      <c r="CJ35" s="21">
        <f t="shared" si="22"/>
        <v>0</v>
      </c>
      <c r="CK35" s="21">
        <f t="shared" si="68"/>
        <v>0</v>
      </c>
      <c r="CL35" s="21">
        <f t="shared" si="23"/>
        <v>0</v>
      </c>
      <c r="CM35" s="21">
        <f t="shared" si="69"/>
        <v>0</v>
      </c>
      <c r="CN35" s="21">
        <f t="shared" si="24"/>
        <v>0</v>
      </c>
      <c r="CO35" s="21">
        <f t="shared" si="70"/>
        <v>0</v>
      </c>
      <c r="CP35" s="21">
        <f t="shared" si="25"/>
        <v>0</v>
      </c>
      <c r="CQ35" s="21">
        <f t="shared" si="71"/>
        <v>0</v>
      </c>
      <c r="CR35" s="21">
        <f t="shared" si="26"/>
        <v>0</v>
      </c>
      <c r="CS35" s="21">
        <f t="shared" si="72"/>
        <v>0</v>
      </c>
      <c r="CT35" s="21">
        <f t="shared" si="54"/>
        <v>0</v>
      </c>
      <c r="CU35" s="21">
        <f t="shared" si="27"/>
        <v>0</v>
      </c>
      <c r="CV35" s="21">
        <f t="shared" si="55"/>
        <v>0</v>
      </c>
      <c r="CW35" s="21">
        <f t="shared" si="28"/>
        <v>0</v>
      </c>
      <c r="CX35" s="26">
        <f t="shared" si="56"/>
        <v>0</v>
      </c>
      <c r="CY35" s="21">
        <f t="shared" si="29"/>
        <v>0</v>
      </c>
      <c r="CZ35" s="27">
        <f t="shared" si="57"/>
        <v>0</v>
      </c>
      <c r="DA35" s="21">
        <f t="shared" si="30"/>
        <v>0</v>
      </c>
      <c r="DB35" s="27">
        <f t="shared" si="58"/>
        <v>0</v>
      </c>
      <c r="DC35" s="28">
        <f t="shared" si="31"/>
        <v>0</v>
      </c>
    </row>
    <row r="36" spans="1:107" ht="20.100000000000001" customHeight="1">
      <c r="A36" s="101">
        <f t="shared" si="32"/>
        <v>23</v>
      </c>
      <c r="B36" s="1129"/>
      <c r="C36" s="1129"/>
      <c r="D36" s="124"/>
      <c r="E36" s="124"/>
      <c r="F36" s="124"/>
      <c r="G36" s="124"/>
      <c r="H36" s="124"/>
      <c r="I36" s="101" t="s">
        <v>137</v>
      </c>
      <c r="J36" s="124"/>
      <c r="K36" s="101" t="s">
        <v>89</v>
      </c>
      <c r="L36" s="124"/>
      <c r="M36" s="124"/>
      <c r="N36" s="205" t="str">
        <f>IF(L36="常勤",1,IF(M36="","",IF(M36=0,0,IF(ROUND(M36/①入力シート!$G$18,1)&lt;0.1,0.1,ROUND(M36/①入力シート!$G$18,1)))))</f>
        <v/>
      </c>
      <c r="O36" s="122"/>
      <c r="P36" s="100" t="s">
        <v>139</v>
      </c>
      <c r="Q36" s="125"/>
      <c r="R36" s="128"/>
      <c r="S36" s="129"/>
      <c r="T36" s="129"/>
      <c r="U36" s="116">
        <f t="shared" si="33"/>
        <v>0</v>
      </c>
      <c r="V36" s="129"/>
      <c r="W36" s="117">
        <f t="shared" si="34"/>
        <v>0</v>
      </c>
      <c r="X36" s="128"/>
      <c r="Y36" s="129"/>
      <c r="Z36" s="129"/>
      <c r="AA36" s="114">
        <f t="shared" si="35"/>
        <v>0</v>
      </c>
      <c r="AB36" s="131"/>
      <c r="AC36" s="129"/>
      <c r="AD36" s="129"/>
      <c r="AE36" s="118">
        <f t="shared" si="0"/>
        <v>0</v>
      </c>
      <c r="AF36" s="131"/>
      <c r="AG36" s="129"/>
      <c r="AH36" s="115">
        <f t="shared" si="36"/>
        <v>0</v>
      </c>
      <c r="AI36" s="115">
        <f t="shared" si="37"/>
        <v>0</v>
      </c>
      <c r="AJ36" s="1130"/>
      <c r="AK36" s="1130"/>
      <c r="AL36" s="1130"/>
      <c r="AM36" s="236"/>
      <c r="AN36" s="8"/>
      <c r="AO36" s="19" t="str">
        <f t="shared" si="1"/>
        <v>0</v>
      </c>
      <c r="AQ36" s="20">
        <f t="shared" si="2"/>
        <v>0</v>
      </c>
      <c r="AR36" s="21">
        <f t="shared" si="3"/>
        <v>0</v>
      </c>
      <c r="AS36" s="21">
        <f t="shared" si="4"/>
        <v>0</v>
      </c>
      <c r="AT36" s="21">
        <f t="shared" si="38"/>
        <v>0</v>
      </c>
      <c r="AU36" s="21">
        <f t="shared" si="5"/>
        <v>0</v>
      </c>
      <c r="AV36" s="22">
        <f t="shared" si="39"/>
        <v>0</v>
      </c>
      <c r="AW36" s="21">
        <f t="shared" si="6"/>
        <v>0</v>
      </c>
      <c r="AX36" s="22">
        <f t="shared" si="40"/>
        <v>0</v>
      </c>
      <c r="AY36" s="21">
        <f t="shared" si="7"/>
        <v>0</v>
      </c>
      <c r="AZ36" s="22">
        <f t="shared" si="41"/>
        <v>0</v>
      </c>
      <c r="BA36" s="21">
        <f t="shared" si="8"/>
        <v>0</v>
      </c>
      <c r="BB36" s="21">
        <f t="shared" si="42"/>
        <v>0</v>
      </c>
      <c r="BC36" s="21">
        <f t="shared" si="9"/>
        <v>0</v>
      </c>
      <c r="BD36" s="21">
        <f t="shared" si="43"/>
        <v>0</v>
      </c>
      <c r="BE36" s="21">
        <f t="shared" si="10"/>
        <v>0</v>
      </c>
      <c r="BF36" s="22">
        <f t="shared" si="44"/>
        <v>0</v>
      </c>
      <c r="BG36" s="21">
        <f t="shared" si="11"/>
        <v>0</v>
      </c>
      <c r="BH36" s="22">
        <f t="shared" si="45"/>
        <v>0</v>
      </c>
      <c r="BI36" s="21">
        <f t="shared" si="12"/>
        <v>0</v>
      </c>
      <c r="BJ36" s="22">
        <f t="shared" si="46"/>
        <v>0</v>
      </c>
      <c r="BK36" s="24">
        <f t="shared" si="59"/>
        <v>0</v>
      </c>
      <c r="BL36" s="24">
        <f t="shared" si="47"/>
        <v>0</v>
      </c>
      <c r="BM36" s="24">
        <f t="shared" si="60"/>
        <v>0</v>
      </c>
      <c r="BN36" s="24">
        <f t="shared" si="13"/>
        <v>0</v>
      </c>
      <c r="BO36" s="24">
        <f t="shared" si="61"/>
        <v>0</v>
      </c>
      <c r="BP36" s="24">
        <f t="shared" si="14"/>
        <v>0</v>
      </c>
      <c r="BQ36" s="24">
        <f t="shared" si="62"/>
        <v>0</v>
      </c>
      <c r="BR36" s="24">
        <f t="shared" si="15"/>
        <v>0</v>
      </c>
      <c r="BS36" s="24">
        <f t="shared" si="63"/>
        <v>0</v>
      </c>
      <c r="BT36" s="24">
        <f t="shared" si="16"/>
        <v>0</v>
      </c>
      <c r="BU36" s="24">
        <f t="shared" si="64"/>
        <v>0</v>
      </c>
      <c r="BV36" s="24">
        <f t="shared" si="17"/>
        <v>0</v>
      </c>
      <c r="BW36" s="24">
        <f t="shared" si="65"/>
        <v>0</v>
      </c>
      <c r="BX36" s="24">
        <f t="shared" si="48"/>
        <v>0</v>
      </c>
      <c r="BY36" s="24">
        <f t="shared" si="18"/>
        <v>0</v>
      </c>
      <c r="BZ36" s="24">
        <f t="shared" si="49"/>
        <v>0</v>
      </c>
      <c r="CA36" s="24">
        <f t="shared" si="19"/>
        <v>0</v>
      </c>
      <c r="CB36" s="22">
        <f t="shared" si="50"/>
        <v>0</v>
      </c>
      <c r="CC36" s="24">
        <f t="shared" si="20"/>
        <v>0</v>
      </c>
      <c r="CD36" s="22">
        <f t="shared" si="51"/>
        <v>0</v>
      </c>
      <c r="CE36" s="24">
        <f t="shared" si="21"/>
        <v>0</v>
      </c>
      <c r="CF36" s="22">
        <f t="shared" si="52"/>
        <v>0</v>
      </c>
      <c r="CG36" s="21">
        <f t="shared" si="66"/>
        <v>0</v>
      </c>
      <c r="CH36" s="21">
        <f t="shared" si="53"/>
        <v>0</v>
      </c>
      <c r="CI36" s="21">
        <f t="shared" si="67"/>
        <v>0</v>
      </c>
      <c r="CJ36" s="21">
        <f t="shared" si="22"/>
        <v>0</v>
      </c>
      <c r="CK36" s="21">
        <f t="shared" si="68"/>
        <v>0</v>
      </c>
      <c r="CL36" s="21">
        <f t="shared" si="23"/>
        <v>0</v>
      </c>
      <c r="CM36" s="21">
        <f t="shared" si="69"/>
        <v>0</v>
      </c>
      <c r="CN36" s="21">
        <f t="shared" si="24"/>
        <v>0</v>
      </c>
      <c r="CO36" s="21">
        <f t="shared" si="70"/>
        <v>0</v>
      </c>
      <c r="CP36" s="21">
        <f t="shared" si="25"/>
        <v>0</v>
      </c>
      <c r="CQ36" s="21">
        <f t="shared" si="71"/>
        <v>0</v>
      </c>
      <c r="CR36" s="21">
        <f t="shared" si="26"/>
        <v>0</v>
      </c>
      <c r="CS36" s="21">
        <f t="shared" si="72"/>
        <v>0</v>
      </c>
      <c r="CT36" s="21">
        <f t="shared" si="54"/>
        <v>0</v>
      </c>
      <c r="CU36" s="21">
        <f t="shared" si="27"/>
        <v>0</v>
      </c>
      <c r="CV36" s="21">
        <f t="shared" si="55"/>
        <v>0</v>
      </c>
      <c r="CW36" s="21">
        <f t="shared" si="28"/>
        <v>0</v>
      </c>
      <c r="CX36" s="26">
        <f t="shared" si="56"/>
        <v>0</v>
      </c>
      <c r="CY36" s="21">
        <f t="shared" si="29"/>
        <v>0</v>
      </c>
      <c r="CZ36" s="27">
        <f t="shared" si="57"/>
        <v>0</v>
      </c>
      <c r="DA36" s="21">
        <f t="shared" si="30"/>
        <v>0</v>
      </c>
      <c r="DB36" s="27">
        <f t="shared" si="58"/>
        <v>0</v>
      </c>
      <c r="DC36" s="28">
        <f t="shared" si="31"/>
        <v>0</v>
      </c>
    </row>
    <row r="37" spans="1:107" ht="20.100000000000001" customHeight="1">
      <c r="A37" s="101">
        <f t="shared" si="32"/>
        <v>24</v>
      </c>
      <c r="B37" s="1129"/>
      <c r="C37" s="1129"/>
      <c r="D37" s="124"/>
      <c r="E37" s="124"/>
      <c r="F37" s="124"/>
      <c r="G37" s="124"/>
      <c r="H37" s="124"/>
      <c r="I37" s="101" t="s">
        <v>137</v>
      </c>
      <c r="J37" s="124"/>
      <c r="K37" s="101" t="s">
        <v>89</v>
      </c>
      <c r="L37" s="124"/>
      <c r="M37" s="124"/>
      <c r="N37" s="205" t="str">
        <f>IF(L37="常勤",1,IF(M37="","",IF(M37=0,0,IF(ROUND(M37/①入力シート!$G$18,1)&lt;0.1,0.1,ROUND(M37/①入力シート!$G$18,1)))))</f>
        <v/>
      </c>
      <c r="O37" s="122"/>
      <c r="P37" s="100" t="s">
        <v>139</v>
      </c>
      <c r="Q37" s="125"/>
      <c r="R37" s="128"/>
      <c r="S37" s="129"/>
      <c r="T37" s="129"/>
      <c r="U37" s="116">
        <f t="shared" si="33"/>
        <v>0</v>
      </c>
      <c r="V37" s="129"/>
      <c r="W37" s="117">
        <f t="shared" si="34"/>
        <v>0</v>
      </c>
      <c r="X37" s="128"/>
      <c r="Y37" s="129"/>
      <c r="Z37" s="129"/>
      <c r="AA37" s="114">
        <f t="shared" si="35"/>
        <v>0</v>
      </c>
      <c r="AB37" s="131"/>
      <c r="AC37" s="129"/>
      <c r="AD37" s="129"/>
      <c r="AE37" s="118">
        <f t="shared" si="0"/>
        <v>0</v>
      </c>
      <c r="AF37" s="131"/>
      <c r="AG37" s="129"/>
      <c r="AH37" s="115">
        <f t="shared" si="36"/>
        <v>0</v>
      </c>
      <c r="AI37" s="115">
        <f t="shared" si="37"/>
        <v>0</v>
      </c>
      <c r="AJ37" s="1130"/>
      <c r="AK37" s="1130"/>
      <c r="AL37" s="1130"/>
      <c r="AM37" s="236"/>
      <c r="AN37" s="8"/>
      <c r="AO37" s="19" t="str">
        <f t="shared" si="1"/>
        <v>0</v>
      </c>
      <c r="AQ37" s="20">
        <f t="shared" si="2"/>
        <v>0</v>
      </c>
      <c r="AR37" s="21">
        <f t="shared" si="3"/>
        <v>0</v>
      </c>
      <c r="AS37" s="21">
        <f t="shared" si="4"/>
        <v>0</v>
      </c>
      <c r="AT37" s="21">
        <f t="shared" si="38"/>
        <v>0</v>
      </c>
      <c r="AU37" s="21">
        <f t="shared" si="5"/>
        <v>0</v>
      </c>
      <c r="AV37" s="22">
        <f t="shared" si="39"/>
        <v>0</v>
      </c>
      <c r="AW37" s="21">
        <f t="shared" si="6"/>
        <v>0</v>
      </c>
      <c r="AX37" s="22">
        <f t="shared" si="40"/>
        <v>0</v>
      </c>
      <c r="AY37" s="21">
        <f t="shared" si="7"/>
        <v>0</v>
      </c>
      <c r="AZ37" s="22">
        <f t="shared" si="41"/>
        <v>0</v>
      </c>
      <c r="BA37" s="21">
        <f t="shared" si="8"/>
        <v>0</v>
      </c>
      <c r="BB37" s="21">
        <f t="shared" si="42"/>
        <v>0</v>
      </c>
      <c r="BC37" s="21">
        <f t="shared" si="9"/>
        <v>0</v>
      </c>
      <c r="BD37" s="21">
        <f t="shared" si="43"/>
        <v>0</v>
      </c>
      <c r="BE37" s="21">
        <f t="shared" si="10"/>
        <v>0</v>
      </c>
      <c r="BF37" s="22">
        <f t="shared" si="44"/>
        <v>0</v>
      </c>
      <c r="BG37" s="21">
        <f t="shared" si="11"/>
        <v>0</v>
      </c>
      <c r="BH37" s="22">
        <f t="shared" si="45"/>
        <v>0</v>
      </c>
      <c r="BI37" s="21">
        <f t="shared" si="12"/>
        <v>0</v>
      </c>
      <c r="BJ37" s="22">
        <f t="shared" si="46"/>
        <v>0</v>
      </c>
      <c r="BK37" s="24">
        <f t="shared" si="59"/>
        <v>0</v>
      </c>
      <c r="BL37" s="24">
        <f t="shared" si="47"/>
        <v>0</v>
      </c>
      <c r="BM37" s="24">
        <f t="shared" si="60"/>
        <v>0</v>
      </c>
      <c r="BN37" s="24">
        <f t="shared" si="13"/>
        <v>0</v>
      </c>
      <c r="BO37" s="24">
        <f t="shared" si="61"/>
        <v>0</v>
      </c>
      <c r="BP37" s="24">
        <f t="shared" si="14"/>
        <v>0</v>
      </c>
      <c r="BQ37" s="24">
        <f t="shared" si="62"/>
        <v>0</v>
      </c>
      <c r="BR37" s="24">
        <f t="shared" si="15"/>
        <v>0</v>
      </c>
      <c r="BS37" s="24">
        <f t="shared" si="63"/>
        <v>0</v>
      </c>
      <c r="BT37" s="24">
        <f t="shared" si="16"/>
        <v>0</v>
      </c>
      <c r="BU37" s="24">
        <f t="shared" si="64"/>
        <v>0</v>
      </c>
      <c r="BV37" s="24">
        <f t="shared" si="17"/>
        <v>0</v>
      </c>
      <c r="BW37" s="24">
        <f t="shared" si="65"/>
        <v>0</v>
      </c>
      <c r="BX37" s="24">
        <f t="shared" si="48"/>
        <v>0</v>
      </c>
      <c r="BY37" s="24">
        <f t="shared" si="18"/>
        <v>0</v>
      </c>
      <c r="BZ37" s="24">
        <f t="shared" si="49"/>
        <v>0</v>
      </c>
      <c r="CA37" s="24">
        <f t="shared" si="19"/>
        <v>0</v>
      </c>
      <c r="CB37" s="22">
        <f t="shared" si="50"/>
        <v>0</v>
      </c>
      <c r="CC37" s="24">
        <f t="shared" si="20"/>
        <v>0</v>
      </c>
      <c r="CD37" s="22">
        <f t="shared" si="51"/>
        <v>0</v>
      </c>
      <c r="CE37" s="24">
        <f t="shared" si="21"/>
        <v>0</v>
      </c>
      <c r="CF37" s="22">
        <f t="shared" si="52"/>
        <v>0</v>
      </c>
      <c r="CG37" s="21">
        <f t="shared" si="66"/>
        <v>0</v>
      </c>
      <c r="CH37" s="21">
        <f t="shared" si="53"/>
        <v>0</v>
      </c>
      <c r="CI37" s="21">
        <f t="shared" si="67"/>
        <v>0</v>
      </c>
      <c r="CJ37" s="21">
        <f t="shared" si="22"/>
        <v>0</v>
      </c>
      <c r="CK37" s="21">
        <f t="shared" si="68"/>
        <v>0</v>
      </c>
      <c r="CL37" s="21">
        <f t="shared" si="23"/>
        <v>0</v>
      </c>
      <c r="CM37" s="21">
        <f t="shared" si="69"/>
        <v>0</v>
      </c>
      <c r="CN37" s="21">
        <f t="shared" si="24"/>
        <v>0</v>
      </c>
      <c r="CO37" s="21">
        <f t="shared" si="70"/>
        <v>0</v>
      </c>
      <c r="CP37" s="21">
        <f t="shared" si="25"/>
        <v>0</v>
      </c>
      <c r="CQ37" s="21">
        <f t="shared" si="71"/>
        <v>0</v>
      </c>
      <c r="CR37" s="21">
        <f t="shared" si="26"/>
        <v>0</v>
      </c>
      <c r="CS37" s="21">
        <f t="shared" si="72"/>
        <v>0</v>
      </c>
      <c r="CT37" s="21">
        <f t="shared" si="54"/>
        <v>0</v>
      </c>
      <c r="CU37" s="21">
        <f t="shared" si="27"/>
        <v>0</v>
      </c>
      <c r="CV37" s="21">
        <f t="shared" si="55"/>
        <v>0</v>
      </c>
      <c r="CW37" s="21">
        <f t="shared" si="28"/>
        <v>0</v>
      </c>
      <c r="CX37" s="26">
        <f t="shared" si="56"/>
        <v>0</v>
      </c>
      <c r="CY37" s="21">
        <f t="shared" si="29"/>
        <v>0</v>
      </c>
      <c r="CZ37" s="27">
        <f t="shared" si="57"/>
        <v>0</v>
      </c>
      <c r="DA37" s="21">
        <f t="shared" si="30"/>
        <v>0</v>
      </c>
      <c r="DB37" s="27">
        <f t="shared" si="58"/>
        <v>0</v>
      </c>
      <c r="DC37" s="28">
        <f t="shared" si="31"/>
        <v>0</v>
      </c>
    </row>
    <row r="38" spans="1:107" ht="20.100000000000001" customHeight="1">
      <c r="A38" s="101">
        <f t="shared" si="32"/>
        <v>25</v>
      </c>
      <c r="B38" s="1129"/>
      <c r="C38" s="1129"/>
      <c r="D38" s="124"/>
      <c r="E38" s="124"/>
      <c r="F38" s="124"/>
      <c r="G38" s="124"/>
      <c r="H38" s="124"/>
      <c r="I38" s="101" t="s">
        <v>137</v>
      </c>
      <c r="J38" s="124"/>
      <c r="K38" s="101" t="s">
        <v>89</v>
      </c>
      <c r="L38" s="124"/>
      <c r="M38" s="124"/>
      <c r="N38" s="205" t="str">
        <f>IF(L38="常勤",1,IF(M38="","",IF(M38=0,0,IF(ROUND(M38/①入力シート!$G$18,1)&lt;0.1,0.1,ROUND(M38/①入力シート!$G$18,1)))))</f>
        <v/>
      </c>
      <c r="O38" s="122"/>
      <c r="P38" s="100" t="s">
        <v>139</v>
      </c>
      <c r="Q38" s="125"/>
      <c r="R38" s="128"/>
      <c r="S38" s="129"/>
      <c r="T38" s="129"/>
      <c r="U38" s="116">
        <f t="shared" si="33"/>
        <v>0</v>
      </c>
      <c r="V38" s="129"/>
      <c r="W38" s="117">
        <f t="shared" si="34"/>
        <v>0</v>
      </c>
      <c r="X38" s="128"/>
      <c r="Y38" s="129"/>
      <c r="Z38" s="129"/>
      <c r="AA38" s="114">
        <f t="shared" si="35"/>
        <v>0</v>
      </c>
      <c r="AB38" s="131"/>
      <c r="AC38" s="129"/>
      <c r="AD38" s="129"/>
      <c r="AE38" s="118">
        <f t="shared" si="0"/>
        <v>0</v>
      </c>
      <c r="AF38" s="131"/>
      <c r="AG38" s="129"/>
      <c r="AH38" s="115">
        <f t="shared" si="36"/>
        <v>0</v>
      </c>
      <c r="AI38" s="115">
        <f t="shared" si="37"/>
        <v>0</v>
      </c>
      <c r="AJ38" s="1130"/>
      <c r="AK38" s="1130"/>
      <c r="AL38" s="1130"/>
      <c r="AM38" s="236"/>
      <c r="AN38" s="8"/>
      <c r="AO38" s="19" t="str">
        <f t="shared" si="1"/>
        <v>0</v>
      </c>
      <c r="AQ38" s="20">
        <f t="shared" si="2"/>
        <v>0</v>
      </c>
      <c r="AR38" s="21">
        <f t="shared" si="3"/>
        <v>0</v>
      </c>
      <c r="AS38" s="21">
        <f t="shared" si="4"/>
        <v>0</v>
      </c>
      <c r="AT38" s="21">
        <f t="shared" si="38"/>
        <v>0</v>
      </c>
      <c r="AU38" s="21">
        <f t="shared" si="5"/>
        <v>0</v>
      </c>
      <c r="AV38" s="22">
        <f t="shared" si="39"/>
        <v>0</v>
      </c>
      <c r="AW38" s="21">
        <f t="shared" si="6"/>
        <v>0</v>
      </c>
      <c r="AX38" s="22">
        <f t="shared" si="40"/>
        <v>0</v>
      </c>
      <c r="AY38" s="21">
        <f t="shared" si="7"/>
        <v>0</v>
      </c>
      <c r="AZ38" s="22">
        <f t="shared" si="41"/>
        <v>0</v>
      </c>
      <c r="BA38" s="21">
        <f t="shared" si="8"/>
        <v>0</v>
      </c>
      <c r="BB38" s="21">
        <f t="shared" si="42"/>
        <v>0</v>
      </c>
      <c r="BC38" s="21">
        <f t="shared" si="9"/>
        <v>0</v>
      </c>
      <c r="BD38" s="21">
        <f t="shared" si="43"/>
        <v>0</v>
      </c>
      <c r="BE38" s="21">
        <f t="shared" si="10"/>
        <v>0</v>
      </c>
      <c r="BF38" s="22">
        <f t="shared" si="44"/>
        <v>0</v>
      </c>
      <c r="BG38" s="21">
        <f t="shared" si="11"/>
        <v>0</v>
      </c>
      <c r="BH38" s="22">
        <f t="shared" si="45"/>
        <v>0</v>
      </c>
      <c r="BI38" s="21">
        <f t="shared" si="12"/>
        <v>0</v>
      </c>
      <c r="BJ38" s="22">
        <f t="shared" si="46"/>
        <v>0</v>
      </c>
      <c r="BK38" s="24">
        <f t="shared" si="59"/>
        <v>0</v>
      </c>
      <c r="BL38" s="24">
        <f t="shared" si="47"/>
        <v>0</v>
      </c>
      <c r="BM38" s="24">
        <f t="shared" si="60"/>
        <v>0</v>
      </c>
      <c r="BN38" s="24">
        <f t="shared" si="13"/>
        <v>0</v>
      </c>
      <c r="BO38" s="24">
        <f t="shared" si="61"/>
        <v>0</v>
      </c>
      <c r="BP38" s="24">
        <f t="shared" si="14"/>
        <v>0</v>
      </c>
      <c r="BQ38" s="24">
        <f t="shared" si="62"/>
        <v>0</v>
      </c>
      <c r="BR38" s="24">
        <f t="shared" si="15"/>
        <v>0</v>
      </c>
      <c r="BS38" s="24">
        <f t="shared" si="63"/>
        <v>0</v>
      </c>
      <c r="BT38" s="24">
        <f t="shared" si="16"/>
        <v>0</v>
      </c>
      <c r="BU38" s="24">
        <f t="shared" si="64"/>
        <v>0</v>
      </c>
      <c r="BV38" s="24">
        <f t="shared" si="17"/>
        <v>0</v>
      </c>
      <c r="BW38" s="24">
        <f t="shared" si="65"/>
        <v>0</v>
      </c>
      <c r="BX38" s="24">
        <f t="shared" si="48"/>
        <v>0</v>
      </c>
      <c r="BY38" s="24">
        <f t="shared" si="18"/>
        <v>0</v>
      </c>
      <c r="BZ38" s="24">
        <f t="shared" si="49"/>
        <v>0</v>
      </c>
      <c r="CA38" s="24">
        <f t="shared" si="19"/>
        <v>0</v>
      </c>
      <c r="CB38" s="22">
        <f t="shared" si="50"/>
        <v>0</v>
      </c>
      <c r="CC38" s="24">
        <f t="shared" si="20"/>
        <v>0</v>
      </c>
      <c r="CD38" s="22">
        <f t="shared" si="51"/>
        <v>0</v>
      </c>
      <c r="CE38" s="24">
        <f t="shared" si="21"/>
        <v>0</v>
      </c>
      <c r="CF38" s="22">
        <f t="shared" si="52"/>
        <v>0</v>
      </c>
      <c r="CG38" s="21">
        <f t="shared" si="66"/>
        <v>0</v>
      </c>
      <c r="CH38" s="21">
        <f t="shared" si="53"/>
        <v>0</v>
      </c>
      <c r="CI38" s="21">
        <f t="shared" si="67"/>
        <v>0</v>
      </c>
      <c r="CJ38" s="21">
        <f t="shared" si="22"/>
        <v>0</v>
      </c>
      <c r="CK38" s="21">
        <f t="shared" si="68"/>
        <v>0</v>
      </c>
      <c r="CL38" s="21">
        <f t="shared" si="23"/>
        <v>0</v>
      </c>
      <c r="CM38" s="21">
        <f t="shared" si="69"/>
        <v>0</v>
      </c>
      <c r="CN38" s="21">
        <f t="shared" si="24"/>
        <v>0</v>
      </c>
      <c r="CO38" s="21">
        <f t="shared" si="70"/>
        <v>0</v>
      </c>
      <c r="CP38" s="21">
        <f t="shared" si="25"/>
        <v>0</v>
      </c>
      <c r="CQ38" s="21">
        <f t="shared" si="71"/>
        <v>0</v>
      </c>
      <c r="CR38" s="21">
        <f t="shared" si="26"/>
        <v>0</v>
      </c>
      <c r="CS38" s="21">
        <f t="shared" si="72"/>
        <v>0</v>
      </c>
      <c r="CT38" s="21">
        <f t="shared" si="54"/>
        <v>0</v>
      </c>
      <c r="CU38" s="21">
        <f t="shared" si="27"/>
        <v>0</v>
      </c>
      <c r="CV38" s="21">
        <f t="shared" si="55"/>
        <v>0</v>
      </c>
      <c r="CW38" s="21">
        <f t="shared" si="28"/>
        <v>0</v>
      </c>
      <c r="CX38" s="26">
        <f t="shared" si="56"/>
        <v>0</v>
      </c>
      <c r="CY38" s="21">
        <f t="shared" si="29"/>
        <v>0</v>
      </c>
      <c r="CZ38" s="27">
        <f t="shared" si="57"/>
        <v>0</v>
      </c>
      <c r="DA38" s="21">
        <f t="shared" si="30"/>
        <v>0</v>
      </c>
      <c r="DB38" s="27">
        <f t="shared" si="58"/>
        <v>0</v>
      </c>
      <c r="DC38" s="28">
        <f t="shared" si="31"/>
        <v>0</v>
      </c>
    </row>
    <row r="39" spans="1:107" ht="20.100000000000001" customHeight="1">
      <c r="A39" s="101">
        <f t="shared" si="32"/>
        <v>26</v>
      </c>
      <c r="B39" s="1129"/>
      <c r="C39" s="1129"/>
      <c r="D39" s="124"/>
      <c r="E39" s="124"/>
      <c r="F39" s="124"/>
      <c r="G39" s="124"/>
      <c r="H39" s="124"/>
      <c r="I39" s="101" t="s">
        <v>137</v>
      </c>
      <c r="J39" s="124"/>
      <c r="K39" s="101" t="s">
        <v>89</v>
      </c>
      <c r="L39" s="124"/>
      <c r="M39" s="124"/>
      <c r="N39" s="205" t="str">
        <f>IF(L39="常勤",1,IF(M39="","",IF(M39=0,0,IF(ROUND(M39/①入力シート!$G$18,1)&lt;0.1,0.1,ROUND(M39/①入力シート!$G$18,1)))))</f>
        <v/>
      </c>
      <c r="O39" s="122"/>
      <c r="P39" s="100" t="s">
        <v>139</v>
      </c>
      <c r="Q39" s="125"/>
      <c r="R39" s="128"/>
      <c r="S39" s="129"/>
      <c r="T39" s="129"/>
      <c r="U39" s="116">
        <f t="shared" si="33"/>
        <v>0</v>
      </c>
      <c r="V39" s="129"/>
      <c r="W39" s="117">
        <f t="shared" si="34"/>
        <v>0</v>
      </c>
      <c r="X39" s="128"/>
      <c r="Y39" s="129"/>
      <c r="Z39" s="129"/>
      <c r="AA39" s="114">
        <f t="shared" si="35"/>
        <v>0</v>
      </c>
      <c r="AB39" s="131"/>
      <c r="AC39" s="129"/>
      <c r="AD39" s="129"/>
      <c r="AE39" s="118">
        <f t="shared" si="0"/>
        <v>0</v>
      </c>
      <c r="AF39" s="131"/>
      <c r="AG39" s="129"/>
      <c r="AH39" s="115">
        <f t="shared" si="36"/>
        <v>0</v>
      </c>
      <c r="AI39" s="115">
        <f t="shared" si="37"/>
        <v>0</v>
      </c>
      <c r="AJ39" s="1130"/>
      <c r="AK39" s="1130"/>
      <c r="AL39" s="1130"/>
      <c r="AM39" s="236"/>
      <c r="AN39" s="8"/>
      <c r="AO39" s="19" t="str">
        <f t="shared" si="1"/>
        <v>0</v>
      </c>
      <c r="AQ39" s="20">
        <f t="shared" si="2"/>
        <v>0</v>
      </c>
      <c r="AR39" s="21">
        <f t="shared" si="3"/>
        <v>0</v>
      </c>
      <c r="AS39" s="21">
        <f t="shared" si="4"/>
        <v>0</v>
      </c>
      <c r="AT39" s="21">
        <f t="shared" si="38"/>
        <v>0</v>
      </c>
      <c r="AU39" s="21">
        <f t="shared" si="5"/>
        <v>0</v>
      </c>
      <c r="AV39" s="22">
        <f t="shared" si="39"/>
        <v>0</v>
      </c>
      <c r="AW39" s="21">
        <f t="shared" si="6"/>
        <v>0</v>
      </c>
      <c r="AX39" s="22">
        <f t="shared" si="40"/>
        <v>0</v>
      </c>
      <c r="AY39" s="21">
        <f t="shared" si="7"/>
        <v>0</v>
      </c>
      <c r="AZ39" s="22">
        <f t="shared" si="41"/>
        <v>0</v>
      </c>
      <c r="BA39" s="21">
        <f t="shared" si="8"/>
        <v>0</v>
      </c>
      <c r="BB39" s="21">
        <f t="shared" si="42"/>
        <v>0</v>
      </c>
      <c r="BC39" s="21">
        <f t="shared" si="9"/>
        <v>0</v>
      </c>
      <c r="BD39" s="21">
        <f t="shared" si="43"/>
        <v>0</v>
      </c>
      <c r="BE39" s="21">
        <f t="shared" si="10"/>
        <v>0</v>
      </c>
      <c r="BF39" s="22">
        <f t="shared" si="44"/>
        <v>0</v>
      </c>
      <c r="BG39" s="21">
        <f t="shared" si="11"/>
        <v>0</v>
      </c>
      <c r="BH39" s="22">
        <f t="shared" si="45"/>
        <v>0</v>
      </c>
      <c r="BI39" s="21">
        <f t="shared" si="12"/>
        <v>0</v>
      </c>
      <c r="BJ39" s="22">
        <f t="shared" si="46"/>
        <v>0</v>
      </c>
      <c r="BK39" s="24">
        <f t="shared" si="59"/>
        <v>0</v>
      </c>
      <c r="BL39" s="24">
        <f t="shared" si="47"/>
        <v>0</v>
      </c>
      <c r="BM39" s="24">
        <f t="shared" si="60"/>
        <v>0</v>
      </c>
      <c r="BN39" s="24">
        <f t="shared" si="13"/>
        <v>0</v>
      </c>
      <c r="BO39" s="24">
        <f t="shared" si="61"/>
        <v>0</v>
      </c>
      <c r="BP39" s="24">
        <f t="shared" si="14"/>
        <v>0</v>
      </c>
      <c r="BQ39" s="24">
        <f t="shared" si="62"/>
        <v>0</v>
      </c>
      <c r="BR39" s="24">
        <f t="shared" si="15"/>
        <v>0</v>
      </c>
      <c r="BS39" s="24">
        <f t="shared" si="63"/>
        <v>0</v>
      </c>
      <c r="BT39" s="24">
        <f t="shared" si="16"/>
        <v>0</v>
      </c>
      <c r="BU39" s="24">
        <f t="shared" si="64"/>
        <v>0</v>
      </c>
      <c r="BV39" s="24">
        <f t="shared" si="17"/>
        <v>0</v>
      </c>
      <c r="BW39" s="24">
        <f t="shared" si="65"/>
        <v>0</v>
      </c>
      <c r="BX39" s="24">
        <f t="shared" si="48"/>
        <v>0</v>
      </c>
      <c r="BY39" s="24">
        <f t="shared" si="18"/>
        <v>0</v>
      </c>
      <c r="BZ39" s="24">
        <f t="shared" si="49"/>
        <v>0</v>
      </c>
      <c r="CA39" s="24">
        <f t="shared" si="19"/>
        <v>0</v>
      </c>
      <c r="CB39" s="22">
        <f t="shared" si="50"/>
        <v>0</v>
      </c>
      <c r="CC39" s="24">
        <f t="shared" si="20"/>
        <v>0</v>
      </c>
      <c r="CD39" s="22">
        <f t="shared" si="51"/>
        <v>0</v>
      </c>
      <c r="CE39" s="24">
        <f t="shared" si="21"/>
        <v>0</v>
      </c>
      <c r="CF39" s="22">
        <f t="shared" si="52"/>
        <v>0</v>
      </c>
      <c r="CG39" s="21">
        <f t="shared" si="66"/>
        <v>0</v>
      </c>
      <c r="CH39" s="21">
        <f t="shared" si="53"/>
        <v>0</v>
      </c>
      <c r="CI39" s="21">
        <f t="shared" si="67"/>
        <v>0</v>
      </c>
      <c r="CJ39" s="21">
        <f t="shared" si="22"/>
        <v>0</v>
      </c>
      <c r="CK39" s="21">
        <f t="shared" si="68"/>
        <v>0</v>
      </c>
      <c r="CL39" s="21">
        <f t="shared" si="23"/>
        <v>0</v>
      </c>
      <c r="CM39" s="21">
        <f t="shared" si="69"/>
        <v>0</v>
      </c>
      <c r="CN39" s="21">
        <f t="shared" si="24"/>
        <v>0</v>
      </c>
      <c r="CO39" s="21">
        <f t="shared" si="70"/>
        <v>0</v>
      </c>
      <c r="CP39" s="21">
        <f t="shared" si="25"/>
        <v>0</v>
      </c>
      <c r="CQ39" s="21">
        <f t="shared" si="71"/>
        <v>0</v>
      </c>
      <c r="CR39" s="21">
        <f t="shared" si="26"/>
        <v>0</v>
      </c>
      <c r="CS39" s="21">
        <f t="shared" si="72"/>
        <v>0</v>
      </c>
      <c r="CT39" s="21">
        <f t="shared" si="54"/>
        <v>0</v>
      </c>
      <c r="CU39" s="21">
        <f t="shared" si="27"/>
        <v>0</v>
      </c>
      <c r="CV39" s="21">
        <f t="shared" si="55"/>
        <v>0</v>
      </c>
      <c r="CW39" s="21">
        <f t="shared" si="28"/>
        <v>0</v>
      </c>
      <c r="CX39" s="26">
        <f t="shared" si="56"/>
        <v>0</v>
      </c>
      <c r="CY39" s="21">
        <f t="shared" si="29"/>
        <v>0</v>
      </c>
      <c r="CZ39" s="27">
        <f t="shared" si="57"/>
        <v>0</v>
      </c>
      <c r="DA39" s="21">
        <f t="shared" si="30"/>
        <v>0</v>
      </c>
      <c r="DB39" s="27">
        <f t="shared" si="58"/>
        <v>0</v>
      </c>
      <c r="DC39" s="28">
        <f t="shared" si="31"/>
        <v>0</v>
      </c>
    </row>
    <row r="40" spans="1:107" ht="20.100000000000001" customHeight="1">
      <c r="A40" s="101">
        <f t="shared" si="32"/>
        <v>27</v>
      </c>
      <c r="B40" s="1129"/>
      <c r="C40" s="1129"/>
      <c r="D40" s="124"/>
      <c r="E40" s="124"/>
      <c r="F40" s="124"/>
      <c r="G40" s="124"/>
      <c r="H40" s="124"/>
      <c r="I40" s="101" t="s">
        <v>137</v>
      </c>
      <c r="J40" s="124"/>
      <c r="K40" s="101" t="s">
        <v>89</v>
      </c>
      <c r="L40" s="124"/>
      <c r="M40" s="124"/>
      <c r="N40" s="205" t="str">
        <f>IF(L40="常勤",1,IF(M40="","",IF(M40=0,0,IF(ROUND(M40/①入力シート!$G$18,1)&lt;0.1,0.1,ROUND(M40/①入力シート!$G$18,1)))))</f>
        <v/>
      </c>
      <c r="O40" s="122"/>
      <c r="P40" s="100" t="s">
        <v>139</v>
      </c>
      <c r="Q40" s="125"/>
      <c r="R40" s="128"/>
      <c r="S40" s="129"/>
      <c r="T40" s="129"/>
      <c r="U40" s="116">
        <f t="shared" si="33"/>
        <v>0</v>
      </c>
      <c r="V40" s="129"/>
      <c r="W40" s="117">
        <f t="shared" si="34"/>
        <v>0</v>
      </c>
      <c r="X40" s="128"/>
      <c r="Y40" s="129"/>
      <c r="Z40" s="129"/>
      <c r="AA40" s="114">
        <f t="shared" si="35"/>
        <v>0</v>
      </c>
      <c r="AB40" s="131"/>
      <c r="AC40" s="129"/>
      <c r="AD40" s="129"/>
      <c r="AE40" s="118">
        <f t="shared" si="0"/>
        <v>0</v>
      </c>
      <c r="AF40" s="131"/>
      <c r="AG40" s="129"/>
      <c r="AH40" s="115">
        <f t="shared" si="36"/>
        <v>0</v>
      </c>
      <c r="AI40" s="115">
        <f t="shared" si="37"/>
        <v>0</v>
      </c>
      <c r="AJ40" s="1130"/>
      <c r="AK40" s="1130"/>
      <c r="AL40" s="1130"/>
      <c r="AM40" s="236"/>
      <c r="AN40" s="8"/>
      <c r="AO40" s="19" t="str">
        <f t="shared" si="1"/>
        <v>0</v>
      </c>
      <c r="AQ40" s="20">
        <f t="shared" si="2"/>
        <v>0</v>
      </c>
      <c r="AR40" s="21">
        <f t="shared" si="3"/>
        <v>0</v>
      </c>
      <c r="AS40" s="21">
        <f t="shared" si="4"/>
        <v>0</v>
      </c>
      <c r="AT40" s="21">
        <f t="shared" si="38"/>
        <v>0</v>
      </c>
      <c r="AU40" s="21">
        <f t="shared" si="5"/>
        <v>0</v>
      </c>
      <c r="AV40" s="22">
        <f t="shared" si="39"/>
        <v>0</v>
      </c>
      <c r="AW40" s="21">
        <f t="shared" si="6"/>
        <v>0</v>
      </c>
      <c r="AX40" s="22">
        <f t="shared" si="40"/>
        <v>0</v>
      </c>
      <c r="AY40" s="21">
        <f t="shared" si="7"/>
        <v>0</v>
      </c>
      <c r="AZ40" s="22">
        <f t="shared" si="41"/>
        <v>0</v>
      </c>
      <c r="BA40" s="21">
        <f t="shared" si="8"/>
        <v>0</v>
      </c>
      <c r="BB40" s="21">
        <f t="shared" si="42"/>
        <v>0</v>
      </c>
      <c r="BC40" s="21">
        <f t="shared" si="9"/>
        <v>0</v>
      </c>
      <c r="BD40" s="21">
        <f t="shared" si="43"/>
        <v>0</v>
      </c>
      <c r="BE40" s="21">
        <f t="shared" si="10"/>
        <v>0</v>
      </c>
      <c r="BF40" s="22">
        <f t="shared" si="44"/>
        <v>0</v>
      </c>
      <c r="BG40" s="21">
        <f t="shared" si="11"/>
        <v>0</v>
      </c>
      <c r="BH40" s="22">
        <f t="shared" si="45"/>
        <v>0</v>
      </c>
      <c r="BI40" s="21">
        <f t="shared" si="12"/>
        <v>0</v>
      </c>
      <c r="BJ40" s="22">
        <f t="shared" si="46"/>
        <v>0</v>
      </c>
      <c r="BK40" s="24">
        <f t="shared" si="59"/>
        <v>0</v>
      </c>
      <c r="BL40" s="24">
        <f t="shared" si="47"/>
        <v>0</v>
      </c>
      <c r="BM40" s="24">
        <f t="shared" si="60"/>
        <v>0</v>
      </c>
      <c r="BN40" s="24">
        <f t="shared" si="13"/>
        <v>0</v>
      </c>
      <c r="BO40" s="24">
        <f t="shared" si="61"/>
        <v>0</v>
      </c>
      <c r="BP40" s="24">
        <f t="shared" si="14"/>
        <v>0</v>
      </c>
      <c r="BQ40" s="24">
        <f t="shared" si="62"/>
        <v>0</v>
      </c>
      <c r="BR40" s="24">
        <f t="shared" si="15"/>
        <v>0</v>
      </c>
      <c r="BS40" s="24">
        <f t="shared" si="63"/>
        <v>0</v>
      </c>
      <c r="BT40" s="24">
        <f t="shared" si="16"/>
        <v>0</v>
      </c>
      <c r="BU40" s="24">
        <f t="shared" si="64"/>
        <v>0</v>
      </c>
      <c r="BV40" s="24">
        <f t="shared" si="17"/>
        <v>0</v>
      </c>
      <c r="BW40" s="24">
        <f t="shared" si="65"/>
        <v>0</v>
      </c>
      <c r="BX40" s="24">
        <f t="shared" si="48"/>
        <v>0</v>
      </c>
      <c r="BY40" s="24">
        <f t="shared" si="18"/>
        <v>0</v>
      </c>
      <c r="BZ40" s="24">
        <f t="shared" si="49"/>
        <v>0</v>
      </c>
      <c r="CA40" s="24">
        <f t="shared" si="19"/>
        <v>0</v>
      </c>
      <c r="CB40" s="22">
        <f t="shared" si="50"/>
        <v>0</v>
      </c>
      <c r="CC40" s="24">
        <f t="shared" si="20"/>
        <v>0</v>
      </c>
      <c r="CD40" s="22">
        <f t="shared" si="51"/>
        <v>0</v>
      </c>
      <c r="CE40" s="24">
        <f t="shared" si="21"/>
        <v>0</v>
      </c>
      <c r="CF40" s="22">
        <f t="shared" si="52"/>
        <v>0</v>
      </c>
      <c r="CG40" s="21">
        <f t="shared" si="66"/>
        <v>0</v>
      </c>
      <c r="CH40" s="21">
        <f t="shared" si="53"/>
        <v>0</v>
      </c>
      <c r="CI40" s="21">
        <f t="shared" si="67"/>
        <v>0</v>
      </c>
      <c r="CJ40" s="21">
        <f t="shared" si="22"/>
        <v>0</v>
      </c>
      <c r="CK40" s="21">
        <f t="shared" si="68"/>
        <v>0</v>
      </c>
      <c r="CL40" s="21">
        <f t="shared" si="23"/>
        <v>0</v>
      </c>
      <c r="CM40" s="21">
        <f t="shared" si="69"/>
        <v>0</v>
      </c>
      <c r="CN40" s="21">
        <f t="shared" si="24"/>
        <v>0</v>
      </c>
      <c r="CO40" s="21">
        <f t="shared" si="70"/>
        <v>0</v>
      </c>
      <c r="CP40" s="21">
        <f t="shared" si="25"/>
        <v>0</v>
      </c>
      <c r="CQ40" s="21">
        <f t="shared" si="71"/>
        <v>0</v>
      </c>
      <c r="CR40" s="21">
        <f t="shared" si="26"/>
        <v>0</v>
      </c>
      <c r="CS40" s="21">
        <f t="shared" si="72"/>
        <v>0</v>
      </c>
      <c r="CT40" s="21">
        <f t="shared" si="54"/>
        <v>0</v>
      </c>
      <c r="CU40" s="21">
        <f t="shared" si="27"/>
        <v>0</v>
      </c>
      <c r="CV40" s="21">
        <f t="shared" si="55"/>
        <v>0</v>
      </c>
      <c r="CW40" s="21">
        <f t="shared" si="28"/>
        <v>0</v>
      </c>
      <c r="CX40" s="26">
        <f t="shared" si="56"/>
        <v>0</v>
      </c>
      <c r="CY40" s="21">
        <f t="shared" si="29"/>
        <v>0</v>
      </c>
      <c r="CZ40" s="27">
        <f t="shared" si="57"/>
        <v>0</v>
      </c>
      <c r="DA40" s="21">
        <f t="shared" si="30"/>
        <v>0</v>
      </c>
      <c r="DB40" s="27">
        <f t="shared" si="58"/>
        <v>0</v>
      </c>
      <c r="DC40" s="28">
        <f t="shared" si="31"/>
        <v>0</v>
      </c>
    </row>
    <row r="41" spans="1:107" ht="20.100000000000001" customHeight="1">
      <c r="A41" s="101">
        <f t="shared" si="32"/>
        <v>28</v>
      </c>
      <c r="B41" s="1129"/>
      <c r="C41" s="1129"/>
      <c r="D41" s="124"/>
      <c r="E41" s="124"/>
      <c r="F41" s="124"/>
      <c r="G41" s="124"/>
      <c r="H41" s="124"/>
      <c r="I41" s="101" t="s">
        <v>137</v>
      </c>
      <c r="J41" s="124"/>
      <c r="K41" s="101" t="s">
        <v>89</v>
      </c>
      <c r="L41" s="124"/>
      <c r="M41" s="124"/>
      <c r="N41" s="205" t="str">
        <f>IF(L41="常勤",1,IF(M41="","",IF(M41=0,0,IF(ROUND(M41/①入力シート!$G$18,1)&lt;0.1,0.1,ROUND(M41/①入力シート!$G$18,1)))))</f>
        <v/>
      </c>
      <c r="O41" s="122"/>
      <c r="P41" s="100" t="s">
        <v>139</v>
      </c>
      <c r="Q41" s="125"/>
      <c r="R41" s="128"/>
      <c r="S41" s="129"/>
      <c r="T41" s="129"/>
      <c r="U41" s="116">
        <f t="shared" si="33"/>
        <v>0</v>
      </c>
      <c r="V41" s="129"/>
      <c r="W41" s="117">
        <f t="shared" si="34"/>
        <v>0</v>
      </c>
      <c r="X41" s="128"/>
      <c r="Y41" s="129"/>
      <c r="Z41" s="129"/>
      <c r="AA41" s="114">
        <f t="shared" si="35"/>
        <v>0</v>
      </c>
      <c r="AB41" s="131"/>
      <c r="AC41" s="129"/>
      <c r="AD41" s="129"/>
      <c r="AE41" s="118">
        <f t="shared" si="0"/>
        <v>0</v>
      </c>
      <c r="AF41" s="131"/>
      <c r="AG41" s="129"/>
      <c r="AH41" s="115">
        <f t="shared" si="36"/>
        <v>0</v>
      </c>
      <c r="AI41" s="115">
        <f t="shared" si="37"/>
        <v>0</v>
      </c>
      <c r="AJ41" s="1130"/>
      <c r="AK41" s="1130"/>
      <c r="AL41" s="1130"/>
      <c r="AM41" s="236"/>
      <c r="AN41" s="8"/>
      <c r="AO41" s="19" t="str">
        <f t="shared" si="1"/>
        <v>0</v>
      </c>
      <c r="AQ41" s="20">
        <f t="shared" si="2"/>
        <v>0</v>
      </c>
      <c r="AR41" s="21">
        <f t="shared" si="3"/>
        <v>0</v>
      </c>
      <c r="AS41" s="21">
        <f t="shared" si="4"/>
        <v>0</v>
      </c>
      <c r="AT41" s="21">
        <f t="shared" si="38"/>
        <v>0</v>
      </c>
      <c r="AU41" s="21">
        <f t="shared" si="5"/>
        <v>0</v>
      </c>
      <c r="AV41" s="22">
        <f t="shared" si="39"/>
        <v>0</v>
      </c>
      <c r="AW41" s="21">
        <f t="shared" si="6"/>
        <v>0</v>
      </c>
      <c r="AX41" s="22">
        <f t="shared" si="40"/>
        <v>0</v>
      </c>
      <c r="AY41" s="21">
        <f t="shared" si="7"/>
        <v>0</v>
      </c>
      <c r="AZ41" s="22">
        <f t="shared" si="41"/>
        <v>0</v>
      </c>
      <c r="BA41" s="21">
        <f t="shared" si="8"/>
        <v>0</v>
      </c>
      <c r="BB41" s="21">
        <f t="shared" si="42"/>
        <v>0</v>
      </c>
      <c r="BC41" s="21">
        <f t="shared" si="9"/>
        <v>0</v>
      </c>
      <c r="BD41" s="21">
        <f t="shared" si="43"/>
        <v>0</v>
      </c>
      <c r="BE41" s="21">
        <f t="shared" si="10"/>
        <v>0</v>
      </c>
      <c r="BF41" s="22">
        <f t="shared" si="44"/>
        <v>0</v>
      </c>
      <c r="BG41" s="21">
        <f t="shared" si="11"/>
        <v>0</v>
      </c>
      <c r="BH41" s="22">
        <f t="shared" si="45"/>
        <v>0</v>
      </c>
      <c r="BI41" s="21">
        <f t="shared" si="12"/>
        <v>0</v>
      </c>
      <c r="BJ41" s="22">
        <f t="shared" si="46"/>
        <v>0</v>
      </c>
      <c r="BK41" s="24">
        <f t="shared" si="59"/>
        <v>0</v>
      </c>
      <c r="BL41" s="24">
        <f t="shared" si="47"/>
        <v>0</v>
      </c>
      <c r="BM41" s="24">
        <f t="shared" si="60"/>
        <v>0</v>
      </c>
      <c r="BN41" s="24">
        <f t="shared" si="13"/>
        <v>0</v>
      </c>
      <c r="BO41" s="24">
        <f t="shared" si="61"/>
        <v>0</v>
      </c>
      <c r="BP41" s="24">
        <f t="shared" si="14"/>
        <v>0</v>
      </c>
      <c r="BQ41" s="24">
        <f t="shared" si="62"/>
        <v>0</v>
      </c>
      <c r="BR41" s="24">
        <f t="shared" si="15"/>
        <v>0</v>
      </c>
      <c r="BS41" s="24">
        <f t="shared" si="63"/>
        <v>0</v>
      </c>
      <c r="BT41" s="24">
        <f t="shared" si="16"/>
        <v>0</v>
      </c>
      <c r="BU41" s="24">
        <f t="shared" si="64"/>
        <v>0</v>
      </c>
      <c r="BV41" s="24">
        <f t="shared" si="17"/>
        <v>0</v>
      </c>
      <c r="BW41" s="24">
        <f t="shared" si="65"/>
        <v>0</v>
      </c>
      <c r="BX41" s="24">
        <f t="shared" si="48"/>
        <v>0</v>
      </c>
      <c r="BY41" s="24">
        <f t="shared" si="18"/>
        <v>0</v>
      </c>
      <c r="BZ41" s="24">
        <f t="shared" si="49"/>
        <v>0</v>
      </c>
      <c r="CA41" s="24">
        <f t="shared" si="19"/>
        <v>0</v>
      </c>
      <c r="CB41" s="22">
        <f t="shared" si="50"/>
        <v>0</v>
      </c>
      <c r="CC41" s="24">
        <f t="shared" si="20"/>
        <v>0</v>
      </c>
      <c r="CD41" s="22">
        <f t="shared" si="51"/>
        <v>0</v>
      </c>
      <c r="CE41" s="24">
        <f t="shared" si="21"/>
        <v>0</v>
      </c>
      <c r="CF41" s="22">
        <f t="shared" si="52"/>
        <v>0</v>
      </c>
      <c r="CG41" s="21">
        <f t="shared" si="66"/>
        <v>0</v>
      </c>
      <c r="CH41" s="21">
        <f t="shared" si="53"/>
        <v>0</v>
      </c>
      <c r="CI41" s="21">
        <f t="shared" si="67"/>
        <v>0</v>
      </c>
      <c r="CJ41" s="21">
        <f t="shared" si="22"/>
        <v>0</v>
      </c>
      <c r="CK41" s="21">
        <f t="shared" si="68"/>
        <v>0</v>
      </c>
      <c r="CL41" s="21">
        <f t="shared" si="23"/>
        <v>0</v>
      </c>
      <c r="CM41" s="21">
        <f t="shared" si="69"/>
        <v>0</v>
      </c>
      <c r="CN41" s="21">
        <f t="shared" si="24"/>
        <v>0</v>
      </c>
      <c r="CO41" s="21">
        <f t="shared" si="70"/>
        <v>0</v>
      </c>
      <c r="CP41" s="21">
        <f t="shared" si="25"/>
        <v>0</v>
      </c>
      <c r="CQ41" s="21">
        <f t="shared" si="71"/>
        <v>0</v>
      </c>
      <c r="CR41" s="21">
        <f t="shared" si="26"/>
        <v>0</v>
      </c>
      <c r="CS41" s="21">
        <f t="shared" si="72"/>
        <v>0</v>
      </c>
      <c r="CT41" s="21">
        <f t="shared" si="54"/>
        <v>0</v>
      </c>
      <c r="CU41" s="21">
        <f t="shared" si="27"/>
        <v>0</v>
      </c>
      <c r="CV41" s="21">
        <f t="shared" si="55"/>
        <v>0</v>
      </c>
      <c r="CW41" s="21">
        <f t="shared" si="28"/>
        <v>0</v>
      </c>
      <c r="CX41" s="26">
        <f t="shared" si="56"/>
        <v>0</v>
      </c>
      <c r="CY41" s="21">
        <f t="shared" si="29"/>
        <v>0</v>
      </c>
      <c r="CZ41" s="27">
        <f t="shared" si="57"/>
        <v>0</v>
      </c>
      <c r="DA41" s="21">
        <f t="shared" si="30"/>
        <v>0</v>
      </c>
      <c r="DB41" s="27">
        <f t="shared" si="58"/>
        <v>0</v>
      </c>
      <c r="DC41" s="28">
        <f t="shared" si="31"/>
        <v>0</v>
      </c>
    </row>
    <row r="42" spans="1:107" ht="20.100000000000001" customHeight="1">
      <c r="A42" s="101">
        <f t="shared" si="32"/>
        <v>29</v>
      </c>
      <c r="B42" s="1129"/>
      <c r="C42" s="1129"/>
      <c r="D42" s="124"/>
      <c r="E42" s="124"/>
      <c r="F42" s="124"/>
      <c r="G42" s="124"/>
      <c r="H42" s="124"/>
      <c r="I42" s="101" t="s">
        <v>137</v>
      </c>
      <c r="J42" s="124"/>
      <c r="K42" s="101" t="s">
        <v>89</v>
      </c>
      <c r="L42" s="124"/>
      <c r="M42" s="124"/>
      <c r="N42" s="205" t="str">
        <f>IF(L42="常勤",1,IF(M42="","",IF(M42=0,0,IF(ROUND(M42/①入力シート!$G$18,1)&lt;0.1,0.1,ROUND(M42/①入力シート!$G$18,1)))))</f>
        <v/>
      </c>
      <c r="O42" s="122"/>
      <c r="P42" s="100" t="s">
        <v>139</v>
      </c>
      <c r="Q42" s="125"/>
      <c r="R42" s="128"/>
      <c r="S42" s="129"/>
      <c r="T42" s="129"/>
      <c r="U42" s="116">
        <f t="shared" si="33"/>
        <v>0</v>
      </c>
      <c r="V42" s="129"/>
      <c r="W42" s="117">
        <f t="shared" si="34"/>
        <v>0</v>
      </c>
      <c r="X42" s="128"/>
      <c r="Y42" s="129"/>
      <c r="Z42" s="129"/>
      <c r="AA42" s="114">
        <f t="shared" si="35"/>
        <v>0</v>
      </c>
      <c r="AB42" s="131"/>
      <c r="AC42" s="129"/>
      <c r="AD42" s="129"/>
      <c r="AE42" s="118">
        <f t="shared" si="0"/>
        <v>0</v>
      </c>
      <c r="AF42" s="131"/>
      <c r="AG42" s="129"/>
      <c r="AH42" s="115">
        <f t="shared" si="36"/>
        <v>0</v>
      </c>
      <c r="AI42" s="115">
        <f t="shared" si="37"/>
        <v>0</v>
      </c>
      <c r="AJ42" s="1130"/>
      <c r="AK42" s="1130"/>
      <c r="AL42" s="1130"/>
      <c r="AM42" s="236"/>
      <c r="AN42" s="8"/>
      <c r="AO42" s="19" t="str">
        <f t="shared" si="1"/>
        <v>0</v>
      </c>
      <c r="AQ42" s="20">
        <f t="shared" si="2"/>
        <v>0</v>
      </c>
      <c r="AR42" s="21">
        <f t="shared" si="3"/>
        <v>0</v>
      </c>
      <c r="AS42" s="21">
        <f t="shared" si="4"/>
        <v>0</v>
      </c>
      <c r="AT42" s="21">
        <f t="shared" si="38"/>
        <v>0</v>
      </c>
      <c r="AU42" s="21">
        <f t="shared" si="5"/>
        <v>0</v>
      </c>
      <c r="AV42" s="22">
        <f t="shared" si="39"/>
        <v>0</v>
      </c>
      <c r="AW42" s="21">
        <f t="shared" si="6"/>
        <v>0</v>
      </c>
      <c r="AX42" s="22">
        <f t="shared" si="40"/>
        <v>0</v>
      </c>
      <c r="AY42" s="21">
        <f t="shared" si="7"/>
        <v>0</v>
      </c>
      <c r="AZ42" s="22">
        <f t="shared" si="41"/>
        <v>0</v>
      </c>
      <c r="BA42" s="21">
        <f t="shared" si="8"/>
        <v>0</v>
      </c>
      <c r="BB42" s="21">
        <f t="shared" si="42"/>
        <v>0</v>
      </c>
      <c r="BC42" s="21">
        <f t="shared" si="9"/>
        <v>0</v>
      </c>
      <c r="BD42" s="21">
        <f t="shared" si="43"/>
        <v>0</v>
      </c>
      <c r="BE42" s="21">
        <f t="shared" si="10"/>
        <v>0</v>
      </c>
      <c r="BF42" s="22">
        <f t="shared" si="44"/>
        <v>0</v>
      </c>
      <c r="BG42" s="21">
        <f t="shared" si="11"/>
        <v>0</v>
      </c>
      <c r="BH42" s="22">
        <f t="shared" si="45"/>
        <v>0</v>
      </c>
      <c r="BI42" s="21">
        <f t="shared" si="12"/>
        <v>0</v>
      </c>
      <c r="BJ42" s="22">
        <f t="shared" si="46"/>
        <v>0</v>
      </c>
      <c r="BK42" s="24">
        <f t="shared" si="59"/>
        <v>0</v>
      </c>
      <c r="BL42" s="24">
        <f t="shared" si="47"/>
        <v>0</v>
      </c>
      <c r="BM42" s="24">
        <f t="shared" si="60"/>
        <v>0</v>
      </c>
      <c r="BN42" s="24">
        <f t="shared" si="13"/>
        <v>0</v>
      </c>
      <c r="BO42" s="24">
        <f t="shared" si="61"/>
        <v>0</v>
      </c>
      <c r="BP42" s="24">
        <f t="shared" si="14"/>
        <v>0</v>
      </c>
      <c r="BQ42" s="24">
        <f t="shared" si="62"/>
        <v>0</v>
      </c>
      <c r="BR42" s="24">
        <f t="shared" si="15"/>
        <v>0</v>
      </c>
      <c r="BS42" s="24">
        <f t="shared" si="63"/>
        <v>0</v>
      </c>
      <c r="BT42" s="24">
        <f t="shared" si="16"/>
        <v>0</v>
      </c>
      <c r="BU42" s="24">
        <f t="shared" si="64"/>
        <v>0</v>
      </c>
      <c r="BV42" s="24">
        <f t="shared" si="17"/>
        <v>0</v>
      </c>
      <c r="BW42" s="24">
        <f t="shared" si="65"/>
        <v>0</v>
      </c>
      <c r="BX42" s="24">
        <f t="shared" si="48"/>
        <v>0</v>
      </c>
      <c r="BY42" s="24">
        <f t="shared" si="18"/>
        <v>0</v>
      </c>
      <c r="BZ42" s="24">
        <f t="shared" si="49"/>
        <v>0</v>
      </c>
      <c r="CA42" s="24">
        <f t="shared" si="19"/>
        <v>0</v>
      </c>
      <c r="CB42" s="22">
        <f t="shared" si="50"/>
        <v>0</v>
      </c>
      <c r="CC42" s="24">
        <f t="shared" si="20"/>
        <v>0</v>
      </c>
      <c r="CD42" s="22">
        <f t="shared" si="51"/>
        <v>0</v>
      </c>
      <c r="CE42" s="24">
        <f t="shared" si="21"/>
        <v>0</v>
      </c>
      <c r="CF42" s="22">
        <f t="shared" si="52"/>
        <v>0</v>
      </c>
      <c r="CG42" s="21">
        <f t="shared" si="66"/>
        <v>0</v>
      </c>
      <c r="CH42" s="21">
        <f t="shared" si="53"/>
        <v>0</v>
      </c>
      <c r="CI42" s="21">
        <f t="shared" si="67"/>
        <v>0</v>
      </c>
      <c r="CJ42" s="21">
        <f t="shared" si="22"/>
        <v>0</v>
      </c>
      <c r="CK42" s="21">
        <f t="shared" si="68"/>
        <v>0</v>
      </c>
      <c r="CL42" s="21">
        <f t="shared" si="23"/>
        <v>0</v>
      </c>
      <c r="CM42" s="21">
        <f t="shared" si="69"/>
        <v>0</v>
      </c>
      <c r="CN42" s="21">
        <f t="shared" si="24"/>
        <v>0</v>
      </c>
      <c r="CO42" s="21">
        <f t="shared" si="70"/>
        <v>0</v>
      </c>
      <c r="CP42" s="21">
        <f t="shared" si="25"/>
        <v>0</v>
      </c>
      <c r="CQ42" s="21">
        <f t="shared" si="71"/>
        <v>0</v>
      </c>
      <c r="CR42" s="21">
        <f t="shared" si="26"/>
        <v>0</v>
      </c>
      <c r="CS42" s="21">
        <f t="shared" si="72"/>
        <v>0</v>
      </c>
      <c r="CT42" s="21">
        <f t="shared" si="54"/>
        <v>0</v>
      </c>
      <c r="CU42" s="21">
        <f t="shared" si="27"/>
        <v>0</v>
      </c>
      <c r="CV42" s="21">
        <f t="shared" si="55"/>
        <v>0</v>
      </c>
      <c r="CW42" s="21">
        <f t="shared" si="28"/>
        <v>0</v>
      </c>
      <c r="CX42" s="26">
        <f t="shared" si="56"/>
        <v>0</v>
      </c>
      <c r="CY42" s="21">
        <f t="shared" si="29"/>
        <v>0</v>
      </c>
      <c r="CZ42" s="27">
        <f t="shared" si="57"/>
        <v>0</v>
      </c>
      <c r="DA42" s="21">
        <f t="shared" si="30"/>
        <v>0</v>
      </c>
      <c r="DB42" s="27">
        <f t="shared" si="58"/>
        <v>0</v>
      </c>
      <c r="DC42" s="28">
        <f t="shared" si="31"/>
        <v>0</v>
      </c>
    </row>
    <row r="43" spans="1:107" ht="20.100000000000001" customHeight="1">
      <c r="A43" s="101">
        <f t="shared" si="32"/>
        <v>30</v>
      </c>
      <c r="B43" s="1129"/>
      <c r="C43" s="1129"/>
      <c r="D43" s="124"/>
      <c r="E43" s="124"/>
      <c r="F43" s="124"/>
      <c r="G43" s="124"/>
      <c r="H43" s="124"/>
      <c r="I43" s="101" t="s">
        <v>137</v>
      </c>
      <c r="J43" s="124"/>
      <c r="K43" s="101" t="s">
        <v>89</v>
      </c>
      <c r="L43" s="124"/>
      <c r="M43" s="124"/>
      <c r="N43" s="205" t="str">
        <f>IF(L43="常勤",1,IF(M43="","",IF(M43=0,0,IF(ROUND(M43/①入力シート!$G$18,1)&lt;0.1,0.1,ROUND(M43/①入力シート!$G$18,1)))))</f>
        <v/>
      </c>
      <c r="O43" s="122"/>
      <c r="P43" s="100" t="s">
        <v>139</v>
      </c>
      <c r="Q43" s="125"/>
      <c r="R43" s="128"/>
      <c r="S43" s="129"/>
      <c r="T43" s="129"/>
      <c r="U43" s="116">
        <f t="shared" si="33"/>
        <v>0</v>
      </c>
      <c r="V43" s="129"/>
      <c r="W43" s="117">
        <f t="shared" si="34"/>
        <v>0</v>
      </c>
      <c r="X43" s="128"/>
      <c r="Y43" s="129"/>
      <c r="Z43" s="129"/>
      <c r="AA43" s="114">
        <f t="shared" si="35"/>
        <v>0</v>
      </c>
      <c r="AB43" s="131"/>
      <c r="AC43" s="129"/>
      <c r="AD43" s="129"/>
      <c r="AE43" s="118">
        <f t="shared" si="0"/>
        <v>0</v>
      </c>
      <c r="AF43" s="131"/>
      <c r="AG43" s="129"/>
      <c r="AH43" s="115">
        <f t="shared" si="36"/>
        <v>0</v>
      </c>
      <c r="AI43" s="115">
        <f t="shared" si="37"/>
        <v>0</v>
      </c>
      <c r="AJ43" s="1130"/>
      <c r="AK43" s="1130"/>
      <c r="AL43" s="1130"/>
      <c r="AM43" s="236"/>
      <c r="AN43" s="8"/>
      <c r="AO43" s="19" t="str">
        <f t="shared" si="1"/>
        <v>0</v>
      </c>
      <c r="AQ43" s="20">
        <f t="shared" si="2"/>
        <v>0</v>
      </c>
      <c r="AR43" s="21">
        <f t="shared" si="3"/>
        <v>0</v>
      </c>
      <c r="AS43" s="21">
        <f t="shared" si="4"/>
        <v>0</v>
      </c>
      <c r="AT43" s="21">
        <f t="shared" si="38"/>
        <v>0</v>
      </c>
      <c r="AU43" s="21">
        <f t="shared" si="5"/>
        <v>0</v>
      </c>
      <c r="AV43" s="22">
        <f t="shared" si="39"/>
        <v>0</v>
      </c>
      <c r="AW43" s="21">
        <f t="shared" si="6"/>
        <v>0</v>
      </c>
      <c r="AX43" s="22">
        <f t="shared" si="40"/>
        <v>0</v>
      </c>
      <c r="AY43" s="21">
        <f t="shared" si="7"/>
        <v>0</v>
      </c>
      <c r="AZ43" s="22">
        <f t="shared" si="41"/>
        <v>0</v>
      </c>
      <c r="BA43" s="21">
        <f t="shared" si="8"/>
        <v>0</v>
      </c>
      <c r="BB43" s="21">
        <f t="shared" si="42"/>
        <v>0</v>
      </c>
      <c r="BC43" s="21">
        <f t="shared" si="9"/>
        <v>0</v>
      </c>
      <c r="BD43" s="21">
        <f t="shared" si="43"/>
        <v>0</v>
      </c>
      <c r="BE43" s="21">
        <f t="shared" si="10"/>
        <v>0</v>
      </c>
      <c r="BF43" s="22">
        <f t="shared" si="44"/>
        <v>0</v>
      </c>
      <c r="BG43" s="21">
        <f t="shared" si="11"/>
        <v>0</v>
      </c>
      <c r="BH43" s="22">
        <f t="shared" si="45"/>
        <v>0</v>
      </c>
      <c r="BI43" s="21">
        <f t="shared" si="12"/>
        <v>0</v>
      </c>
      <c r="BJ43" s="22">
        <f t="shared" si="46"/>
        <v>0</v>
      </c>
      <c r="BK43" s="24">
        <f t="shared" si="59"/>
        <v>0</v>
      </c>
      <c r="BL43" s="24">
        <f t="shared" si="47"/>
        <v>0</v>
      </c>
      <c r="BM43" s="24">
        <f t="shared" si="60"/>
        <v>0</v>
      </c>
      <c r="BN43" s="24">
        <f t="shared" si="13"/>
        <v>0</v>
      </c>
      <c r="BO43" s="24">
        <f t="shared" si="61"/>
        <v>0</v>
      </c>
      <c r="BP43" s="24">
        <f t="shared" si="14"/>
        <v>0</v>
      </c>
      <c r="BQ43" s="24">
        <f t="shared" si="62"/>
        <v>0</v>
      </c>
      <c r="BR43" s="24">
        <f t="shared" si="15"/>
        <v>0</v>
      </c>
      <c r="BS43" s="24">
        <f t="shared" si="63"/>
        <v>0</v>
      </c>
      <c r="BT43" s="24">
        <f t="shared" si="16"/>
        <v>0</v>
      </c>
      <c r="BU43" s="24">
        <f t="shared" si="64"/>
        <v>0</v>
      </c>
      <c r="BV43" s="24">
        <f t="shared" si="17"/>
        <v>0</v>
      </c>
      <c r="BW43" s="24">
        <f t="shared" si="65"/>
        <v>0</v>
      </c>
      <c r="BX43" s="24">
        <f t="shared" si="48"/>
        <v>0</v>
      </c>
      <c r="BY43" s="24">
        <f t="shared" si="18"/>
        <v>0</v>
      </c>
      <c r="BZ43" s="24">
        <f t="shared" si="49"/>
        <v>0</v>
      </c>
      <c r="CA43" s="24">
        <f t="shared" si="19"/>
        <v>0</v>
      </c>
      <c r="CB43" s="22">
        <f t="shared" si="50"/>
        <v>0</v>
      </c>
      <c r="CC43" s="24">
        <f t="shared" si="20"/>
        <v>0</v>
      </c>
      <c r="CD43" s="22">
        <f t="shared" si="51"/>
        <v>0</v>
      </c>
      <c r="CE43" s="24">
        <f t="shared" si="21"/>
        <v>0</v>
      </c>
      <c r="CF43" s="22">
        <f t="shared" si="52"/>
        <v>0</v>
      </c>
      <c r="CG43" s="21">
        <f t="shared" si="66"/>
        <v>0</v>
      </c>
      <c r="CH43" s="21">
        <f t="shared" si="53"/>
        <v>0</v>
      </c>
      <c r="CI43" s="21">
        <f t="shared" si="67"/>
        <v>0</v>
      </c>
      <c r="CJ43" s="21">
        <f t="shared" si="22"/>
        <v>0</v>
      </c>
      <c r="CK43" s="21">
        <f t="shared" si="68"/>
        <v>0</v>
      </c>
      <c r="CL43" s="21">
        <f t="shared" si="23"/>
        <v>0</v>
      </c>
      <c r="CM43" s="21">
        <f t="shared" si="69"/>
        <v>0</v>
      </c>
      <c r="CN43" s="21">
        <f t="shared" si="24"/>
        <v>0</v>
      </c>
      <c r="CO43" s="21">
        <f t="shared" si="70"/>
        <v>0</v>
      </c>
      <c r="CP43" s="21">
        <f t="shared" si="25"/>
        <v>0</v>
      </c>
      <c r="CQ43" s="21">
        <f t="shared" si="71"/>
        <v>0</v>
      </c>
      <c r="CR43" s="21">
        <f t="shared" si="26"/>
        <v>0</v>
      </c>
      <c r="CS43" s="21">
        <f t="shared" si="72"/>
        <v>0</v>
      </c>
      <c r="CT43" s="21">
        <f t="shared" si="54"/>
        <v>0</v>
      </c>
      <c r="CU43" s="21">
        <f t="shared" si="27"/>
        <v>0</v>
      </c>
      <c r="CV43" s="21">
        <f t="shared" si="55"/>
        <v>0</v>
      </c>
      <c r="CW43" s="21">
        <f t="shared" si="28"/>
        <v>0</v>
      </c>
      <c r="CX43" s="26">
        <f t="shared" si="56"/>
        <v>0</v>
      </c>
      <c r="CY43" s="21">
        <f t="shared" si="29"/>
        <v>0</v>
      </c>
      <c r="CZ43" s="27">
        <f t="shared" si="57"/>
        <v>0</v>
      </c>
      <c r="DA43" s="21">
        <f t="shared" si="30"/>
        <v>0</v>
      </c>
      <c r="DB43" s="27">
        <f t="shared" si="58"/>
        <v>0</v>
      </c>
      <c r="DC43" s="28">
        <f t="shared" si="31"/>
        <v>0</v>
      </c>
    </row>
    <row r="44" spans="1:107" ht="20.100000000000001" customHeight="1">
      <c r="A44" s="101">
        <f t="shared" si="32"/>
        <v>31</v>
      </c>
      <c r="B44" s="1129"/>
      <c r="C44" s="1129"/>
      <c r="D44" s="124"/>
      <c r="E44" s="124"/>
      <c r="F44" s="124"/>
      <c r="G44" s="124"/>
      <c r="H44" s="124"/>
      <c r="I44" s="101" t="s">
        <v>137</v>
      </c>
      <c r="J44" s="124"/>
      <c r="K44" s="101" t="s">
        <v>89</v>
      </c>
      <c r="L44" s="124"/>
      <c r="M44" s="124"/>
      <c r="N44" s="205" t="str">
        <f>IF(L44="常勤",1,IF(M44="","",IF(M44=0,0,IF(ROUND(M44/①入力シート!$G$18,1)&lt;0.1,0.1,ROUND(M44/①入力シート!$G$18,1)))))</f>
        <v/>
      </c>
      <c r="O44" s="122"/>
      <c r="P44" s="100" t="s">
        <v>139</v>
      </c>
      <c r="Q44" s="125"/>
      <c r="R44" s="128"/>
      <c r="S44" s="129"/>
      <c r="T44" s="129"/>
      <c r="U44" s="116">
        <f t="shared" si="33"/>
        <v>0</v>
      </c>
      <c r="V44" s="129"/>
      <c r="W44" s="117">
        <f t="shared" si="34"/>
        <v>0</v>
      </c>
      <c r="X44" s="128"/>
      <c r="Y44" s="129"/>
      <c r="Z44" s="129"/>
      <c r="AA44" s="114">
        <f t="shared" si="35"/>
        <v>0</v>
      </c>
      <c r="AB44" s="131"/>
      <c r="AC44" s="129"/>
      <c r="AD44" s="129"/>
      <c r="AE44" s="118">
        <f t="shared" si="0"/>
        <v>0</v>
      </c>
      <c r="AF44" s="131"/>
      <c r="AG44" s="129"/>
      <c r="AH44" s="115">
        <f t="shared" si="36"/>
        <v>0</v>
      </c>
      <c r="AI44" s="115">
        <f t="shared" si="37"/>
        <v>0</v>
      </c>
      <c r="AJ44" s="1130"/>
      <c r="AK44" s="1130"/>
      <c r="AL44" s="1130"/>
      <c r="AM44" s="236"/>
      <c r="AN44" s="8"/>
      <c r="AO44" s="19" t="str">
        <f t="shared" si="1"/>
        <v>0</v>
      </c>
      <c r="AQ44" s="20">
        <f t="shared" si="2"/>
        <v>0</v>
      </c>
      <c r="AR44" s="21">
        <f t="shared" si="3"/>
        <v>0</v>
      </c>
      <c r="AS44" s="21">
        <f t="shared" si="4"/>
        <v>0</v>
      </c>
      <c r="AT44" s="21">
        <f t="shared" si="38"/>
        <v>0</v>
      </c>
      <c r="AU44" s="21">
        <f t="shared" si="5"/>
        <v>0</v>
      </c>
      <c r="AV44" s="22">
        <f t="shared" si="39"/>
        <v>0</v>
      </c>
      <c r="AW44" s="21">
        <f t="shared" si="6"/>
        <v>0</v>
      </c>
      <c r="AX44" s="22">
        <f t="shared" si="40"/>
        <v>0</v>
      </c>
      <c r="AY44" s="21">
        <f t="shared" si="7"/>
        <v>0</v>
      </c>
      <c r="AZ44" s="22">
        <f t="shared" si="41"/>
        <v>0</v>
      </c>
      <c r="BA44" s="21">
        <f t="shared" si="8"/>
        <v>0</v>
      </c>
      <c r="BB44" s="21">
        <f t="shared" si="42"/>
        <v>0</v>
      </c>
      <c r="BC44" s="21">
        <f t="shared" si="9"/>
        <v>0</v>
      </c>
      <c r="BD44" s="21">
        <f t="shared" si="43"/>
        <v>0</v>
      </c>
      <c r="BE44" s="21">
        <f t="shared" si="10"/>
        <v>0</v>
      </c>
      <c r="BF44" s="22">
        <f t="shared" si="44"/>
        <v>0</v>
      </c>
      <c r="BG44" s="21">
        <f t="shared" si="11"/>
        <v>0</v>
      </c>
      <c r="BH44" s="22">
        <f t="shared" si="45"/>
        <v>0</v>
      </c>
      <c r="BI44" s="21">
        <f t="shared" si="12"/>
        <v>0</v>
      </c>
      <c r="BJ44" s="22">
        <f t="shared" si="46"/>
        <v>0</v>
      </c>
      <c r="BK44" s="24">
        <f t="shared" si="59"/>
        <v>0</v>
      </c>
      <c r="BL44" s="24">
        <f t="shared" si="47"/>
        <v>0</v>
      </c>
      <c r="BM44" s="24">
        <f t="shared" si="60"/>
        <v>0</v>
      </c>
      <c r="BN44" s="24">
        <f t="shared" si="13"/>
        <v>0</v>
      </c>
      <c r="BO44" s="24">
        <f t="shared" si="61"/>
        <v>0</v>
      </c>
      <c r="BP44" s="24">
        <f t="shared" si="14"/>
        <v>0</v>
      </c>
      <c r="BQ44" s="24">
        <f t="shared" si="62"/>
        <v>0</v>
      </c>
      <c r="BR44" s="24">
        <f t="shared" si="15"/>
        <v>0</v>
      </c>
      <c r="BS44" s="24">
        <f t="shared" si="63"/>
        <v>0</v>
      </c>
      <c r="BT44" s="24">
        <f t="shared" si="16"/>
        <v>0</v>
      </c>
      <c r="BU44" s="24">
        <f t="shared" si="64"/>
        <v>0</v>
      </c>
      <c r="BV44" s="24">
        <f t="shared" si="17"/>
        <v>0</v>
      </c>
      <c r="BW44" s="24">
        <f t="shared" si="65"/>
        <v>0</v>
      </c>
      <c r="BX44" s="24">
        <f t="shared" si="48"/>
        <v>0</v>
      </c>
      <c r="BY44" s="24">
        <f t="shared" si="18"/>
        <v>0</v>
      </c>
      <c r="BZ44" s="24">
        <f t="shared" si="49"/>
        <v>0</v>
      </c>
      <c r="CA44" s="24">
        <f t="shared" si="19"/>
        <v>0</v>
      </c>
      <c r="CB44" s="22">
        <f t="shared" si="50"/>
        <v>0</v>
      </c>
      <c r="CC44" s="24">
        <f t="shared" si="20"/>
        <v>0</v>
      </c>
      <c r="CD44" s="22">
        <f t="shared" si="51"/>
        <v>0</v>
      </c>
      <c r="CE44" s="24">
        <f t="shared" si="21"/>
        <v>0</v>
      </c>
      <c r="CF44" s="22">
        <f t="shared" si="52"/>
        <v>0</v>
      </c>
      <c r="CG44" s="21">
        <f t="shared" si="66"/>
        <v>0</v>
      </c>
      <c r="CH44" s="21">
        <f t="shared" si="53"/>
        <v>0</v>
      </c>
      <c r="CI44" s="21">
        <f t="shared" si="67"/>
        <v>0</v>
      </c>
      <c r="CJ44" s="21">
        <f t="shared" si="22"/>
        <v>0</v>
      </c>
      <c r="CK44" s="21">
        <f t="shared" si="68"/>
        <v>0</v>
      </c>
      <c r="CL44" s="21">
        <f t="shared" si="23"/>
        <v>0</v>
      </c>
      <c r="CM44" s="21">
        <f t="shared" si="69"/>
        <v>0</v>
      </c>
      <c r="CN44" s="21">
        <f t="shared" si="24"/>
        <v>0</v>
      </c>
      <c r="CO44" s="21">
        <f t="shared" si="70"/>
        <v>0</v>
      </c>
      <c r="CP44" s="21">
        <f t="shared" si="25"/>
        <v>0</v>
      </c>
      <c r="CQ44" s="21">
        <f t="shared" si="71"/>
        <v>0</v>
      </c>
      <c r="CR44" s="21">
        <f t="shared" si="26"/>
        <v>0</v>
      </c>
      <c r="CS44" s="21">
        <f t="shared" si="72"/>
        <v>0</v>
      </c>
      <c r="CT44" s="21">
        <f t="shared" si="54"/>
        <v>0</v>
      </c>
      <c r="CU44" s="21">
        <f t="shared" si="27"/>
        <v>0</v>
      </c>
      <c r="CV44" s="21">
        <f t="shared" si="55"/>
        <v>0</v>
      </c>
      <c r="CW44" s="21">
        <f t="shared" si="28"/>
        <v>0</v>
      </c>
      <c r="CX44" s="26">
        <f t="shared" si="56"/>
        <v>0</v>
      </c>
      <c r="CY44" s="21">
        <f t="shared" si="29"/>
        <v>0</v>
      </c>
      <c r="CZ44" s="27">
        <f t="shared" si="57"/>
        <v>0</v>
      </c>
      <c r="DA44" s="21">
        <f t="shared" si="30"/>
        <v>0</v>
      </c>
      <c r="DB44" s="27">
        <f t="shared" si="58"/>
        <v>0</v>
      </c>
      <c r="DC44" s="28">
        <f t="shared" si="31"/>
        <v>0</v>
      </c>
    </row>
    <row r="45" spans="1:107" ht="20.100000000000001" customHeight="1">
      <c r="A45" s="101">
        <f t="shared" si="32"/>
        <v>32</v>
      </c>
      <c r="B45" s="1129"/>
      <c r="C45" s="1129"/>
      <c r="D45" s="124"/>
      <c r="E45" s="124"/>
      <c r="F45" s="124"/>
      <c r="G45" s="124"/>
      <c r="H45" s="124"/>
      <c r="I45" s="101" t="s">
        <v>137</v>
      </c>
      <c r="J45" s="124"/>
      <c r="K45" s="101" t="s">
        <v>89</v>
      </c>
      <c r="L45" s="124"/>
      <c r="M45" s="124"/>
      <c r="N45" s="205" t="str">
        <f>IF(L45="常勤",1,IF(M45="","",IF(M45=0,0,IF(ROUND(M45/①入力シート!$G$18,1)&lt;0.1,0.1,ROUND(M45/①入力シート!$G$18,1)))))</f>
        <v/>
      </c>
      <c r="O45" s="122"/>
      <c r="P45" s="100" t="s">
        <v>139</v>
      </c>
      <c r="Q45" s="125"/>
      <c r="R45" s="128"/>
      <c r="S45" s="129"/>
      <c r="T45" s="129"/>
      <c r="U45" s="116">
        <f t="shared" si="33"/>
        <v>0</v>
      </c>
      <c r="V45" s="129"/>
      <c r="W45" s="117">
        <f t="shared" si="34"/>
        <v>0</v>
      </c>
      <c r="X45" s="128"/>
      <c r="Y45" s="129"/>
      <c r="Z45" s="129"/>
      <c r="AA45" s="114">
        <f t="shared" si="35"/>
        <v>0</v>
      </c>
      <c r="AB45" s="131"/>
      <c r="AC45" s="129"/>
      <c r="AD45" s="129"/>
      <c r="AE45" s="118">
        <f t="shared" si="0"/>
        <v>0</v>
      </c>
      <c r="AF45" s="131"/>
      <c r="AG45" s="129"/>
      <c r="AH45" s="115">
        <f t="shared" si="36"/>
        <v>0</v>
      </c>
      <c r="AI45" s="115">
        <f t="shared" si="37"/>
        <v>0</v>
      </c>
      <c r="AJ45" s="1130"/>
      <c r="AK45" s="1130"/>
      <c r="AL45" s="1130"/>
      <c r="AM45" s="236"/>
      <c r="AN45" s="8"/>
      <c r="AO45" s="19" t="str">
        <f t="shared" si="1"/>
        <v>0</v>
      </c>
      <c r="AQ45" s="20">
        <f t="shared" si="2"/>
        <v>0</v>
      </c>
      <c r="AR45" s="21">
        <f t="shared" si="3"/>
        <v>0</v>
      </c>
      <c r="AS45" s="21">
        <f t="shared" si="4"/>
        <v>0</v>
      </c>
      <c r="AT45" s="21">
        <f t="shared" si="38"/>
        <v>0</v>
      </c>
      <c r="AU45" s="21">
        <f t="shared" si="5"/>
        <v>0</v>
      </c>
      <c r="AV45" s="22">
        <f t="shared" si="39"/>
        <v>0</v>
      </c>
      <c r="AW45" s="21">
        <f t="shared" si="6"/>
        <v>0</v>
      </c>
      <c r="AX45" s="22">
        <f t="shared" si="40"/>
        <v>0</v>
      </c>
      <c r="AY45" s="21">
        <f t="shared" si="7"/>
        <v>0</v>
      </c>
      <c r="AZ45" s="22">
        <f t="shared" si="41"/>
        <v>0</v>
      </c>
      <c r="BA45" s="21">
        <f t="shared" si="8"/>
        <v>0</v>
      </c>
      <c r="BB45" s="21">
        <f t="shared" si="42"/>
        <v>0</v>
      </c>
      <c r="BC45" s="21">
        <f t="shared" si="9"/>
        <v>0</v>
      </c>
      <c r="BD45" s="21">
        <f t="shared" si="43"/>
        <v>0</v>
      </c>
      <c r="BE45" s="21">
        <f t="shared" si="10"/>
        <v>0</v>
      </c>
      <c r="BF45" s="22">
        <f t="shared" si="44"/>
        <v>0</v>
      </c>
      <c r="BG45" s="21">
        <f t="shared" si="11"/>
        <v>0</v>
      </c>
      <c r="BH45" s="22">
        <f t="shared" si="45"/>
        <v>0</v>
      </c>
      <c r="BI45" s="21">
        <f t="shared" si="12"/>
        <v>0</v>
      </c>
      <c r="BJ45" s="22">
        <f t="shared" si="46"/>
        <v>0</v>
      </c>
      <c r="BK45" s="24">
        <f t="shared" si="59"/>
        <v>0</v>
      </c>
      <c r="BL45" s="24">
        <f t="shared" si="47"/>
        <v>0</v>
      </c>
      <c r="BM45" s="24">
        <f t="shared" si="60"/>
        <v>0</v>
      </c>
      <c r="BN45" s="24">
        <f t="shared" si="13"/>
        <v>0</v>
      </c>
      <c r="BO45" s="24">
        <f t="shared" si="61"/>
        <v>0</v>
      </c>
      <c r="BP45" s="24">
        <f t="shared" si="14"/>
        <v>0</v>
      </c>
      <c r="BQ45" s="24">
        <f t="shared" si="62"/>
        <v>0</v>
      </c>
      <c r="BR45" s="24">
        <f t="shared" si="15"/>
        <v>0</v>
      </c>
      <c r="BS45" s="24">
        <f t="shared" si="63"/>
        <v>0</v>
      </c>
      <c r="BT45" s="24">
        <f t="shared" si="16"/>
        <v>0</v>
      </c>
      <c r="BU45" s="24">
        <f t="shared" si="64"/>
        <v>0</v>
      </c>
      <c r="BV45" s="24">
        <f t="shared" si="17"/>
        <v>0</v>
      </c>
      <c r="BW45" s="24">
        <f t="shared" si="65"/>
        <v>0</v>
      </c>
      <c r="BX45" s="24">
        <f t="shared" si="48"/>
        <v>0</v>
      </c>
      <c r="BY45" s="24">
        <f t="shared" si="18"/>
        <v>0</v>
      </c>
      <c r="BZ45" s="24">
        <f t="shared" si="49"/>
        <v>0</v>
      </c>
      <c r="CA45" s="24">
        <f t="shared" si="19"/>
        <v>0</v>
      </c>
      <c r="CB45" s="22">
        <f t="shared" si="50"/>
        <v>0</v>
      </c>
      <c r="CC45" s="24">
        <f t="shared" si="20"/>
        <v>0</v>
      </c>
      <c r="CD45" s="22">
        <f t="shared" si="51"/>
        <v>0</v>
      </c>
      <c r="CE45" s="24">
        <f t="shared" si="21"/>
        <v>0</v>
      </c>
      <c r="CF45" s="22">
        <f t="shared" si="52"/>
        <v>0</v>
      </c>
      <c r="CG45" s="21">
        <f t="shared" si="66"/>
        <v>0</v>
      </c>
      <c r="CH45" s="21">
        <f t="shared" si="53"/>
        <v>0</v>
      </c>
      <c r="CI45" s="21">
        <f t="shared" si="67"/>
        <v>0</v>
      </c>
      <c r="CJ45" s="21">
        <f t="shared" si="22"/>
        <v>0</v>
      </c>
      <c r="CK45" s="21">
        <f t="shared" si="68"/>
        <v>0</v>
      </c>
      <c r="CL45" s="21">
        <f t="shared" si="23"/>
        <v>0</v>
      </c>
      <c r="CM45" s="21">
        <f t="shared" si="69"/>
        <v>0</v>
      </c>
      <c r="CN45" s="21">
        <f t="shared" si="24"/>
        <v>0</v>
      </c>
      <c r="CO45" s="21">
        <f t="shared" si="70"/>
        <v>0</v>
      </c>
      <c r="CP45" s="21">
        <f t="shared" si="25"/>
        <v>0</v>
      </c>
      <c r="CQ45" s="21">
        <f t="shared" si="71"/>
        <v>0</v>
      </c>
      <c r="CR45" s="21">
        <f t="shared" si="26"/>
        <v>0</v>
      </c>
      <c r="CS45" s="21">
        <f t="shared" si="72"/>
        <v>0</v>
      </c>
      <c r="CT45" s="21">
        <f t="shared" si="54"/>
        <v>0</v>
      </c>
      <c r="CU45" s="21">
        <f t="shared" si="27"/>
        <v>0</v>
      </c>
      <c r="CV45" s="21">
        <f t="shared" si="55"/>
        <v>0</v>
      </c>
      <c r="CW45" s="21">
        <f t="shared" si="28"/>
        <v>0</v>
      </c>
      <c r="CX45" s="26">
        <f t="shared" si="56"/>
        <v>0</v>
      </c>
      <c r="CY45" s="21">
        <f t="shared" si="29"/>
        <v>0</v>
      </c>
      <c r="CZ45" s="27">
        <f t="shared" si="57"/>
        <v>0</v>
      </c>
      <c r="DA45" s="21">
        <f t="shared" si="30"/>
        <v>0</v>
      </c>
      <c r="DB45" s="27">
        <f t="shared" si="58"/>
        <v>0</v>
      </c>
      <c r="DC45" s="28">
        <f t="shared" si="31"/>
        <v>0</v>
      </c>
    </row>
    <row r="46" spans="1:107" ht="20.100000000000001" customHeight="1">
      <c r="A46" s="101">
        <f t="shared" si="32"/>
        <v>33</v>
      </c>
      <c r="B46" s="1129"/>
      <c r="C46" s="1129"/>
      <c r="D46" s="124"/>
      <c r="E46" s="124"/>
      <c r="F46" s="124"/>
      <c r="G46" s="124"/>
      <c r="H46" s="124"/>
      <c r="I46" s="101" t="s">
        <v>137</v>
      </c>
      <c r="J46" s="124"/>
      <c r="K46" s="101" t="s">
        <v>89</v>
      </c>
      <c r="L46" s="124"/>
      <c r="M46" s="124"/>
      <c r="N46" s="205" t="str">
        <f>IF(L46="常勤",1,IF(M46="","",IF(M46=0,0,IF(ROUND(M46/①入力シート!$G$18,1)&lt;0.1,0.1,ROUND(M46/①入力シート!$G$18,1)))))</f>
        <v/>
      </c>
      <c r="O46" s="122"/>
      <c r="P46" s="100" t="s">
        <v>139</v>
      </c>
      <c r="Q46" s="125"/>
      <c r="R46" s="128"/>
      <c r="S46" s="129"/>
      <c r="T46" s="129"/>
      <c r="U46" s="116">
        <f t="shared" si="33"/>
        <v>0</v>
      </c>
      <c r="V46" s="129"/>
      <c r="W46" s="117">
        <f t="shared" ref="W46:W62" si="73">SUM(U46:V46)</f>
        <v>0</v>
      </c>
      <c r="X46" s="128"/>
      <c r="Y46" s="129"/>
      <c r="Z46" s="129"/>
      <c r="AA46" s="114">
        <f t="shared" si="35"/>
        <v>0</v>
      </c>
      <c r="AB46" s="131"/>
      <c r="AC46" s="129"/>
      <c r="AD46" s="129"/>
      <c r="AE46" s="118">
        <f t="shared" ref="AE46:AE63" si="74">SUM(AB46:AD46)</f>
        <v>0</v>
      </c>
      <c r="AF46" s="131"/>
      <c r="AG46" s="129"/>
      <c r="AH46" s="115">
        <f t="shared" si="36"/>
        <v>0</v>
      </c>
      <c r="AI46" s="115">
        <f t="shared" si="37"/>
        <v>0</v>
      </c>
      <c r="AJ46" s="1130"/>
      <c r="AK46" s="1130"/>
      <c r="AL46" s="1130"/>
      <c r="AM46" s="236"/>
      <c r="AN46" s="8"/>
      <c r="AO46" s="19" t="str">
        <f t="shared" ref="AO46:AO63" si="75">IF(D46="○","1","0")</f>
        <v>0</v>
      </c>
      <c r="AQ46" s="20">
        <f t="shared" ref="AQ46:AQ63" si="76">IF(AND(OR(G46="教諭",G46="保育教諭",G46="保育士",G46="家庭的保育者"),L46="常勤"),O46,0)</f>
        <v>0</v>
      </c>
      <c r="AR46" s="21">
        <f t="shared" si="3"/>
        <v>0</v>
      </c>
      <c r="AS46" s="21">
        <f t="shared" ref="AS46:AS63" si="77">IF(AND(OR(G46="教諭",G46="保育教諭",G46="保育士",G46="家庭的保育者"),L46="常勤"),N46*O46,0)</f>
        <v>0</v>
      </c>
      <c r="AT46" s="21">
        <f t="shared" si="38"/>
        <v>0</v>
      </c>
      <c r="AU46" s="21">
        <f t="shared" ref="AU46:AU63" si="78">IF(AND(OR(G46="教諭",G46="保育教諭",G46="保育士",G46="家庭的保育者"),L46="常勤"),AA46,0)</f>
        <v>0</v>
      </c>
      <c r="AV46" s="22">
        <f t="shared" si="39"/>
        <v>0</v>
      </c>
      <c r="AW46" s="21">
        <f t="shared" ref="AW46:AW63" si="79">IF(AND(OR(G46="教諭",G46="保育教諭",G46="保育士",G46="家庭的保育者"),L46="常勤"),AB46+AC46+AD46,0)</f>
        <v>0</v>
      </c>
      <c r="AX46" s="22">
        <f t="shared" si="40"/>
        <v>0</v>
      </c>
      <c r="AY46" s="21">
        <f t="shared" ref="AY46:AY63" si="80">IF(AND(OR(G46="教諭",G46="保育教諭",G46="保育士",G46="家庭的保育者"),L46="常勤"),U46+V46,0)</f>
        <v>0</v>
      </c>
      <c r="AZ46" s="22">
        <f t="shared" si="41"/>
        <v>0</v>
      </c>
      <c r="BA46" s="21">
        <f t="shared" ref="BA46:BA63" si="81">IF(AND(OR(G46="教諭",G46="保育教諭",G46="保育士",G46="家庭的保育者"),L46="非常勤"),O46,0)</f>
        <v>0</v>
      </c>
      <c r="BB46" s="21">
        <f t="shared" si="42"/>
        <v>0</v>
      </c>
      <c r="BC46" s="21">
        <f t="shared" ref="BC46:BC63" si="82">IF(AND(OR(G46="教諭",G46="保育教諭",G46="保育士",G46="家庭的保育者"),L46="非常勤"),N46*O46,0)</f>
        <v>0</v>
      </c>
      <c r="BD46" s="21">
        <f t="shared" si="43"/>
        <v>0</v>
      </c>
      <c r="BE46" s="21">
        <f t="shared" ref="BE46:BE63" si="83">IF(AND(OR(G46="教諭",G46="保育教諭",G46="保育士",G46="家庭的保育者"),L46="非常勤"),AA46,0)</f>
        <v>0</v>
      </c>
      <c r="BF46" s="22">
        <f t="shared" si="44"/>
        <v>0</v>
      </c>
      <c r="BG46" s="21">
        <f t="shared" ref="BG46:BG63" si="84">IF(AND(OR(G46="教諭",G46="保育教諭",G46="保育士",G46="家庭的保育者"),L46="非常勤"),AB46+AC46+AD46,0)</f>
        <v>0</v>
      </c>
      <c r="BH46" s="22">
        <f t="shared" si="45"/>
        <v>0</v>
      </c>
      <c r="BI46" s="21">
        <f t="shared" ref="BI46:BI63" si="85">IF(AND(OR(G46="教諭",G46="保育教諭",G46="保育士",G46="家庭的保育者"),L46="非常勤"),U46+V46,0)</f>
        <v>0</v>
      </c>
      <c r="BJ46" s="22">
        <f t="shared" si="46"/>
        <v>0</v>
      </c>
      <c r="BK46" s="24">
        <f t="shared" si="59"/>
        <v>0</v>
      </c>
      <c r="BL46" s="24">
        <f t="shared" si="47"/>
        <v>0</v>
      </c>
      <c r="BM46" s="24">
        <f t="shared" si="60"/>
        <v>0</v>
      </c>
      <c r="BN46" s="24">
        <f t="shared" si="13"/>
        <v>0</v>
      </c>
      <c r="BO46" s="24">
        <f t="shared" si="61"/>
        <v>0</v>
      </c>
      <c r="BP46" s="24">
        <f t="shared" si="14"/>
        <v>0</v>
      </c>
      <c r="BQ46" s="24">
        <f t="shared" si="62"/>
        <v>0</v>
      </c>
      <c r="BR46" s="24">
        <f t="shared" si="15"/>
        <v>0</v>
      </c>
      <c r="BS46" s="24">
        <f t="shared" si="63"/>
        <v>0</v>
      </c>
      <c r="BT46" s="24">
        <f t="shared" si="16"/>
        <v>0</v>
      </c>
      <c r="BU46" s="24">
        <f t="shared" si="64"/>
        <v>0</v>
      </c>
      <c r="BV46" s="24">
        <f t="shared" si="17"/>
        <v>0</v>
      </c>
      <c r="BW46" s="24">
        <f t="shared" si="65"/>
        <v>0</v>
      </c>
      <c r="BX46" s="24">
        <f t="shared" si="48"/>
        <v>0</v>
      </c>
      <c r="BY46" s="24">
        <f t="shared" ref="BY46:BY63" si="86">IF(AND(OR(G46="事務職員",G46="調理員",G46="保健師",G46="看護師",G46="准看護師",G46="栄養士",G46="その他"),L46="常勤"),N46*O46,0)</f>
        <v>0</v>
      </c>
      <c r="BZ46" s="24">
        <f t="shared" si="49"/>
        <v>0</v>
      </c>
      <c r="CA46" s="24">
        <f t="shared" ref="CA46:CA63" si="87">IF(AND(OR(G46="事務職員",G46="調理員",G46="保健師",G46="看護師",G46="准看護師",G46="栄養士",G46="その他"),L46="常勤"),AA46,0)</f>
        <v>0</v>
      </c>
      <c r="CB46" s="22">
        <f t="shared" si="50"/>
        <v>0</v>
      </c>
      <c r="CC46" s="24">
        <f t="shared" ref="CC46:CC63" si="88">IF(AND(OR(G46="事務職員",G46="調理員",G46="保健師",G46="看護師",G46="准看護師",G46="栄養士",G46="その他"),L46="常勤"),AB46+AC46+AD46,0)</f>
        <v>0</v>
      </c>
      <c r="CD46" s="22">
        <f t="shared" si="51"/>
        <v>0</v>
      </c>
      <c r="CE46" s="24">
        <f t="shared" ref="CE46:CE63" si="89">IF(AND(OR(G46="事務職員",G46="調理員",G46="保健師",G46="看護師",G46="准看護師",G46="栄養士",G46="その他"),L46="常勤"),U46+V46,0)</f>
        <v>0</v>
      </c>
      <c r="CF46" s="22">
        <f t="shared" si="52"/>
        <v>0</v>
      </c>
      <c r="CG46" s="21">
        <f t="shared" si="66"/>
        <v>0</v>
      </c>
      <c r="CH46" s="21">
        <f t="shared" si="53"/>
        <v>0</v>
      </c>
      <c r="CI46" s="21">
        <f t="shared" si="67"/>
        <v>0</v>
      </c>
      <c r="CJ46" s="21">
        <f t="shared" si="22"/>
        <v>0</v>
      </c>
      <c r="CK46" s="21">
        <f t="shared" si="68"/>
        <v>0</v>
      </c>
      <c r="CL46" s="21">
        <f t="shared" si="23"/>
        <v>0</v>
      </c>
      <c r="CM46" s="21">
        <f t="shared" si="69"/>
        <v>0</v>
      </c>
      <c r="CN46" s="21">
        <f t="shared" si="24"/>
        <v>0</v>
      </c>
      <c r="CO46" s="21">
        <f t="shared" si="70"/>
        <v>0</v>
      </c>
      <c r="CP46" s="21">
        <f t="shared" si="25"/>
        <v>0</v>
      </c>
      <c r="CQ46" s="21">
        <f t="shared" si="71"/>
        <v>0</v>
      </c>
      <c r="CR46" s="21">
        <f t="shared" si="26"/>
        <v>0</v>
      </c>
      <c r="CS46" s="21">
        <f t="shared" si="72"/>
        <v>0</v>
      </c>
      <c r="CT46" s="21">
        <f t="shared" si="54"/>
        <v>0</v>
      </c>
      <c r="CU46" s="21">
        <f t="shared" ref="CU46:CU63" si="90">IF(AND(OR(G46="事務職員",G46="調理員",G46="保健師",G46="看護師",G46="准看護師",G46="栄養士",G46="その他"),L46="非常勤"),N46*O46,0)</f>
        <v>0</v>
      </c>
      <c r="CV46" s="21">
        <f t="shared" si="55"/>
        <v>0</v>
      </c>
      <c r="CW46" s="21">
        <f t="shared" ref="CW46:CW63" si="91">IF(AND(OR(G46="事務職員",G46="調理員",G46="保健師",G46="看護師",G46="准看護師",G46="栄養士",G46="その他"),L46="非常勤"),AA46,0)</f>
        <v>0</v>
      </c>
      <c r="CX46" s="26">
        <f t="shared" si="56"/>
        <v>0</v>
      </c>
      <c r="CY46" s="21">
        <f t="shared" ref="CY46:CY63" si="92">IF(AND(OR(G46="事務職員",G46="調理員",G46="保健師",G46="看護師",G46="准看護師",G46="栄養士",G46="その他"),L46="非常勤"),AB46+AC46+AD46,0)</f>
        <v>0</v>
      </c>
      <c r="CZ46" s="27">
        <f t="shared" si="57"/>
        <v>0</v>
      </c>
      <c r="DA46" s="21">
        <f t="shared" ref="DA46:DA63" si="93">IF(AND(OR(G46="事務職員",G46="調理員",G46="保健師",G46="看護師",G46="准看護師",G46="栄養士",G46="その他"),L46="非常勤"),U46+V46,0)</f>
        <v>0</v>
      </c>
      <c r="DB46" s="27">
        <f t="shared" si="58"/>
        <v>0</v>
      </c>
      <c r="DC46" s="28">
        <f t="shared" ref="DC46:DC63" si="94">IF(OR(E46="○",F46="○"),W46,0)</f>
        <v>0</v>
      </c>
    </row>
    <row r="47" spans="1:107" ht="20.100000000000001" customHeight="1">
      <c r="A47" s="101">
        <f t="shared" si="32"/>
        <v>34</v>
      </c>
      <c r="B47" s="1129"/>
      <c r="C47" s="1129"/>
      <c r="D47" s="124"/>
      <c r="E47" s="124"/>
      <c r="F47" s="124"/>
      <c r="G47" s="124"/>
      <c r="H47" s="124"/>
      <c r="I47" s="101" t="s">
        <v>137</v>
      </c>
      <c r="J47" s="124"/>
      <c r="K47" s="101" t="s">
        <v>89</v>
      </c>
      <c r="L47" s="124"/>
      <c r="M47" s="124"/>
      <c r="N47" s="205" t="str">
        <f>IF(L47="常勤",1,IF(M47="","",IF(M47=0,0,IF(ROUND(M47/①入力シート!$G$18,1)&lt;0.1,0.1,ROUND(M47/①入力シート!$G$18,1)))))</f>
        <v/>
      </c>
      <c r="O47" s="122"/>
      <c r="P47" s="100" t="s">
        <v>139</v>
      </c>
      <c r="Q47" s="125"/>
      <c r="R47" s="128"/>
      <c r="S47" s="129"/>
      <c r="T47" s="129"/>
      <c r="U47" s="116">
        <f t="shared" si="33"/>
        <v>0</v>
      </c>
      <c r="V47" s="129"/>
      <c r="W47" s="117">
        <f t="shared" si="73"/>
        <v>0</v>
      </c>
      <c r="X47" s="128"/>
      <c r="Y47" s="129"/>
      <c r="Z47" s="129"/>
      <c r="AA47" s="114">
        <f t="shared" si="35"/>
        <v>0</v>
      </c>
      <c r="AB47" s="131"/>
      <c r="AC47" s="129"/>
      <c r="AD47" s="129"/>
      <c r="AE47" s="118">
        <f t="shared" si="74"/>
        <v>0</v>
      </c>
      <c r="AF47" s="131"/>
      <c r="AG47" s="129"/>
      <c r="AH47" s="115">
        <f t="shared" si="36"/>
        <v>0</v>
      </c>
      <c r="AI47" s="115">
        <f t="shared" si="37"/>
        <v>0</v>
      </c>
      <c r="AJ47" s="1130"/>
      <c r="AK47" s="1130"/>
      <c r="AL47" s="1130"/>
      <c r="AM47" s="236"/>
      <c r="AN47" s="8"/>
      <c r="AO47" s="19" t="str">
        <f t="shared" si="75"/>
        <v>0</v>
      </c>
      <c r="AQ47" s="20">
        <f t="shared" si="76"/>
        <v>0</v>
      </c>
      <c r="AR47" s="21">
        <f t="shared" si="3"/>
        <v>0</v>
      </c>
      <c r="AS47" s="21">
        <f t="shared" si="77"/>
        <v>0</v>
      </c>
      <c r="AT47" s="21">
        <f t="shared" si="38"/>
        <v>0</v>
      </c>
      <c r="AU47" s="21">
        <f t="shared" si="78"/>
        <v>0</v>
      </c>
      <c r="AV47" s="22">
        <f t="shared" si="39"/>
        <v>0</v>
      </c>
      <c r="AW47" s="21">
        <f t="shared" si="79"/>
        <v>0</v>
      </c>
      <c r="AX47" s="22">
        <f t="shared" si="40"/>
        <v>0</v>
      </c>
      <c r="AY47" s="21">
        <f t="shared" si="80"/>
        <v>0</v>
      </c>
      <c r="AZ47" s="22">
        <f t="shared" si="41"/>
        <v>0</v>
      </c>
      <c r="BA47" s="21">
        <f t="shared" si="81"/>
        <v>0</v>
      </c>
      <c r="BB47" s="21">
        <f t="shared" si="42"/>
        <v>0</v>
      </c>
      <c r="BC47" s="21">
        <f t="shared" si="82"/>
        <v>0</v>
      </c>
      <c r="BD47" s="21">
        <f t="shared" si="43"/>
        <v>0</v>
      </c>
      <c r="BE47" s="21">
        <f t="shared" si="83"/>
        <v>0</v>
      </c>
      <c r="BF47" s="22">
        <f t="shared" si="44"/>
        <v>0</v>
      </c>
      <c r="BG47" s="21">
        <f t="shared" si="84"/>
        <v>0</v>
      </c>
      <c r="BH47" s="22">
        <f t="shared" si="45"/>
        <v>0</v>
      </c>
      <c r="BI47" s="21">
        <f t="shared" si="85"/>
        <v>0</v>
      </c>
      <c r="BJ47" s="22">
        <f t="shared" si="46"/>
        <v>0</v>
      </c>
      <c r="BK47" s="24">
        <f t="shared" si="59"/>
        <v>0</v>
      </c>
      <c r="BL47" s="24">
        <f t="shared" si="47"/>
        <v>0</v>
      </c>
      <c r="BM47" s="24">
        <f t="shared" si="60"/>
        <v>0</v>
      </c>
      <c r="BN47" s="24">
        <f t="shared" si="13"/>
        <v>0</v>
      </c>
      <c r="BO47" s="24">
        <f t="shared" si="61"/>
        <v>0</v>
      </c>
      <c r="BP47" s="24">
        <f t="shared" si="14"/>
        <v>0</v>
      </c>
      <c r="BQ47" s="24">
        <f t="shared" si="62"/>
        <v>0</v>
      </c>
      <c r="BR47" s="24">
        <f t="shared" si="15"/>
        <v>0</v>
      </c>
      <c r="BS47" s="24">
        <f t="shared" si="63"/>
        <v>0</v>
      </c>
      <c r="BT47" s="24">
        <f t="shared" si="16"/>
        <v>0</v>
      </c>
      <c r="BU47" s="24">
        <f t="shared" si="64"/>
        <v>0</v>
      </c>
      <c r="BV47" s="24">
        <f t="shared" si="17"/>
        <v>0</v>
      </c>
      <c r="BW47" s="24">
        <f t="shared" si="65"/>
        <v>0</v>
      </c>
      <c r="BX47" s="24">
        <f t="shared" si="48"/>
        <v>0</v>
      </c>
      <c r="BY47" s="24">
        <f t="shared" si="86"/>
        <v>0</v>
      </c>
      <c r="BZ47" s="24">
        <f t="shared" si="49"/>
        <v>0</v>
      </c>
      <c r="CA47" s="24">
        <f t="shared" si="87"/>
        <v>0</v>
      </c>
      <c r="CB47" s="22">
        <f t="shared" si="50"/>
        <v>0</v>
      </c>
      <c r="CC47" s="24">
        <f t="shared" si="88"/>
        <v>0</v>
      </c>
      <c r="CD47" s="22">
        <f t="shared" si="51"/>
        <v>0</v>
      </c>
      <c r="CE47" s="24">
        <f t="shared" si="89"/>
        <v>0</v>
      </c>
      <c r="CF47" s="22">
        <f t="shared" si="52"/>
        <v>0</v>
      </c>
      <c r="CG47" s="21">
        <f t="shared" si="66"/>
        <v>0</v>
      </c>
      <c r="CH47" s="21">
        <f t="shared" si="53"/>
        <v>0</v>
      </c>
      <c r="CI47" s="21">
        <f t="shared" si="67"/>
        <v>0</v>
      </c>
      <c r="CJ47" s="21">
        <f t="shared" si="22"/>
        <v>0</v>
      </c>
      <c r="CK47" s="21">
        <f t="shared" si="68"/>
        <v>0</v>
      </c>
      <c r="CL47" s="21">
        <f t="shared" si="23"/>
        <v>0</v>
      </c>
      <c r="CM47" s="21">
        <f t="shared" si="69"/>
        <v>0</v>
      </c>
      <c r="CN47" s="21">
        <f t="shared" si="24"/>
        <v>0</v>
      </c>
      <c r="CO47" s="21">
        <f t="shared" si="70"/>
        <v>0</v>
      </c>
      <c r="CP47" s="21">
        <f t="shared" si="25"/>
        <v>0</v>
      </c>
      <c r="CQ47" s="21">
        <f t="shared" si="71"/>
        <v>0</v>
      </c>
      <c r="CR47" s="21">
        <f t="shared" si="26"/>
        <v>0</v>
      </c>
      <c r="CS47" s="21">
        <f t="shared" si="72"/>
        <v>0</v>
      </c>
      <c r="CT47" s="21">
        <f t="shared" si="54"/>
        <v>0</v>
      </c>
      <c r="CU47" s="21">
        <f t="shared" si="90"/>
        <v>0</v>
      </c>
      <c r="CV47" s="21">
        <f t="shared" si="55"/>
        <v>0</v>
      </c>
      <c r="CW47" s="21">
        <f t="shared" si="91"/>
        <v>0</v>
      </c>
      <c r="CX47" s="26">
        <f t="shared" si="56"/>
        <v>0</v>
      </c>
      <c r="CY47" s="21">
        <f t="shared" si="92"/>
        <v>0</v>
      </c>
      <c r="CZ47" s="27">
        <f t="shared" si="57"/>
        <v>0</v>
      </c>
      <c r="DA47" s="21">
        <f t="shared" si="93"/>
        <v>0</v>
      </c>
      <c r="DB47" s="27">
        <f t="shared" si="58"/>
        <v>0</v>
      </c>
      <c r="DC47" s="28">
        <f t="shared" si="94"/>
        <v>0</v>
      </c>
    </row>
    <row r="48" spans="1:107" ht="20.100000000000001" customHeight="1">
      <c r="A48" s="101">
        <f t="shared" si="32"/>
        <v>35</v>
      </c>
      <c r="B48" s="1129"/>
      <c r="C48" s="1129"/>
      <c r="D48" s="124"/>
      <c r="E48" s="124"/>
      <c r="F48" s="124"/>
      <c r="G48" s="124"/>
      <c r="H48" s="124"/>
      <c r="I48" s="101" t="s">
        <v>137</v>
      </c>
      <c r="J48" s="124"/>
      <c r="K48" s="101" t="s">
        <v>89</v>
      </c>
      <c r="L48" s="124"/>
      <c r="M48" s="124"/>
      <c r="N48" s="205" t="str">
        <f>IF(L48="常勤",1,IF(M48="","",IF(M48=0,0,IF(ROUND(M48/①入力シート!$G$18,1)&lt;0.1,0.1,ROUND(M48/①入力シート!$G$18,1)))))</f>
        <v/>
      </c>
      <c r="O48" s="122"/>
      <c r="P48" s="100" t="s">
        <v>139</v>
      </c>
      <c r="Q48" s="125"/>
      <c r="R48" s="128"/>
      <c r="S48" s="129"/>
      <c r="T48" s="129"/>
      <c r="U48" s="116">
        <f t="shared" si="33"/>
        <v>0</v>
      </c>
      <c r="V48" s="129"/>
      <c r="W48" s="117">
        <f t="shared" si="73"/>
        <v>0</v>
      </c>
      <c r="X48" s="128"/>
      <c r="Y48" s="129"/>
      <c r="Z48" s="129"/>
      <c r="AA48" s="114">
        <f t="shared" si="35"/>
        <v>0</v>
      </c>
      <c r="AB48" s="131"/>
      <c r="AC48" s="129"/>
      <c r="AD48" s="129"/>
      <c r="AE48" s="118">
        <f t="shared" si="74"/>
        <v>0</v>
      </c>
      <c r="AF48" s="131"/>
      <c r="AG48" s="129"/>
      <c r="AH48" s="115">
        <f t="shared" si="36"/>
        <v>0</v>
      </c>
      <c r="AI48" s="115">
        <f t="shared" si="37"/>
        <v>0</v>
      </c>
      <c r="AJ48" s="1130"/>
      <c r="AK48" s="1130"/>
      <c r="AL48" s="1130"/>
      <c r="AM48" s="236"/>
      <c r="AN48" s="8"/>
      <c r="AO48" s="19" t="str">
        <f t="shared" si="75"/>
        <v>0</v>
      </c>
      <c r="AQ48" s="20">
        <f t="shared" si="76"/>
        <v>0</v>
      </c>
      <c r="AR48" s="21">
        <f t="shared" si="3"/>
        <v>0</v>
      </c>
      <c r="AS48" s="21">
        <f t="shared" si="77"/>
        <v>0</v>
      </c>
      <c r="AT48" s="21">
        <f t="shared" si="38"/>
        <v>0</v>
      </c>
      <c r="AU48" s="21">
        <f t="shared" si="78"/>
        <v>0</v>
      </c>
      <c r="AV48" s="22">
        <f t="shared" si="39"/>
        <v>0</v>
      </c>
      <c r="AW48" s="21">
        <f t="shared" si="79"/>
        <v>0</v>
      </c>
      <c r="AX48" s="22">
        <f t="shared" si="40"/>
        <v>0</v>
      </c>
      <c r="AY48" s="21">
        <f t="shared" si="80"/>
        <v>0</v>
      </c>
      <c r="AZ48" s="22">
        <f t="shared" si="41"/>
        <v>0</v>
      </c>
      <c r="BA48" s="21">
        <f t="shared" si="81"/>
        <v>0</v>
      </c>
      <c r="BB48" s="21">
        <f t="shared" si="42"/>
        <v>0</v>
      </c>
      <c r="BC48" s="21">
        <f t="shared" si="82"/>
        <v>0</v>
      </c>
      <c r="BD48" s="21">
        <f t="shared" si="43"/>
        <v>0</v>
      </c>
      <c r="BE48" s="21">
        <f t="shared" si="83"/>
        <v>0</v>
      </c>
      <c r="BF48" s="22">
        <f t="shared" si="44"/>
        <v>0</v>
      </c>
      <c r="BG48" s="21">
        <f t="shared" si="84"/>
        <v>0</v>
      </c>
      <c r="BH48" s="22">
        <f t="shared" si="45"/>
        <v>0</v>
      </c>
      <c r="BI48" s="21">
        <f t="shared" si="85"/>
        <v>0</v>
      </c>
      <c r="BJ48" s="22">
        <f t="shared" si="46"/>
        <v>0</v>
      </c>
      <c r="BK48" s="24">
        <f t="shared" si="59"/>
        <v>0</v>
      </c>
      <c r="BL48" s="24">
        <f t="shared" si="47"/>
        <v>0</v>
      </c>
      <c r="BM48" s="24">
        <f t="shared" si="60"/>
        <v>0</v>
      </c>
      <c r="BN48" s="24">
        <f t="shared" si="13"/>
        <v>0</v>
      </c>
      <c r="BO48" s="24">
        <f t="shared" si="61"/>
        <v>0</v>
      </c>
      <c r="BP48" s="24">
        <f t="shared" si="14"/>
        <v>0</v>
      </c>
      <c r="BQ48" s="24">
        <f t="shared" si="62"/>
        <v>0</v>
      </c>
      <c r="BR48" s="24">
        <f t="shared" si="15"/>
        <v>0</v>
      </c>
      <c r="BS48" s="24">
        <f t="shared" si="63"/>
        <v>0</v>
      </c>
      <c r="BT48" s="24">
        <f t="shared" si="16"/>
        <v>0</v>
      </c>
      <c r="BU48" s="24">
        <f t="shared" si="64"/>
        <v>0</v>
      </c>
      <c r="BV48" s="24">
        <f t="shared" si="17"/>
        <v>0</v>
      </c>
      <c r="BW48" s="24">
        <f t="shared" si="65"/>
        <v>0</v>
      </c>
      <c r="BX48" s="24">
        <f t="shared" si="48"/>
        <v>0</v>
      </c>
      <c r="BY48" s="24">
        <f t="shared" si="86"/>
        <v>0</v>
      </c>
      <c r="BZ48" s="24">
        <f t="shared" si="49"/>
        <v>0</v>
      </c>
      <c r="CA48" s="24">
        <f t="shared" si="87"/>
        <v>0</v>
      </c>
      <c r="CB48" s="22">
        <f t="shared" si="50"/>
        <v>0</v>
      </c>
      <c r="CC48" s="24">
        <f t="shared" si="88"/>
        <v>0</v>
      </c>
      <c r="CD48" s="22">
        <f t="shared" si="51"/>
        <v>0</v>
      </c>
      <c r="CE48" s="24">
        <f t="shared" si="89"/>
        <v>0</v>
      </c>
      <c r="CF48" s="22">
        <f t="shared" si="52"/>
        <v>0</v>
      </c>
      <c r="CG48" s="21">
        <f t="shared" si="66"/>
        <v>0</v>
      </c>
      <c r="CH48" s="21">
        <f t="shared" si="53"/>
        <v>0</v>
      </c>
      <c r="CI48" s="21">
        <f t="shared" si="67"/>
        <v>0</v>
      </c>
      <c r="CJ48" s="21">
        <f t="shared" si="22"/>
        <v>0</v>
      </c>
      <c r="CK48" s="21">
        <f t="shared" si="68"/>
        <v>0</v>
      </c>
      <c r="CL48" s="21">
        <f t="shared" si="23"/>
        <v>0</v>
      </c>
      <c r="CM48" s="21">
        <f t="shared" si="69"/>
        <v>0</v>
      </c>
      <c r="CN48" s="21">
        <f t="shared" si="24"/>
        <v>0</v>
      </c>
      <c r="CO48" s="21">
        <f t="shared" si="70"/>
        <v>0</v>
      </c>
      <c r="CP48" s="21">
        <f t="shared" si="25"/>
        <v>0</v>
      </c>
      <c r="CQ48" s="21">
        <f t="shared" si="71"/>
        <v>0</v>
      </c>
      <c r="CR48" s="21">
        <f t="shared" si="26"/>
        <v>0</v>
      </c>
      <c r="CS48" s="21">
        <f t="shared" si="72"/>
        <v>0</v>
      </c>
      <c r="CT48" s="21">
        <f t="shared" si="54"/>
        <v>0</v>
      </c>
      <c r="CU48" s="21">
        <f t="shared" si="90"/>
        <v>0</v>
      </c>
      <c r="CV48" s="21">
        <f t="shared" si="55"/>
        <v>0</v>
      </c>
      <c r="CW48" s="21">
        <f t="shared" si="91"/>
        <v>0</v>
      </c>
      <c r="CX48" s="26">
        <f t="shared" si="56"/>
        <v>0</v>
      </c>
      <c r="CY48" s="21">
        <f t="shared" si="92"/>
        <v>0</v>
      </c>
      <c r="CZ48" s="27">
        <f t="shared" si="57"/>
        <v>0</v>
      </c>
      <c r="DA48" s="21">
        <f t="shared" si="93"/>
        <v>0</v>
      </c>
      <c r="DB48" s="27">
        <f t="shared" si="58"/>
        <v>0</v>
      </c>
      <c r="DC48" s="28">
        <f t="shared" si="94"/>
        <v>0</v>
      </c>
    </row>
    <row r="49" spans="1:107" ht="20.100000000000001" customHeight="1">
      <c r="A49" s="101">
        <f t="shared" si="32"/>
        <v>36</v>
      </c>
      <c r="B49" s="1129"/>
      <c r="C49" s="1129"/>
      <c r="D49" s="124"/>
      <c r="E49" s="124"/>
      <c r="F49" s="124"/>
      <c r="G49" s="124"/>
      <c r="H49" s="124"/>
      <c r="I49" s="101" t="s">
        <v>137</v>
      </c>
      <c r="J49" s="124"/>
      <c r="K49" s="101" t="s">
        <v>89</v>
      </c>
      <c r="L49" s="124"/>
      <c r="M49" s="124"/>
      <c r="N49" s="205" t="str">
        <f>IF(L49="常勤",1,IF(M49="","",IF(M49=0,0,IF(ROUND(M49/①入力シート!$G$18,1)&lt;0.1,0.1,ROUND(M49/①入力シート!$G$18,1)))))</f>
        <v/>
      </c>
      <c r="O49" s="122"/>
      <c r="P49" s="100" t="s">
        <v>139</v>
      </c>
      <c r="Q49" s="125"/>
      <c r="R49" s="128"/>
      <c r="S49" s="129"/>
      <c r="T49" s="129"/>
      <c r="U49" s="116">
        <f t="shared" si="33"/>
        <v>0</v>
      </c>
      <c r="V49" s="129"/>
      <c r="W49" s="117">
        <f t="shared" si="73"/>
        <v>0</v>
      </c>
      <c r="X49" s="128"/>
      <c r="Y49" s="129"/>
      <c r="Z49" s="129"/>
      <c r="AA49" s="114">
        <f t="shared" si="35"/>
        <v>0</v>
      </c>
      <c r="AB49" s="131"/>
      <c r="AC49" s="129"/>
      <c r="AD49" s="129"/>
      <c r="AE49" s="118">
        <f t="shared" si="74"/>
        <v>0</v>
      </c>
      <c r="AF49" s="131"/>
      <c r="AG49" s="129"/>
      <c r="AH49" s="115">
        <f t="shared" si="36"/>
        <v>0</v>
      </c>
      <c r="AI49" s="115">
        <f t="shared" si="37"/>
        <v>0</v>
      </c>
      <c r="AJ49" s="1130"/>
      <c r="AK49" s="1130"/>
      <c r="AL49" s="1130"/>
      <c r="AM49" s="236"/>
      <c r="AN49" s="8"/>
      <c r="AO49" s="19" t="str">
        <f t="shared" si="75"/>
        <v>0</v>
      </c>
      <c r="AQ49" s="20">
        <f t="shared" si="76"/>
        <v>0</v>
      </c>
      <c r="AR49" s="21">
        <f t="shared" si="3"/>
        <v>0</v>
      </c>
      <c r="AS49" s="21">
        <f t="shared" si="77"/>
        <v>0</v>
      </c>
      <c r="AT49" s="21">
        <f t="shared" si="38"/>
        <v>0</v>
      </c>
      <c r="AU49" s="21">
        <f t="shared" si="78"/>
        <v>0</v>
      </c>
      <c r="AV49" s="22">
        <f t="shared" si="39"/>
        <v>0</v>
      </c>
      <c r="AW49" s="21">
        <f t="shared" si="79"/>
        <v>0</v>
      </c>
      <c r="AX49" s="22">
        <f t="shared" si="40"/>
        <v>0</v>
      </c>
      <c r="AY49" s="21">
        <f t="shared" si="80"/>
        <v>0</v>
      </c>
      <c r="AZ49" s="22">
        <f t="shared" si="41"/>
        <v>0</v>
      </c>
      <c r="BA49" s="21">
        <f t="shared" si="81"/>
        <v>0</v>
      </c>
      <c r="BB49" s="21">
        <f t="shared" si="42"/>
        <v>0</v>
      </c>
      <c r="BC49" s="21">
        <f t="shared" si="82"/>
        <v>0</v>
      </c>
      <c r="BD49" s="21">
        <f t="shared" si="43"/>
        <v>0</v>
      </c>
      <c r="BE49" s="21">
        <f t="shared" si="83"/>
        <v>0</v>
      </c>
      <c r="BF49" s="22">
        <f t="shared" si="44"/>
        <v>0</v>
      </c>
      <c r="BG49" s="21">
        <f t="shared" si="84"/>
        <v>0</v>
      </c>
      <c r="BH49" s="22">
        <f t="shared" si="45"/>
        <v>0</v>
      </c>
      <c r="BI49" s="21">
        <f t="shared" si="85"/>
        <v>0</v>
      </c>
      <c r="BJ49" s="22">
        <f t="shared" si="46"/>
        <v>0</v>
      </c>
      <c r="BK49" s="24">
        <f t="shared" si="59"/>
        <v>0</v>
      </c>
      <c r="BL49" s="24">
        <f t="shared" si="47"/>
        <v>0</v>
      </c>
      <c r="BM49" s="24">
        <f t="shared" si="60"/>
        <v>0</v>
      </c>
      <c r="BN49" s="24">
        <f t="shared" si="13"/>
        <v>0</v>
      </c>
      <c r="BO49" s="24">
        <f t="shared" si="61"/>
        <v>0</v>
      </c>
      <c r="BP49" s="24">
        <f t="shared" si="14"/>
        <v>0</v>
      </c>
      <c r="BQ49" s="24">
        <f t="shared" si="62"/>
        <v>0</v>
      </c>
      <c r="BR49" s="24">
        <f t="shared" si="15"/>
        <v>0</v>
      </c>
      <c r="BS49" s="24">
        <f t="shared" si="63"/>
        <v>0</v>
      </c>
      <c r="BT49" s="24">
        <f t="shared" si="16"/>
        <v>0</v>
      </c>
      <c r="BU49" s="24">
        <f t="shared" si="64"/>
        <v>0</v>
      </c>
      <c r="BV49" s="24">
        <f t="shared" si="17"/>
        <v>0</v>
      </c>
      <c r="BW49" s="24">
        <f t="shared" si="65"/>
        <v>0</v>
      </c>
      <c r="BX49" s="24">
        <f t="shared" si="48"/>
        <v>0</v>
      </c>
      <c r="BY49" s="24">
        <f t="shared" si="86"/>
        <v>0</v>
      </c>
      <c r="BZ49" s="24">
        <f t="shared" si="49"/>
        <v>0</v>
      </c>
      <c r="CA49" s="24">
        <f t="shared" si="87"/>
        <v>0</v>
      </c>
      <c r="CB49" s="22">
        <f t="shared" si="50"/>
        <v>0</v>
      </c>
      <c r="CC49" s="24">
        <f t="shared" si="88"/>
        <v>0</v>
      </c>
      <c r="CD49" s="22">
        <f t="shared" si="51"/>
        <v>0</v>
      </c>
      <c r="CE49" s="24">
        <f t="shared" si="89"/>
        <v>0</v>
      </c>
      <c r="CF49" s="22">
        <f t="shared" si="52"/>
        <v>0</v>
      </c>
      <c r="CG49" s="21">
        <f t="shared" si="66"/>
        <v>0</v>
      </c>
      <c r="CH49" s="21">
        <f t="shared" si="53"/>
        <v>0</v>
      </c>
      <c r="CI49" s="21">
        <f t="shared" si="67"/>
        <v>0</v>
      </c>
      <c r="CJ49" s="21">
        <f t="shared" si="22"/>
        <v>0</v>
      </c>
      <c r="CK49" s="21">
        <f t="shared" si="68"/>
        <v>0</v>
      </c>
      <c r="CL49" s="21">
        <f t="shared" si="23"/>
        <v>0</v>
      </c>
      <c r="CM49" s="21">
        <f t="shared" si="69"/>
        <v>0</v>
      </c>
      <c r="CN49" s="21">
        <f t="shared" si="24"/>
        <v>0</v>
      </c>
      <c r="CO49" s="21">
        <f t="shared" si="70"/>
        <v>0</v>
      </c>
      <c r="CP49" s="21">
        <f t="shared" si="25"/>
        <v>0</v>
      </c>
      <c r="CQ49" s="21">
        <f t="shared" si="71"/>
        <v>0</v>
      </c>
      <c r="CR49" s="21">
        <f t="shared" si="26"/>
        <v>0</v>
      </c>
      <c r="CS49" s="21">
        <f t="shared" si="72"/>
        <v>0</v>
      </c>
      <c r="CT49" s="21">
        <f t="shared" si="54"/>
        <v>0</v>
      </c>
      <c r="CU49" s="21">
        <f t="shared" si="90"/>
        <v>0</v>
      </c>
      <c r="CV49" s="21">
        <f t="shared" si="55"/>
        <v>0</v>
      </c>
      <c r="CW49" s="21">
        <f t="shared" si="91"/>
        <v>0</v>
      </c>
      <c r="CX49" s="26">
        <f t="shared" si="56"/>
        <v>0</v>
      </c>
      <c r="CY49" s="21">
        <f t="shared" si="92"/>
        <v>0</v>
      </c>
      <c r="CZ49" s="27">
        <f t="shared" si="57"/>
        <v>0</v>
      </c>
      <c r="DA49" s="21">
        <f t="shared" si="93"/>
        <v>0</v>
      </c>
      <c r="DB49" s="27">
        <f t="shared" si="58"/>
        <v>0</v>
      </c>
      <c r="DC49" s="28">
        <f t="shared" si="94"/>
        <v>0</v>
      </c>
    </row>
    <row r="50" spans="1:107" ht="20.100000000000001" customHeight="1">
      <c r="A50" s="101">
        <f t="shared" si="32"/>
        <v>37</v>
      </c>
      <c r="B50" s="1129"/>
      <c r="C50" s="1129"/>
      <c r="D50" s="124"/>
      <c r="E50" s="124"/>
      <c r="F50" s="124"/>
      <c r="G50" s="124"/>
      <c r="H50" s="124"/>
      <c r="I50" s="101" t="s">
        <v>137</v>
      </c>
      <c r="J50" s="124"/>
      <c r="K50" s="101" t="s">
        <v>89</v>
      </c>
      <c r="L50" s="124"/>
      <c r="M50" s="124"/>
      <c r="N50" s="205" t="str">
        <f>IF(L50="常勤",1,IF(M50="","",IF(M50=0,0,IF(ROUND(M50/①入力シート!$G$18,1)&lt;0.1,0.1,ROUND(M50/①入力シート!$G$18,1)))))</f>
        <v/>
      </c>
      <c r="O50" s="122"/>
      <c r="P50" s="100" t="s">
        <v>139</v>
      </c>
      <c r="Q50" s="125"/>
      <c r="R50" s="128"/>
      <c r="S50" s="129"/>
      <c r="T50" s="129"/>
      <c r="U50" s="116">
        <f t="shared" si="33"/>
        <v>0</v>
      </c>
      <c r="V50" s="129"/>
      <c r="W50" s="117">
        <f t="shared" si="73"/>
        <v>0</v>
      </c>
      <c r="X50" s="128"/>
      <c r="Y50" s="129"/>
      <c r="Z50" s="129"/>
      <c r="AA50" s="114">
        <f t="shared" si="35"/>
        <v>0</v>
      </c>
      <c r="AB50" s="131"/>
      <c r="AC50" s="129"/>
      <c r="AD50" s="129"/>
      <c r="AE50" s="118">
        <f t="shared" si="74"/>
        <v>0</v>
      </c>
      <c r="AF50" s="131"/>
      <c r="AG50" s="129"/>
      <c r="AH50" s="115">
        <f t="shared" si="36"/>
        <v>0</v>
      </c>
      <c r="AI50" s="115">
        <f t="shared" si="37"/>
        <v>0</v>
      </c>
      <c r="AJ50" s="1130"/>
      <c r="AK50" s="1130"/>
      <c r="AL50" s="1130"/>
      <c r="AM50" s="236"/>
      <c r="AN50" s="8"/>
      <c r="AO50" s="19" t="str">
        <f t="shared" si="75"/>
        <v>0</v>
      </c>
      <c r="AQ50" s="20">
        <f t="shared" si="76"/>
        <v>0</v>
      </c>
      <c r="AR50" s="21">
        <f t="shared" si="3"/>
        <v>0</v>
      </c>
      <c r="AS50" s="21">
        <f t="shared" si="77"/>
        <v>0</v>
      </c>
      <c r="AT50" s="21">
        <f t="shared" si="38"/>
        <v>0</v>
      </c>
      <c r="AU50" s="21">
        <f t="shared" si="78"/>
        <v>0</v>
      </c>
      <c r="AV50" s="22">
        <f t="shared" si="39"/>
        <v>0</v>
      </c>
      <c r="AW50" s="21">
        <f t="shared" si="79"/>
        <v>0</v>
      </c>
      <c r="AX50" s="22">
        <f t="shared" si="40"/>
        <v>0</v>
      </c>
      <c r="AY50" s="21">
        <f t="shared" si="80"/>
        <v>0</v>
      </c>
      <c r="AZ50" s="22">
        <f t="shared" si="41"/>
        <v>0</v>
      </c>
      <c r="BA50" s="21">
        <f t="shared" si="81"/>
        <v>0</v>
      </c>
      <c r="BB50" s="21">
        <f t="shared" si="42"/>
        <v>0</v>
      </c>
      <c r="BC50" s="21">
        <f t="shared" si="82"/>
        <v>0</v>
      </c>
      <c r="BD50" s="21">
        <f t="shared" si="43"/>
        <v>0</v>
      </c>
      <c r="BE50" s="21">
        <f t="shared" si="83"/>
        <v>0</v>
      </c>
      <c r="BF50" s="22">
        <f t="shared" si="44"/>
        <v>0</v>
      </c>
      <c r="BG50" s="21">
        <f t="shared" si="84"/>
        <v>0</v>
      </c>
      <c r="BH50" s="22">
        <f t="shared" si="45"/>
        <v>0</v>
      </c>
      <c r="BI50" s="21">
        <f t="shared" si="85"/>
        <v>0</v>
      </c>
      <c r="BJ50" s="22">
        <f t="shared" si="46"/>
        <v>0</v>
      </c>
      <c r="BK50" s="24">
        <f t="shared" si="59"/>
        <v>0</v>
      </c>
      <c r="BL50" s="24">
        <f t="shared" si="47"/>
        <v>0</v>
      </c>
      <c r="BM50" s="24">
        <f t="shared" si="60"/>
        <v>0</v>
      </c>
      <c r="BN50" s="24">
        <f t="shared" si="13"/>
        <v>0</v>
      </c>
      <c r="BO50" s="24">
        <f t="shared" si="61"/>
        <v>0</v>
      </c>
      <c r="BP50" s="24">
        <f t="shared" si="14"/>
        <v>0</v>
      </c>
      <c r="BQ50" s="24">
        <f t="shared" si="62"/>
        <v>0</v>
      </c>
      <c r="BR50" s="24">
        <f t="shared" si="15"/>
        <v>0</v>
      </c>
      <c r="BS50" s="24">
        <f t="shared" si="63"/>
        <v>0</v>
      </c>
      <c r="BT50" s="24">
        <f t="shared" si="16"/>
        <v>0</v>
      </c>
      <c r="BU50" s="24">
        <f t="shared" si="64"/>
        <v>0</v>
      </c>
      <c r="BV50" s="24">
        <f t="shared" si="17"/>
        <v>0</v>
      </c>
      <c r="BW50" s="24">
        <f t="shared" si="65"/>
        <v>0</v>
      </c>
      <c r="BX50" s="24">
        <f t="shared" si="48"/>
        <v>0</v>
      </c>
      <c r="BY50" s="24">
        <f t="shared" si="86"/>
        <v>0</v>
      </c>
      <c r="BZ50" s="24">
        <f t="shared" si="49"/>
        <v>0</v>
      </c>
      <c r="CA50" s="24">
        <f t="shared" si="87"/>
        <v>0</v>
      </c>
      <c r="CB50" s="22">
        <f t="shared" si="50"/>
        <v>0</v>
      </c>
      <c r="CC50" s="24">
        <f t="shared" si="88"/>
        <v>0</v>
      </c>
      <c r="CD50" s="22">
        <f t="shared" si="51"/>
        <v>0</v>
      </c>
      <c r="CE50" s="24">
        <f t="shared" si="89"/>
        <v>0</v>
      </c>
      <c r="CF50" s="22">
        <f t="shared" si="52"/>
        <v>0</v>
      </c>
      <c r="CG50" s="21">
        <f t="shared" si="66"/>
        <v>0</v>
      </c>
      <c r="CH50" s="21">
        <f t="shared" si="53"/>
        <v>0</v>
      </c>
      <c r="CI50" s="21">
        <f t="shared" si="67"/>
        <v>0</v>
      </c>
      <c r="CJ50" s="21">
        <f t="shared" si="22"/>
        <v>0</v>
      </c>
      <c r="CK50" s="21">
        <f t="shared" si="68"/>
        <v>0</v>
      </c>
      <c r="CL50" s="21">
        <f t="shared" si="23"/>
        <v>0</v>
      </c>
      <c r="CM50" s="21">
        <f t="shared" si="69"/>
        <v>0</v>
      </c>
      <c r="CN50" s="21">
        <f t="shared" si="24"/>
        <v>0</v>
      </c>
      <c r="CO50" s="21">
        <f t="shared" si="70"/>
        <v>0</v>
      </c>
      <c r="CP50" s="21">
        <f t="shared" si="25"/>
        <v>0</v>
      </c>
      <c r="CQ50" s="21">
        <f t="shared" si="71"/>
        <v>0</v>
      </c>
      <c r="CR50" s="21">
        <f t="shared" si="26"/>
        <v>0</v>
      </c>
      <c r="CS50" s="21">
        <f t="shared" si="72"/>
        <v>0</v>
      </c>
      <c r="CT50" s="21">
        <f t="shared" si="54"/>
        <v>0</v>
      </c>
      <c r="CU50" s="21">
        <f t="shared" si="90"/>
        <v>0</v>
      </c>
      <c r="CV50" s="21">
        <f t="shared" si="55"/>
        <v>0</v>
      </c>
      <c r="CW50" s="21">
        <f t="shared" si="91"/>
        <v>0</v>
      </c>
      <c r="CX50" s="26">
        <f t="shared" si="56"/>
        <v>0</v>
      </c>
      <c r="CY50" s="21">
        <f t="shared" si="92"/>
        <v>0</v>
      </c>
      <c r="CZ50" s="27">
        <f t="shared" si="57"/>
        <v>0</v>
      </c>
      <c r="DA50" s="21">
        <f t="shared" si="93"/>
        <v>0</v>
      </c>
      <c r="DB50" s="27">
        <f t="shared" si="58"/>
        <v>0</v>
      </c>
      <c r="DC50" s="28">
        <f t="shared" si="94"/>
        <v>0</v>
      </c>
    </row>
    <row r="51" spans="1:107" ht="20.100000000000001" customHeight="1">
      <c r="A51" s="101">
        <f t="shared" si="32"/>
        <v>38</v>
      </c>
      <c r="B51" s="1129"/>
      <c r="C51" s="1129"/>
      <c r="D51" s="124"/>
      <c r="E51" s="124"/>
      <c r="F51" s="124"/>
      <c r="G51" s="124"/>
      <c r="H51" s="124"/>
      <c r="I51" s="101" t="s">
        <v>137</v>
      </c>
      <c r="J51" s="124"/>
      <c r="K51" s="101" t="s">
        <v>89</v>
      </c>
      <c r="L51" s="124"/>
      <c r="M51" s="124"/>
      <c r="N51" s="205" t="str">
        <f>IF(L51="常勤",1,IF(M51="","",IF(M51=0,0,IF(ROUND(M51/①入力シート!$G$18,1)&lt;0.1,0.1,ROUND(M51/①入力シート!$G$18,1)))))</f>
        <v/>
      </c>
      <c r="O51" s="122"/>
      <c r="P51" s="100" t="s">
        <v>139</v>
      </c>
      <c r="Q51" s="125"/>
      <c r="R51" s="128"/>
      <c r="S51" s="129"/>
      <c r="T51" s="129"/>
      <c r="U51" s="116">
        <f t="shared" si="33"/>
        <v>0</v>
      </c>
      <c r="V51" s="129"/>
      <c r="W51" s="117">
        <f t="shared" si="73"/>
        <v>0</v>
      </c>
      <c r="X51" s="128"/>
      <c r="Y51" s="129"/>
      <c r="Z51" s="129"/>
      <c r="AA51" s="114">
        <f t="shared" si="35"/>
        <v>0</v>
      </c>
      <c r="AB51" s="131"/>
      <c r="AC51" s="129"/>
      <c r="AD51" s="129"/>
      <c r="AE51" s="118">
        <f t="shared" si="74"/>
        <v>0</v>
      </c>
      <c r="AF51" s="131"/>
      <c r="AG51" s="129"/>
      <c r="AH51" s="115">
        <f t="shared" si="36"/>
        <v>0</v>
      </c>
      <c r="AI51" s="115">
        <f t="shared" si="37"/>
        <v>0</v>
      </c>
      <c r="AJ51" s="1130"/>
      <c r="AK51" s="1130"/>
      <c r="AL51" s="1130"/>
      <c r="AM51" s="236"/>
      <c r="AN51" s="8"/>
      <c r="AO51" s="19" t="str">
        <f t="shared" si="75"/>
        <v>0</v>
      </c>
      <c r="AQ51" s="20">
        <f t="shared" si="76"/>
        <v>0</v>
      </c>
      <c r="AR51" s="21">
        <f t="shared" si="3"/>
        <v>0</v>
      </c>
      <c r="AS51" s="21">
        <f t="shared" si="77"/>
        <v>0</v>
      </c>
      <c r="AT51" s="21">
        <f t="shared" si="38"/>
        <v>0</v>
      </c>
      <c r="AU51" s="21">
        <f t="shared" si="78"/>
        <v>0</v>
      </c>
      <c r="AV51" s="22">
        <f t="shared" si="39"/>
        <v>0</v>
      </c>
      <c r="AW51" s="21">
        <f t="shared" si="79"/>
        <v>0</v>
      </c>
      <c r="AX51" s="22">
        <f t="shared" si="40"/>
        <v>0</v>
      </c>
      <c r="AY51" s="21">
        <f t="shared" si="80"/>
        <v>0</v>
      </c>
      <c r="AZ51" s="22">
        <f t="shared" si="41"/>
        <v>0</v>
      </c>
      <c r="BA51" s="21">
        <f t="shared" si="81"/>
        <v>0</v>
      </c>
      <c r="BB51" s="21">
        <f t="shared" si="42"/>
        <v>0</v>
      </c>
      <c r="BC51" s="21">
        <f t="shared" si="82"/>
        <v>0</v>
      </c>
      <c r="BD51" s="21">
        <f t="shared" si="43"/>
        <v>0</v>
      </c>
      <c r="BE51" s="21">
        <f t="shared" si="83"/>
        <v>0</v>
      </c>
      <c r="BF51" s="22">
        <f t="shared" si="44"/>
        <v>0</v>
      </c>
      <c r="BG51" s="21">
        <f t="shared" si="84"/>
        <v>0</v>
      </c>
      <c r="BH51" s="22">
        <f t="shared" si="45"/>
        <v>0</v>
      </c>
      <c r="BI51" s="21">
        <f t="shared" si="85"/>
        <v>0</v>
      </c>
      <c r="BJ51" s="22">
        <f t="shared" si="46"/>
        <v>0</v>
      </c>
      <c r="BK51" s="24">
        <f t="shared" si="59"/>
        <v>0</v>
      </c>
      <c r="BL51" s="24">
        <f t="shared" si="47"/>
        <v>0</v>
      </c>
      <c r="BM51" s="24">
        <f t="shared" si="60"/>
        <v>0</v>
      </c>
      <c r="BN51" s="24">
        <f t="shared" si="13"/>
        <v>0</v>
      </c>
      <c r="BO51" s="24">
        <f t="shared" si="61"/>
        <v>0</v>
      </c>
      <c r="BP51" s="24">
        <f t="shared" si="14"/>
        <v>0</v>
      </c>
      <c r="BQ51" s="24">
        <f t="shared" si="62"/>
        <v>0</v>
      </c>
      <c r="BR51" s="24">
        <f t="shared" si="15"/>
        <v>0</v>
      </c>
      <c r="BS51" s="24">
        <f t="shared" si="63"/>
        <v>0</v>
      </c>
      <c r="BT51" s="24">
        <f t="shared" si="16"/>
        <v>0</v>
      </c>
      <c r="BU51" s="24">
        <f t="shared" si="64"/>
        <v>0</v>
      </c>
      <c r="BV51" s="24">
        <f t="shared" si="17"/>
        <v>0</v>
      </c>
      <c r="BW51" s="24">
        <f t="shared" si="65"/>
        <v>0</v>
      </c>
      <c r="BX51" s="24">
        <f t="shared" si="48"/>
        <v>0</v>
      </c>
      <c r="BY51" s="24">
        <f t="shared" si="86"/>
        <v>0</v>
      </c>
      <c r="BZ51" s="24">
        <f t="shared" si="49"/>
        <v>0</v>
      </c>
      <c r="CA51" s="24">
        <f t="shared" si="87"/>
        <v>0</v>
      </c>
      <c r="CB51" s="22">
        <f t="shared" si="50"/>
        <v>0</v>
      </c>
      <c r="CC51" s="24">
        <f t="shared" si="88"/>
        <v>0</v>
      </c>
      <c r="CD51" s="22">
        <f t="shared" si="51"/>
        <v>0</v>
      </c>
      <c r="CE51" s="24">
        <f t="shared" si="89"/>
        <v>0</v>
      </c>
      <c r="CF51" s="22">
        <f t="shared" si="52"/>
        <v>0</v>
      </c>
      <c r="CG51" s="21">
        <f t="shared" si="66"/>
        <v>0</v>
      </c>
      <c r="CH51" s="21">
        <f t="shared" si="53"/>
        <v>0</v>
      </c>
      <c r="CI51" s="21">
        <f t="shared" si="67"/>
        <v>0</v>
      </c>
      <c r="CJ51" s="21">
        <f t="shared" si="22"/>
        <v>0</v>
      </c>
      <c r="CK51" s="21">
        <f t="shared" si="68"/>
        <v>0</v>
      </c>
      <c r="CL51" s="21">
        <f t="shared" si="23"/>
        <v>0</v>
      </c>
      <c r="CM51" s="21">
        <f t="shared" si="69"/>
        <v>0</v>
      </c>
      <c r="CN51" s="21">
        <f t="shared" si="24"/>
        <v>0</v>
      </c>
      <c r="CO51" s="21">
        <f t="shared" si="70"/>
        <v>0</v>
      </c>
      <c r="CP51" s="21">
        <f t="shared" si="25"/>
        <v>0</v>
      </c>
      <c r="CQ51" s="21">
        <f t="shared" si="71"/>
        <v>0</v>
      </c>
      <c r="CR51" s="21">
        <f t="shared" si="26"/>
        <v>0</v>
      </c>
      <c r="CS51" s="21">
        <f t="shared" si="72"/>
        <v>0</v>
      </c>
      <c r="CT51" s="21">
        <f t="shared" si="54"/>
        <v>0</v>
      </c>
      <c r="CU51" s="21">
        <f t="shared" si="90"/>
        <v>0</v>
      </c>
      <c r="CV51" s="21">
        <f t="shared" si="55"/>
        <v>0</v>
      </c>
      <c r="CW51" s="21">
        <f t="shared" si="91"/>
        <v>0</v>
      </c>
      <c r="CX51" s="26">
        <f t="shared" si="56"/>
        <v>0</v>
      </c>
      <c r="CY51" s="21">
        <f t="shared" si="92"/>
        <v>0</v>
      </c>
      <c r="CZ51" s="27">
        <f t="shared" si="57"/>
        <v>0</v>
      </c>
      <c r="DA51" s="21">
        <f t="shared" si="93"/>
        <v>0</v>
      </c>
      <c r="DB51" s="27">
        <f t="shared" si="58"/>
        <v>0</v>
      </c>
      <c r="DC51" s="28">
        <f t="shared" si="94"/>
        <v>0</v>
      </c>
    </row>
    <row r="52" spans="1:107" ht="20.100000000000001" customHeight="1">
      <c r="A52" s="101">
        <f t="shared" si="32"/>
        <v>39</v>
      </c>
      <c r="B52" s="1129"/>
      <c r="C52" s="1129"/>
      <c r="D52" s="124"/>
      <c r="E52" s="124"/>
      <c r="F52" s="124"/>
      <c r="G52" s="124"/>
      <c r="H52" s="124"/>
      <c r="I52" s="101" t="s">
        <v>137</v>
      </c>
      <c r="J52" s="124"/>
      <c r="K52" s="101" t="s">
        <v>89</v>
      </c>
      <c r="L52" s="124"/>
      <c r="M52" s="124"/>
      <c r="N52" s="205" t="str">
        <f>IF(L52="常勤",1,IF(M52="","",IF(M52=0,0,IF(ROUND(M52/①入力シート!$G$18,1)&lt;0.1,0.1,ROUND(M52/①入力シート!$G$18,1)))))</f>
        <v/>
      </c>
      <c r="O52" s="122"/>
      <c r="P52" s="100" t="s">
        <v>139</v>
      </c>
      <c r="Q52" s="125"/>
      <c r="R52" s="128"/>
      <c r="S52" s="129"/>
      <c r="T52" s="129"/>
      <c r="U52" s="116">
        <f t="shared" si="33"/>
        <v>0</v>
      </c>
      <c r="V52" s="129"/>
      <c r="W52" s="117">
        <f t="shared" si="73"/>
        <v>0</v>
      </c>
      <c r="X52" s="128"/>
      <c r="Y52" s="129"/>
      <c r="Z52" s="129"/>
      <c r="AA52" s="114">
        <f t="shared" si="35"/>
        <v>0</v>
      </c>
      <c r="AB52" s="131"/>
      <c r="AC52" s="129"/>
      <c r="AD52" s="129"/>
      <c r="AE52" s="118">
        <f t="shared" si="74"/>
        <v>0</v>
      </c>
      <c r="AF52" s="131"/>
      <c r="AG52" s="129"/>
      <c r="AH52" s="115">
        <f t="shared" si="36"/>
        <v>0</v>
      </c>
      <c r="AI52" s="115">
        <f t="shared" si="37"/>
        <v>0</v>
      </c>
      <c r="AJ52" s="1130"/>
      <c r="AK52" s="1130"/>
      <c r="AL52" s="1130"/>
      <c r="AM52" s="236"/>
      <c r="AN52" s="8"/>
      <c r="AO52" s="19" t="str">
        <f t="shared" si="75"/>
        <v>0</v>
      </c>
      <c r="AQ52" s="20">
        <f t="shared" si="76"/>
        <v>0</v>
      </c>
      <c r="AR52" s="21">
        <f t="shared" si="3"/>
        <v>0</v>
      </c>
      <c r="AS52" s="21">
        <f t="shared" si="77"/>
        <v>0</v>
      </c>
      <c r="AT52" s="21">
        <f t="shared" si="38"/>
        <v>0</v>
      </c>
      <c r="AU52" s="21">
        <f t="shared" si="78"/>
        <v>0</v>
      </c>
      <c r="AV52" s="22">
        <f t="shared" si="39"/>
        <v>0</v>
      </c>
      <c r="AW52" s="21">
        <f t="shared" si="79"/>
        <v>0</v>
      </c>
      <c r="AX52" s="22">
        <f t="shared" si="40"/>
        <v>0</v>
      </c>
      <c r="AY52" s="21">
        <f t="shared" si="80"/>
        <v>0</v>
      </c>
      <c r="AZ52" s="22">
        <f t="shared" si="41"/>
        <v>0</v>
      </c>
      <c r="BA52" s="21">
        <f t="shared" si="81"/>
        <v>0</v>
      </c>
      <c r="BB52" s="21">
        <f t="shared" si="42"/>
        <v>0</v>
      </c>
      <c r="BC52" s="21">
        <f t="shared" si="82"/>
        <v>0</v>
      </c>
      <c r="BD52" s="21">
        <f t="shared" si="43"/>
        <v>0</v>
      </c>
      <c r="BE52" s="21">
        <f t="shared" si="83"/>
        <v>0</v>
      </c>
      <c r="BF52" s="22">
        <f t="shared" si="44"/>
        <v>0</v>
      </c>
      <c r="BG52" s="21">
        <f t="shared" si="84"/>
        <v>0</v>
      </c>
      <c r="BH52" s="22">
        <f t="shared" si="45"/>
        <v>0</v>
      </c>
      <c r="BI52" s="21">
        <f t="shared" si="85"/>
        <v>0</v>
      </c>
      <c r="BJ52" s="22">
        <f t="shared" si="46"/>
        <v>0</v>
      </c>
      <c r="BK52" s="24">
        <f t="shared" si="59"/>
        <v>0</v>
      </c>
      <c r="BL52" s="24">
        <f t="shared" si="47"/>
        <v>0</v>
      </c>
      <c r="BM52" s="24">
        <f t="shared" si="60"/>
        <v>0</v>
      </c>
      <c r="BN52" s="24">
        <f t="shared" si="13"/>
        <v>0</v>
      </c>
      <c r="BO52" s="24">
        <f t="shared" si="61"/>
        <v>0</v>
      </c>
      <c r="BP52" s="24">
        <f t="shared" si="14"/>
        <v>0</v>
      </c>
      <c r="BQ52" s="24">
        <f t="shared" si="62"/>
        <v>0</v>
      </c>
      <c r="BR52" s="24">
        <f t="shared" si="15"/>
        <v>0</v>
      </c>
      <c r="BS52" s="24">
        <f t="shared" si="63"/>
        <v>0</v>
      </c>
      <c r="BT52" s="24">
        <f t="shared" si="16"/>
        <v>0</v>
      </c>
      <c r="BU52" s="24">
        <f t="shared" si="64"/>
        <v>0</v>
      </c>
      <c r="BV52" s="24">
        <f t="shared" si="17"/>
        <v>0</v>
      </c>
      <c r="BW52" s="24">
        <f t="shared" si="65"/>
        <v>0</v>
      </c>
      <c r="BX52" s="24">
        <f t="shared" si="48"/>
        <v>0</v>
      </c>
      <c r="BY52" s="24">
        <f t="shared" si="86"/>
        <v>0</v>
      </c>
      <c r="BZ52" s="24">
        <f t="shared" si="49"/>
        <v>0</v>
      </c>
      <c r="CA52" s="24">
        <f t="shared" si="87"/>
        <v>0</v>
      </c>
      <c r="CB52" s="22">
        <f t="shared" si="50"/>
        <v>0</v>
      </c>
      <c r="CC52" s="24">
        <f t="shared" si="88"/>
        <v>0</v>
      </c>
      <c r="CD52" s="22">
        <f t="shared" si="51"/>
        <v>0</v>
      </c>
      <c r="CE52" s="24">
        <f t="shared" si="89"/>
        <v>0</v>
      </c>
      <c r="CF52" s="22">
        <f t="shared" si="52"/>
        <v>0</v>
      </c>
      <c r="CG52" s="21">
        <f t="shared" si="66"/>
        <v>0</v>
      </c>
      <c r="CH52" s="21">
        <f t="shared" si="53"/>
        <v>0</v>
      </c>
      <c r="CI52" s="21">
        <f t="shared" si="67"/>
        <v>0</v>
      </c>
      <c r="CJ52" s="21">
        <f t="shared" si="22"/>
        <v>0</v>
      </c>
      <c r="CK52" s="21">
        <f t="shared" si="68"/>
        <v>0</v>
      </c>
      <c r="CL52" s="21">
        <f t="shared" si="23"/>
        <v>0</v>
      </c>
      <c r="CM52" s="21">
        <f t="shared" si="69"/>
        <v>0</v>
      </c>
      <c r="CN52" s="21">
        <f t="shared" si="24"/>
        <v>0</v>
      </c>
      <c r="CO52" s="21">
        <f t="shared" si="70"/>
        <v>0</v>
      </c>
      <c r="CP52" s="21">
        <f t="shared" si="25"/>
        <v>0</v>
      </c>
      <c r="CQ52" s="21">
        <f t="shared" si="71"/>
        <v>0</v>
      </c>
      <c r="CR52" s="21">
        <f t="shared" si="26"/>
        <v>0</v>
      </c>
      <c r="CS52" s="21">
        <f t="shared" si="72"/>
        <v>0</v>
      </c>
      <c r="CT52" s="21">
        <f t="shared" si="54"/>
        <v>0</v>
      </c>
      <c r="CU52" s="21">
        <f t="shared" si="90"/>
        <v>0</v>
      </c>
      <c r="CV52" s="21">
        <f t="shared" si="55"/>
        <v>0</v>
      </c>
      <c r="CW52" s="21">
        <f t="shared" si="91"/>
        <v>0</v>
      </c>
      <c r="CX52" s="26">
        <f t="shared" si="56"/>
        <v>0</v>
      </c>
      <c r="CY52" s="21">
        <f t="shared" si="92"/>
        <v>0</v>
      </c>
      <c r="CZ52" s="27">
        <f t="shared" si="57"/>
        <v>0</v>
      </c>
      <c r="DA52" s="21">
        <f t="shared" si="93"/>
        <v>0</v>
      </c>
      <c r="DB52" s="27">
        <f t="shared" si="58"/>
        <v>0</v>
      </c>
      <c r="DC52" s="28">
        <f t="shared" si="94"/>
        <v>0</v>
      </c>
    </row>
    <row r="53" spans="1:107" ht="20.100000000000001" customHeight="1">
      <c r="A53" s="101">
        <f t="shared" si="32"/>
        <v>40</v>
      </c>
      <c r="B53" s="1129"/>
      <c r="C53" s="1129"/>
      <c r="D53" s="124"/>
      <c r="E53" s="124"/>
      <c r="F53" s="124"/>
      <c r="G53" s="124"/>
      <c r="H53" s="124"/>
      <c r="I53" s="101" t="s">
        <v>137</v>
      </c>
      <c r="J53" s="124"/>
      <c r="K53" s="101" t="s">
        <v>89</v>
      </c>
      <c r="L53" s="124"/>
      <c r="M53" s="124"/>
      <c r="N53" s="205" t="str">
        <f>IF(L53="常勤",1,IF(M53="","",IF(M53=0,0,IF(ROUND(M53/①入力シート!$G$18,1)&lt;0.1,0.1,ROUND(M53/①入力シート!$G$18,1)))))</f>
        <v/>
      </c>
      <c r="O53" s="122"/>
      <c r="P53" s="100" t="s">
        <v>139</v>
      </c>
      <c r="Q53" s="125"/>
      <c r="R53" s="128"/>
      <c r="S53" s="129"/>
      <c r="T53" s="129"/>
      <c r="U53" s="116">
        <f t="shared" si="33"/>
        <v>0</v>
      </c>
      <c r="V53" s="129"/>
      <c r="W53" s="117">
        <f t="shared" si="73"/>
        <v>0</v>
      </c>
      <c r="X53" s="128"/>
      <c r="Y53" s="129"/>
      <c r="Z53" s="129"/>
      <c r="AA53" s="114">
        <f t="shared" si="35"/>
        <v>0</v>
      </c>
      <c r="AB53" s="131"/>
      <c r="AC53" s="129"/>
      <c r="AD53" s="129"/>
      <c r="AE53" s="118">
        <f t="shared" si="74"/>
        <v>0</v>
      </c>
      <c r="AF53" s="131"/>
      <c r="AG53" s="129"/>
      <c r="AH53" s="115">
        <f t="shared" si="36"/>
        <v>0</v>
      </c>
      <c r="AI53" s="115">
        <f t="shared" si="37"/>
        <v>0</v>
      </c>
      <c r="AJ53" s="1130"/>
      <c r="AK53" s="1130"/>
      <c r="AL53" s="1130"/>
      <c r="AM53" s="236"/>
      <c r="AN53" s="8"/>
      <c r="AO53" s="19" t="str">
        <f t="shared" si="75"/>
        <v>0</v>
      </c>
      <c r="AQ53" s="20">
        <f t="shared" si="76"/>
        <v>0</v>
      </c>
      <c r="AR53" s="21">
        <f t="shared" si="3"/>
        <v>0</v>
      </c>
      <c r="AS53" s="21">
        <f t="shared" si="77"/>
        <v>0</v>
      </c>
      <c r="AT53" s="21">
        <f t="shared" si="38"/>
        <v>0</v>
      </c>
      <c r="AU53" s="21">
        <f t="shared" si="78"/>
        <v>0</v>
      </c>
      <c r="AV53" s="22">
        <f t="shared" si="39"/>
        <v>0</v>
      </c>
      <c r="AW53" s="21">
        <f t="shared" si="79"/>
        <v>0</v>
      </c>
      <c r="AX53" s="22">
        <f t="shared" si="40"/>
        <v>0</v>
      </c>
      <c r="AY53" s="21">
        <f t="shared" si="80"/>
        <v>0</v>
      </c>
      <c r="AZ53" s="22">
        <f t="shared" si="41"/>
        <v>0</v>
      </c>
      <c r="BA53" s="21">
        <f t="shared" si="81"/>
        <v>0</v>
      </c>
      <c r="BB53" s="21">
        <f t="shared" si="42"/>
        <v>0</v>
      </c>
      <c r="BC53" s="21">
        <f t="shared" si="82"/>
        <v>0</v>
      </c>
      <c r="BD53" s="21">
        <f t="shared" si="43"/>
        <v>0</v>
      </c>
      <c r="BE53" s="21">
        <f t="shared" si="83"/>
        <v>0</v>
      </c>
      <c r="BF53" s="22">
        <f t="shared" si="44"/>
        <v>0</v>
      </c>
      <c r="BG53" s="21">
        <f t="shared" si="84"/>
        <v>0</v>
      </c>
      <c r="BH53" s="22">
        <f t="shared" si="45"/>
        <v>0</v>
      </c>
      <c r="BI53" s="21">
        <f t="shared" si="85"/>
        <v>0</v>
      </c>
      <c r="BJ53" s="22">
        <f t="shared" si="46"/>
        <v>0</v>
      </c>
      <c r="BK53" s="24">
        <f t="shared" si="59"/>
        <v>0</v>
      </c>
      <c r="BL53" s="24">
        <f t="shared" si="47"/>
        <v>0</v>
      </c>
      <c r="BM53" s="24">
        <f t="shared" si="60"/>
        <v>0</v>
      </c>
      <c r="BN53" s="24">
        <f t="shared" si="13"/>
        <v>0</v>
      </c>
      <c r="BO53" s="24">
        <f t="shared" si="61"/>
        <v>0</v>
      </c>
      <c r="BP53" s="24">
        <f t="shared" si="14"/>
        <v>0</v>
      </c>
      <c r="BQ53" s="24">
        <f t="shared" si="62"/>
        <v>0</v>
      </c>
      <c r="BR53" s="24">
        <f t="shared" si="15"/>
        <v>0</v>
      </c>
      <c r="BS53" s="24">
        <f t="shared" si="63"/>
        <v>0</v>
      </c>
      <c r="BT53" s="24">
        <f t="shared" si="16"/>
        <v>0</v>
      </c>
      <c r="BU53" s="24">
        <f t="shared" si="64"/>
        <v>0</v>
      </c>
      <c r="BV53" s="24">
        <f t="shared" si="17"/>
        <v>0</v>
      </c>
      <c r="BW53" s="24">
        <f t="shared" si="65"/>
        <v>0</v>
      </c>
      <c r="BX53" s="24">
        <f t="shared" si="48"/>
        <v>0</v>
      </c>
      <c r="BY53" s="24">
        <f t="shared" si="86"/>
        <v>0</v>
      </c>
      <c r="BZ53" s="24">
        <f t="shared" si="49"/>
        <v>0</v>
      </c>
      <c r="CA53" s="24">
        <f t="shared" si="87"/>
        <v>0</v>
      </c>
      <c r="CB53" s="22">
        <f t="shared" si="50"/>
        <v>0</v>
      </c>
      <c r="CC53" s="24">
        <f t="shared" si="88"/>
        <v>0</v>
      </c>
      <c r="CD53" s="22">
        <f t="shared" si="51"/>
        <v>0</v>
      </c>
      <c r="CE53" s="24">
        <f t="shared" si="89"/>
        <v>0</v>
      </c>
      <c r="CF53" s="22">
        <f t="shared" si="52"/>
        <v>0</v>
      </c>
      <c r="CG53" s="21">
        <f t="shared" si="66"/>
        <v>0</v>
      </c>
      <c r="CH53" s="21">
        <f t="shared" si="53"/>
        <v>0</v>
      </c>
      <c r="CI53" s="21">
        <f t="shared" si="67"/>
        <v>0</v>
      </c>
      <c r="CJ53" s="21">
        <f t="shared" si="22"/>
        <v>0</v>
      </c>
      <c r="CK53" s="21">
        <f t="shared" si="68"/>
        <v>0</v>
      </c>
      <c r="CL53" s="21">
        <f t="shared" si="23"/>
        <v>0</v>
      </c>
      <c r="CM53" s="21">
        <f t="shared" si="69"/>
        <v>0</v>
      </c>
      <c r="CN53" s="21">
        <f t="shared" si="24"/>
        <v>0</v>
      </c>
      <c r="CO53" s="21">
        <f t="shared" si="70"/>
        <v>0</v>
      </c>
      <c r="CP53" s="21">
        <f t="shared" si="25"/>
        <v>0</v>
      </c>
      <c r="CQ53" s="21">
        <f t="shared" si="71"/>
        <v>0</v>
      </c>
      <c r="CR53" s="21">
        <f t="shared" si="26"/>
        <v>0</v>
      </c>
      <c r="CS53" s="21">
        <f t="shared" si="72"/>
        <v>0</v>
      </c>
      <c r="CT53" s="21">
        <f t="shared" si="54"/>
        <v>0</v>
      </c>
      <c r="CU53" s="21">
        <f t="shared" si="90"/>
        <v>0</v>
      </c>
      <c r="CV53" s="21">
        <f t="shared" si="55"/>
        <v>0</v>
      </c>
      <c r="CW53" s="21">
        <f t="shared" si="91"/>
        <v>0</v>
      </c>
      <c r="CX53" s="26">
        <f t="shared" si="56"/>
        <v>0</v>
      </c>
      <c r="CY53" s="21">
        <f t="shared" si="92"/>
        <v>0</v>
      </c>
      <c r="CZ53" s="27">
        <f t="shared" si="57"/>
        <v>0</v>
      </c>
      <c r="DA53" s="21">
        <f t="shared" si="93"/>
        <v>0</v>
      </c>
      <c r="DB53" s="27">
        <f t="shared" si="58"/>
        <v>0</v>
      </c>
      <c r="DC53" s="28">
        <f t="shared" si="94"/>
        <v>0</v>
      </c>
    </row>
    <row r="54" spans="1:107" ht="20.100000000000001" customHeight="1">
      <c r="A54" s="101">
        <f t="shared" si="32"/>
        <v>41</v>
      </c>
      <c r="B54" s="1129"/>
      <c r="C54" s="1129"/>
      <c r="D54" s="124"/>
      <c r="E54" s="124"/>
      <c r="F54" s="124"/>
      <c r="G54" s="124"/>
      <c r="H54" s="124"/>
      <c r="I54" s="101" t="s">
        <v>137</v>
      </c>
      <c r="J54" s="124"/>
      <c r="K54" s="101" t="s">
        <v>89</v>
      </c>
      <c r="L54" s="124"/>
      <c r="M54" s="124"/>
      <c r="N54" s="205" t="str">
        <f>IF(L54="常勤",1,IF(M54="","",IF(M54=0,0,IF(ROUND(M54/①入力シート!$G$18,1)&lt;0.1,0.1,ROUND(M54/①入力シート!$G$18,1)))))</f>
        <v/>
      </c>
      <c r="O54" s="122"/>
      <c r="P54" s="100" t="s">
        <v>139</v>
      </c>
      <c r="Q54" s="125"/>
      <c r="R54" s="128"/>
      <c r="S54" s="129"/>
      <c r="T54" s="129"/>
      <c r="U54" s="116">
        <f t="shared" si="33"/>
        <v>0</v>
      </c>
      <c r="V54" s="129"/>
      <c r="W54" s="117">
        <f t="shared" si="73"/>
        <v>0</v>
      </c>
      <c r="X54" s="128"/>
      <c r="Y54" s="129"/>
      <c r="Z54" s="129"/>
      <c r="AA54" s="114">
        <f t="shared" si="35"/>
        <v>0</v>
      </c>
      <c r="AB54" s="131"/>
      <c r="AC54" s="129"/>
      <c r="AD54" s="129"/>
      <c r="AE54" s="118">
        <f t="shared" si="74"/>
        <v>0</v>
      </c>
      <c r="AF54" s="131"/>
      <c r="AG54" s="129"/>
      <c r="AH54" s="115">
        <f t="shared" si="36"/>
        <v>0</v>
      </c>
      <c r="AI54" s="115">
        <f t="shared" si="37"/>
        <v>0</v>
      </c>
      <c r="AJ54" s="1130"/>
      <c r="AK54" s="1130"/>
      <c r="AL54" s="1130"/>
      <c r="AM54" s="236"/>
      <c r="AN54" s="8"/>
      <c r="AO54" s="19" t="str">
        <f t="shared" si="75"/>
        <v>0</v>
      </c>
      <c r="AQ54" s="20">
        <f t="shared" si="76"/>
        <v>0</v>
      </c>
      <c r="AR54" s="21">
        <f t="shared" si="3"/>
        <v>0</v>
      </c>
      <c r="AS54" s="21">
        <f t="shared" si="77"/>
        <v>0</v>
      </c>
      <c r="AT54" s="21">
        <f t="shared" si="38"/>
        <v>0</v>
      </c>
      <c r="AU54" s="21">
        <f t="shared" si="78"/>
        <v>0</v>
      </c>
      <c r="AV54" s="22">
        <f t="shared" si="39"/>
        <v>0</v>
      </c>
      <c r="AW54" s="21">
        <f t="shared" si="79"/>
        <v>0</v>
      </c>
      <c r="AX54" s="22">
        <f t="shared" si="40"/>
        <v>0</v>
      </c>
      <c r="AY54" s="21">
        <f t="shared" si="80"/>
        <v>0</v>
      </c>
      <c r="AZ54" s="22">
        <f t="shared" si="41"/>
        <v>0</v>
      </c>
      <c r="BA54" s="21">
        <f t="shared" si="81"/>
        <v>0</v>
      </c>
      <c r="BB54" s="21">
        <f t="shared" si="42"/>
        <v>0</v>
      </c>
      <c r="BC54" s="21">
        <f t="shared" si="82"/>
        <v>0</v>
      </c>
      <c r="BD54" s="21">
        <f t="shared" si="43"/>
        <v>0</v>
      </c>
      <c r="BE54" s="21">
        <f t="shared" si="83"/>
        <v>0</v>
      </c>
      <c r="BF54" s="22">
        <f t="shared" si="44"/>
        <v>0</v>
      </c>
      <c r="BG54" s="21">
        <f t="shared" si="84"/>
        <v>0</v>
      </c>
      <c r="BH54" s="22">
        <f t="shared" si="45"/>
        <v>0</v>
      </c>
      <c r="BI54" s="21">
        <f t="shared" si="85"/>
        <v>0</v>
      </c>
      <c r="BJ54" s="22">
        <f t="shared" si="46"/>
        <v>0</v>
      </c>
      <c r="BK54" s="24">
        <f t="shared" si="59"/>
        <v>0</v>
      </c>
      <c r="BL54" s="24">
        <f t="shared" si="47"/>
        <v>0</v>
      </c>
      <c r="BM54" s="24">
        <f t="shared" si="60"/>
        <v>0</v>
      </c>
      <c r="BN54" s="24">
        <f t="shared" si="13"/>
        <v>0</v>
      </c>
      <c r="BO54" s="24">
        <f t="shared" si="61"/>
        <v>0</v>
      </c>
      <c r="BP54" s="24">
        <f t="shared" si="14"/>
        <v>0</v>
      </c>
      <c r="BQ54" s="24">
        <f t="shared" si="62"/>
        <v>0</v>
      </c>
      <c r="BR54" s="24">
        <f t="shared" si="15"/>
        <v>0</v>
      </c>
      <c r="BS54" s="24">
        <f t="shared" si="63"/>
        <v>0</v>
      </c>
      <c r="BT54" s="24">
        <f t="shared" si="16"/>
        <v>0</v>
      </c>
      <c r="BU54" s="24">
        <f t="shared" si="64"/>
        <v>0</v>
      </c>
      <c r="BV54" s="24">
        <f t="shared" si="17"/>
        <v>0</v>
      </c>
      <c r="BW54" s="24">
        <f t="shared" si="65"/>
        <v>0</v>
      </c>
      <c r="BX54" s="24">
        <f t="shared" si="48"/>
        <v>0</v>
      </c>
      <c r="BY54" s="24">
        <f t="shared" si="86"/>
        <v>0</v>
      </c>
      <c r="BZ54" s="24">
        <f t="shared" si="49"/>
        <v>0</v>
      </c>
      <c r="CA54" s="24">
        <f t="shared" si="87"/>
        <v>0</v>
      </c>
      <c r="CB54" s="22">
        <f t="shared" si="50"/>
        <v>0</v>
      </c>
      <c r="CC54" s="24">
        <f t="shared" si="88"/>
        <v>0</v>
      </c>
      <c r="CD54" s="22">
        <f t="shared" si="51"/>
        <v>0</v>
      </c>
      <c r="CE54" s="24">
        <f t="shared" si="89"/>
        <v>0</v>
      </c>
      <c r="CF54" s="22">
        <f t="shared" si="52"/>
        <v>0</v>
      </c>
      <c r="CG54" s="21">
        <f t="shared" si="66"/>
        <v>0</v>
      </c>
      <c r="CH54" s="21">
        <f t="shared" si="53"/>
        <v>0</v>
      </c>
      <c r="CI54" s="21">
        <f t="shared" si="67"/>
        <v>0</v>
      </c>
      <c r="CJ54" s="21">
        <f t="shared" si="22"/>
        <v>0</v>
      </c>
      <c r="CK54" s="21">
        <f t="shared" si="68"/>
        <v>0</v>
      </c>
      <c r="CL54" s="21">
        <f t="shared" si="23"/>
        <v>0</v>
      </c>
      <c r="CM54" s="21">
        <f t="shared" si="69"/>
        <v>0</v>
      </c>
      <c r="CN54" s="21">
        <f t="shared" si="24"/>
        <v>0</v>
      </c>
      <c r="CO54" s="21">
        <f t="shared" si="70"/>
        <v>0</v>
      </c>
      <c r="CP54" s="21">
        <f t="shared" si="25"/>
        <v>0</v>
      </c>
      <c r="CQ54" s="21">
        <f t="shared" si="71"/>
        <v>0</v>
      </c>
      <c r="CR54" s="21">
        <f t="shared" si="26"/>
        <v>0</v>
      </c>
      <c r="CS54" s="21">
        <f t="shared" si="72"/>
        <v>0</v>
      </c>
      <c r="CT54" s="21">
        <f t="shared" si="54"/>
        <v>0</v>
      </c>
      <c r="CU54" s="21">
        <f t="shared" si="90"/>
        <v>0</v>
      </c>
      <c r="CV54" s="21">
        <f t="shared" si="55"/>
        <v>0</v>
      </c>
      <c r="CW54" s="21">
        <f t="shared" si="91"/>
        <v>0</v>
      </c>
      <c r="CX54" s="26">
        <f t="shared" si="56"/>
        <v>0</v>
      </c>
      <c r="CY54" s="21">
        <f t="shared" si="92"/>
        <v>0</v>
      </c>
      <c r="CZ54" s="27">
        <f t="shared" si="57"/>
        <v>0</v>
      </c>
      <c r="DA54" s="21">
        <f t="shared" si="93"/>
        <v>0</v>
      </c>
      <c r="DB54" s="27">
        <f t="shared" si="58"/>
        <v>0</v>
      </c>
      <c r="DC54" s="28">
        <f t="shared" si="94"/>
        <v>0</v>
      </c>
    </row>
    <row r="55" spans="1:107" ht="20.100000000000001" customHeight="1">
      <c r="A55" s="101">
        <f t="shared" si="32"/>
        <v>42</v>
      </c>
      <c r="B55" s="1129"/>
      <c r="C55" s="1129"/>
      <c r="D55" s="124"/>
      <c r="E55" s="124"/>
      <c r="F55" s="124"/>
      <c r="G55" s="124"/>
      <c r="H55" s="124"/>
      <c r="I55" s="101" t="s">
        <v>137</v>
      </c>
      <c r="J55" s="124"/>
      <c r="K55" s="101" t="s">
        <v>89</v>
      </c>
      <c r="L55" s="124"/>
      <c r="M55" s="124"/>
      <c r="N55" s="205" t="str">
        <f>IF(L55="常勤",1,IF(M55="","",IF(M55=0,0,IF(ROUND(M55/①入力シート!$G$18,1)&lt;0.1,0.1,ROUND(M55/①入力シート!$G$18,1)))))</f>
        <v/>
      </c>
      <c r="O55" s="122"/>
      <c r="P55" s="100" t="s">
        <v>139</v>
      </c>
      <c r="Q55" s="125"/>
      <c r="R55" s="128"/>
      <c r="S55" s="129"/>
      <c r="T55" s="129"/>
      <c r="U55" s="116">
        <f t="shared" si="33"/>
        <v>0</v>
      </c>
      <c r="V55" s="129"/>
      <c r="W55" s="117">
        <f t="shared" si="73"/>
        <v>0</v>
      </c>
      <c r="X55" s="128"/>
      <c r="Y55" s="129"/>
      <c r="Z55" s="129"/>
      <c r="AA55" s="114">
        <f t="shared" si="35"/>
        <v>0</v>
      </c>
      <c r="AB55" s="131"/>
      <c r="AC55" s="129"/>
      <c r="AD55" s="129"/>
      <c r="AE55" s="118">
        <f t="shared" si="74"/>
        <v>0</v>
      </c>
      <c r="AF55" s="131"/>
      <c r="AG55" s="129"/>
      <c r="AH55" s="115">
        <f t="shared" si="36"/>
        <v>0</v>
      </c>
      <c r="AI55" s="115">
        <f t="shared" si="37"/>
        <v>0</v>
      </c>
      <c r="AJ55" s="1130"/>
      <c r="AK55" s="1130"/>
      <c r="AL55" s="1130"/>
      <c r="AM55" s="236"/>
      <c r="AN55" s="8"/>
      <c r="AO55" s="19" t="str">
        <f t="shared" si="75"/>
        <v>0</v>
      </c>
      <c r="AQ55" s="20">
        <f t="shared" si="76"/>
        <v>0</v>
      </c>
      <c r="AR55" s="21">
        <f t="shared" si="3"/>
        <v>0</v>
      </c>
      <c r="AS55" s="21">
        <f t="shared" si="77"/>
        <v>0</v>
      </c>
      <c r="AT55" s="21">
        <f t="shared" si="38"/>
        <v>0</v>
      </c>
      <c r="AU55" s="21">
        <f t="shared" si="78"/>
        <v>0</v>
      </c>
      <c r="AV55" s="22">
        <f t="shared" si="39"/>
        <v>0</v>
      </c>
      <c r="AW55" s="21">
        <f t="shared" si="79"/>
        <v>0</v>
      </c>
      <c r="AX55" s="22">
        <f t="shared" si="40"/>
        <v>0</v>
      </c>
      <c r="AY55" s="21">
        <f t="shared" si="80"/>
        <v>0</v>
      </c>
      <c r="AZ55" s="22">
        <f t="shared" si="41"/>
        <v>0</v>
      </c>
      <c r="BA55" s="21">
        <f t="shared" si="81"/>
        <v>0</v>
      </c>
      <c r="BB55" s="21">
        <f t="shared" si="42"/>
        <v>0</v>
      </c>
      <c r="BC55" s="21">
        <f t="shared" si="82"/>
        <v>0</v>
      </c>
      <c r="BD55" s="21">
        <f t="shared" si="43"/>
        <v>0</v>
      </c>
      <c r="BE55" s="21">
        <f t="shared" si="83"/>
        <v>0</v>
      </c>
      <c r="BF55" s="22">
        <f t="shared" si="44"/>
        <v>0</v>
      </c>
      <c r="BG55" s="21">
        <f t="shared" si="84"/>
        <v>0</v>
      </c>
      <c r="BH55" s="22">
        <f t="shared" si="45"/>
        <v>0</v>
      </c>
      <c r="BI55" s="21">
        <f t="shared" si="85"/>
        <v>0</v>
      </c>
      <c r="BJ55" s="22">
        <f t="shared" si="46"/>
        <v>0</v>
      </c>
      <c r="BK55" s="24">
        <f t="shared" si="59"/>
        <v>0</v>
      </c>
      <c r="BL55" s="24">
        <f t="shared" si="47"/>
        <v>0</v>
      </c>
      <c r="BM55" s="24">
        <f t="shared" si="60"/>
        <v>0</v>
      </c>
      <c r="BN55" s="24">
        <f t="shared" si="13"/>
        <v>0</v>
      </c>
      <c r="BO55" s="24">
        <f t="shared" si="61"/>
        <v>0</v>
      </c>
      <c r="BP55" s="24">
        <f t="shared" si="14"/>
        <v>0</v>
      </c>
      <c r="BQ55" s="24">
        <f t="shared" si="62"/>
        <v>0</v>
      </c>
      <c r="BR55" s="24">
        <f t="shared" si="15"/>
        <v>0</v>
      </c>
      <c r="BS55" s="24">
        <f t="shared" si="63"/>
        <v>0</v>
      </c>
      <c r="BT55" s="24">
        <f t="shared" si="16"/>
        <v>0</v>
      </c>
      <c r="BU55" s="24">
        <f t="shared" si="64"/>
        <v>0</v>
      </c>
      <c r="BV55" s="24">
        <f t="shared" si="17"/>
        <v>0</v>
      </c>
      <c r="BW55" s="24">
        <f t="shared" si="65"/>
        <v>0</v>
      </c>
      <c r="BX55" s="24">
        <f t="shared" si="48"/>
        <v>0</v>
      </c>
      <c r="BY55" s="24">
        <f t="shared" si="86"/>
        <v>0</v>
      </c>
      <c r="BZ55" s="24">
        <f t="shared" si="49"/>
        <v>0</v>
      </c>
      <c r="CA55" s="24">
        <f t="shared" si="87"/>
        <v>0</v>
      </c>
      <c r="CB55" s="22">
        <f t="shared" si="50"/>
        <v>0</v>
      </c>
      <c r="CC55" s="24">
        <f t="shared" si="88"/>
        <v>0</v>
      </c>
      <c r="CD55" s="22">
        <f t="shared" si="51"/>
        <v>0</v>
      </c>
      <c r="CE55" s="24">
        <f t="shared" si="89"/>
        <v>0</v>
      </c>
      <c r="CF55" s="22">
        <f t="shared" si="52"/>
        <v>0</v>
      </c>
      <c r="CG55" s="21">
        <f t="shared" si="66"/>
        <v>0</v>
      </c>
      <c r="CH55" s="21">
        <f t="shared" si="53"/>
        <v>0</v>
      </c>
      <c r="CI55" s="21">
        <f t="shared" si="67"/>
        <v>0</v>
      </c>
      <c r="CJ55" s="21">
        <f t="shared" si="22"/>
        <v>0</v>
      </c>
      <c r="CK55" s="21">
        <f t="shared" si="68"/>
        <v>0</v>
      </c>
      <c r="CL55" s="21">
        <f t="shared" si="23"/>
        <v>0</v>
      </c>
      <c r="CM55" s="21">
        <f t="shared" si="69"/>
        <v>0</v>
      </c>
      <c r="CN55" s="21">
        <f t="shared" si="24"/>
        <v>0</v>
      </c>
      <c r="CO55" s="21">
        <f t="shared" si="70"/>
        <v>0</v>
      </c>
      <c r="CP55" s="21">
        <f t="shared" si="25"/>
        <v>0</v>
      </c>
      <c r="CQ55" s="21">
        <f t="shared" si="71"/>
        <v>0</v>
      </c>
      <c r="CR55" s="21">
        <f t="shared" si="26"/>
        <v>0</v>
      </c>
      <c r="CS55" s="21">
        <f t="shared" si="72"/>
        <v>0</v>
      </c>
      <c r="CT55" s="21">
        <f t="shared" si="54"/>
        <v>0</v>
      </c>
      <c r="CU55" s="21">
        <f t="shared" si="90"/>
        <v>0</v>
      </c>
      <c r="CV55" s="21">
        <f t="shared" si="55"/>
        <v>0</v>
      </c>
      <c r="CW55" s="21">
        <f t="shared" si="91"/>
        <v>0</v>
      </c>
      <c r="CX55" s="26">
        <f t="shared" si="56"/>
        <v>0</v>
      </c>
      <c r="CY55" s="21">
        <f t="shared" si="92"/>
        <v>0</v>
      </c>
      <c r="CZ55" s="27">
        <f t="shared" si="57"/>
        <v>0</v>
      </c>
      <c r="DA55" s="21">
        <f t="shared" si="93"/>
        <v>0</v>
      </c>
      <c r="DB55" s="27">
        <f t="shared" si="58"/>
        <v>0</v>
      </c>
      <c r="DC55" s="28">
        <f t="shared" si="94"/>
        <v>0</v>
      </c>
    </row>
    <row r="56" spans="1:107" ht="20.100000000000001" customHeight="1">
      <c r="A56" s="101">
        <f t="shared" si="32"/>
        <v>43</v>
      </c>
      <c r="B56" s="1129"/>
      <c r="C56" s="1129"/>
      <c r="D56" s="124"/>
      <c r="E56" s="124"/>
      <c r="F56" s="124"/>
      <c r="G56" s="124"/>
      <c r="H56" s="124"/>
      <c r="I56" s="101" t="s">
        <v>137</v>
      </c>
      <c r="J56" s="124"/>
      <c r="K56" s="101" t="s">
        <v>89</v>
      </c>
      <c r="L56" s="124"/>
      <c r="M56" s="124"/>
      <c r="N56" s="205" t="str">
        <f>IF(L56="常勤",1,IF(M56="","",IF(M56=0,0,IF(ROUND(M56/①入力シート!$G$18,1)&lt;0.1,0.1,ROUND(M56/①入力シート!$G$18,1)))))</f>
        <v/>
      </c>
      <c r="O56" s="122"/>
      <c r="P56" s="100" t="s">
        <v>139</v>
      </c>
      <c r="Q56" s="125"/>
      <c r="R56" s="128"/>
      <c r="S56" s="129"/>
      <c r="T56" s="129"/>
      <c r="U56" s="116">
        <f t="shared" si="33"/>
        <v>0</v>
      </c>
      <c r="V56" s="129"/>
      <c r="W56" s="117">
        <f t="shared" si="73"/>
        <v>0</v>
      </c>
      <c r="X56" s="128"/>
      <c r="Y56" s="129"/>
      <c r="Z56" s="129"/>
      <c r="AA56" s="114">
        <f t="shared" si="35"/>
        <v>0</v>
      </c>
      <c r="AB56" s="131"/>
      <c r="AC56" s="129"/>
      <c r="AD56" s="129"/>
      <c r="AE56" s="118">
        <f t="shared" si="74"/>
        <v>0</v>
      </c>
      <c r="AF56" s="131"/>
      <c r="AG56" s="129"/>
      <c r="AH56" s="115">
        <f t="shared" si="36"/>
        <v>0</v>
      </c>
      <c r="AI56" s="115">
        <f t="shared" si="37"/>
        <v>0</v>
      </c>
      <c r="AJ56" s="1130"/>
      <c r="AK56" s="1130"/>
      <c r="AL56" s="1130"/>
      <c r="AM56" s="236"/>
      <c r="AN56" s="8"/>
      <c r="AO56" s="19" t="str">
        <f t="shared" si="75"/>
        <v>0</v>
      </c>
      <c r="AQ56" s="20">
        <f t="shared" si="76"/>
        <v>0</v>
      </c>
      <c r="AR56" s="21">
        <f t="shared" si="3"/>
        <v>0</v>
      </c>
      <c r="AS56" s="21">
        <f t="shared" si="77"/>
        <v>0</v>
      </c>
      <c r="AT56" s="21">
        <f t="shared" si="38"/>
        <v>0</v>
      </c>
      <c r="AU56" s="21">
        <f t="shared" si="78"/>
        <v>0</v>
      </c>
      <c r="AV56" s="22">
        <f t="shared" si="39"/>
        <v>0</v>
      </c>
      <c r="AW56" s="21">
        <f t="shared" si="79"/>
        <v>0</v>
      </c>
      <c r="AX56" s="22">
        <f t="shared" si="40"/>
        <v>0</v>
      </c>
      <c r="AY56" s="21">
        <f t="shared" si="80"/>
        <v>0</v>
      </c>
      <c r="AZ56" s="22">
        <f t="shared" si="41"/>
        <v>0</v>
      </c>
      <c r="BA56" s="21">
        <f t="shared" si="81"/>
        <v>0</v>
      </c>
      <c r="BB56" s="21">
        <f t="shared" si="42"/>
        <v>0</v>
      </c>
      <c r="BC56" s="21">
        <f t="shared" si="82"/>
        <v>0</v>
      </c>
      <c r="BD56" s="21">
        <f t="shared" si="43"/>
        <v>0</v>
      </c>
      <c r="BE56" s="21">
        <f t="shared" si="83"/>
        <v>0</v>
      </c>
      <c r="BF56" s="22">
        <f t="shared" si="44"/>
        <v>0</v>
      </c>
      <c r="BG56" s="21">
        <f t="shared" si="84"/>
        <v>0</v>
      </c>
      <c r="BH56" s="22">
        <f t="shared" si="45"/>
        <v>0</v>
      </c>
      <c r="BI56" s="21">
        <f t="shared" si="85"/>
        <v>0</v>
      </c>
      <c r="BJ56" s="22">
        <f t="shared" si="46"/>
        <v>0</v>
      </c>
      <c r="BK56" s="24">
        <f t="shared" si="59"/>
        <v>0</v>
      </c>
      <c r="BL56" s="24">
        <f t="shared" si="47"/>
        <v>0</v>
      </c>
      <c r="BM56" s="24">
        <f t="shared" si="60"/>
        <v>0</v>
      </c>
      <c r="BN56" s="24">
        <f t="shared" si="13"/>
        <v>0</v>
      </c>
      <c r="BO56" s="24">
        <f t="shared" si="61"/>
        <v>0</v>
      </c>
      <c r="BP56" s="24">
        <f t="shared" si="14"/>
        <v>0</v>
      </c>
      <c r="BQ56" s="24">
        <f t="shared" si="62"/>
        <v>0</v>
      </c>
      <c r="BR56" s="24">
        <f t="shared" si="15"/>
        <v>0</v>
      </c>
      <c r="BS56" s="24">
        <f t="shared" si="63"/>
        <v>0</v>
      </c>
      <c r="BT56" s="24">
        <f t="shared" si="16"/>
        <v>0</v>
      </c>
      <c r="BU56" s="24">
        <f t="shared" si="64"/>
        <v>0</v>
      </c>
      <c r="BV56" s="24">
        <f t="shared" si="17"/>
        <v>0</v>
      </c>
      <c r="BW56" s="24">
        <f t="shared" si="65"/>
        <v>0</v>
      </c>
      <c r="BX56" s="24">
        <f t="shared" si="48"/>
        <v>0</v>
      </c>
      <c r="BY56" s="24">
        <f t="shared" si="86"/>
        <v>0</v>
      </c>
      <c r="BZ56" s="24">
        <f t="shared" si="49"/>
        <v>0</v>
      </c>
      <c r="CA56" s="24">
        <f t="shared" si="87"/>
        <v>0</v>
      </c>
      <c r="CB56" s="22">
        <f t="shared" si="50"/>
        <v>0</v>
      </c>
      <c r="CC56" s="24">
        <f t="shared" si="88"/>
        <v>0</v>
      </c>
      <c r="CD56" s="22">
        <f t="shared" si="51"/>
        <v>0</v>
      </c>
      <c r="CE56" s="24">
        <f t="shared" si="89"/>
        <v>0</v>
      </c>
      <c r="CF56" s="22">
        <f t="shared" si="52"/>
        <v>0</v>
      </c>
      <c r="CG56" s="21">
        <f t="shared" si="66"/>
        <v>0</v>
      </c>
      <c r="CH56" s="21">
        <f t="shared" si="53"/>
        <v>0</v>
      </c>
      <c r="CI56" s="21">
        <f t="shared" si="67"/>
        <v>0</v>
      </c>
      <c r="CJ56" s="21">
        <f t="shared" si="22"/>
        <v>0</v>
      </c>
      <c r="CK56" s="21">
        <f t="shared" si="68"/>
        <v>0</v>
      </c>
      <c r="CL56" s="21">
        <f t="shared" si="23"/>
        <v>0</v>
      </c>
      <c r="CM56" s="21">
        <f t="shared" si="69"/>
        <v>0</v>
      </c>
      <c r="CN56" s="21">
        <f t="shared" si="24"/>
        <v>0</v>
      </c>
      <c r="CO56" s="21">
        <f t="shared" si="70"/>
        <v>0</v>
      </c>
      <c r="CP56" s="21">
        <f t="shared" si="25"/>
        <v>0</v>
      </c>
      <c r="CQ56" s="21">
        <f t="shared" si="71"/>
        <v>0</v>
      </c>
      <c r="CR56" s="21">
        <f t="shared" si="26"/>
        <v>0</v>
      </c>
      <c r="CS56" s="21">
        <f t="shared" si="72"/>
        <v>0</v>
      </c>
      <c r="CT56" s="21">
        <f t="shared" si="54"/>
        <v>0</v>
      </c>
      <c r="CU56" s="21">
        <f t="shared" si="90"/>
        <v>0</v>
      </c>
      <c r="CV56" s="21">
        <f t="shared" si="55"/>
        <v>0</v>
      </c>
      <c r="CW56" s="21">
        <f t="shared" si="91"/>
        <v>0</v>
      </c>
      <c r="CX56" s="26">
        <f t="shared" si="56"/>
        <v>0</v>
      </c>
      <c r="CY56" s="21">
        <f t="shared" si="92"/>
        <v>0</v>
      </c>
      <c r="CZ56" s="27">
        <f t="shared" si="57"/>
        <v>0</v>
      </c>
      <c r="DA56" s="21">
        <f t="shared" si="93"/>
        <v>0</v>
      </c>
      <c r="DB56" s="27">
        <f t="shared" si="58"/>
        <v>0</v>
      </c>
      <c r="DC56" s="28">
        <f t="shared" si="94"/>
        <v>0</v>
      </c>
    </row>
    <row r="57" spans="1:107" ht="20.100000000000001" customHeight="1">
      <c r="A57" s="101">
        <f t="shared" si="32"/>
        <v>44</v>
      </c>
      <c r="B57" s="1129"/>
      <c r="C57" s="1129"/>
      <c r="D57" s="124"/>
      <c r="E57" s="124"/>
      <c r="F57" s="124"/>
      <c r="G57" s="124"/>
      <c r="H57" s="124"/>
      <c r="I57" s="101" t="s">
        <v>137</v>
      </c>
      <c r="J57" s="124"/>
      <c r="K57" s="101" t="s">
        <v>89</v>
      </c>
      <c r="L57" s="124"/>
      <c r="M57" s="124"/>
      <c r="N57" s="205" t="str">
        <f>IF(L57="常勤",1,IF(M57="","",IF(M57=0,0,IF(ROUND(M57/①入力シート!$G$18,1)&lt;0.1,0.1,ROUND(M57/①入力シート!$G$18,1)))))</f>
        <v/>
      </c>
      <c r="O57" s="122"/>
      <c r="P57" s="100" t="s">
        <v>139</v>
      </c>
      <c r="Q57" s="125"/>
      <c r="R57" s="128"/>
      <c r="S57" s="129"/>
      <c r="T57" s="129"/>
      <c r="U57" s="116">
        <f t="shared" si="33"/>
        <v>0</v>
      </c>
      <c r="V57" s="129"/>
      <c r="W57" s="117">
        <f t="shared" si="73"/>
        <v>0</v>
      </c>
      <c r="X57" s="128"/>
      <c r="Y57" s="129"/>
      <c r="Z57" s="129"/>
      <c r="AA57" s="114">
        <f t="shared" si="35"/>
        <v>0</v>
      </c>
      <c r="AB57" s="131"/>
      <c r="AC57" s="129"/>
      <c r="AD57" s="129"/>
      <c r="AE57" s="118">
        <f t="shared" si="74"/>
        <v>0</v>
      </c>
      <c r="AF57" s="131"/>
      <c r="AG57" s="129"/>
      <c r="AH57" s="115">
        <f t="shared" si="36"/>
        <v>0</v>
      </c>
      <c r="AI57" s="115">
        <f t="shared" si="37"/>
        <v>0</v>
      </c>
      <c r="AJ57" s="1130"/>
      <c r="AK57" s="1130"/>
      <c r="AL57" s="1130"/>
      <c r="AM57" s="236"/>
      <c r="AN57" s="8"/>
      <c r="AO57" s="19" t="str">
        <f t="shared" si="75"/>
        <v>0</v>
      </c>
      <c r="AQ57" s="20">
        <f t="shared" si="76"/>
        <v>0</v>
      </c>
      <c r="AR57" s="21">
        <f t="shared" si="3"/>
        <v>0</v>
      </c>
      <c r="AS57" s="21">
        <f t="shared" si="77"/>
        <v>0</v>
      </c>
      <c r="AT57" s="21">
        <f t="shared" si="38"/>
        <v>0</v>
      </c>
      <c r="AU57" s="21">
        <f t="shared" si="78"/>
        <v>0</v>
      </c>
      <c r="AV57" s="22">
        <f t="shared" si="39"/>
        <v>0</v>
      </c>
      <c r="AW57" s="21">
        <f t="shared" si="79"/>
        <v>0</v>
      </c>
      <c r="AX57" s="22">
        <f t="shared" si="40"/>
        <v>0</v>
      </c>
      <c r="AY57" s="21">
        <f t="shared" si="80"/>
        <v>0</v>
      </c>
      <c r="AZ57" s="22">
        <f t="shared" si="41"/>
        <v>0</v>
      </c>
      <c r="BA57" s="21">
        <f t="shared" si="81"/>
        <v>0</v>
      </c>
      <c r="BB57" s="21">
        <f t="shared" si="42"/>
        <v>0</v>
      </c>
      <c r="BC57" s="21">
        <f t="shared" si="82"/>
        <v>0</v>
      </c>
      <c r="BD57" s="21">
        <f t="shared" si="43"/>
        <v>0</v>
      </c>
      <c r="BE57" s="21">
        <f t="shared" si="83"/>
        <v>0</v>
      </c>
      <c r="BF57" s="22">
        <f t="shared" si="44"/>
        <v>0</v>
      </c>
      <c r="BG57" s="21">
        <f t="shared" si="84"/>
        <v>0</v>
      </c>
      <c r="BH57" s="22">
        <f t="shared" si="45"/>
        <v>0</v>
      </c>
      <c r="BI57" s="21">
        <f t="shared" si="85"/>
        <v>0</v>
      </c>
      <c r="BJ57" s="22">
        <f t="shared" si="46"/>
        <v>0</v>
      </c>
      <c r="BK57" s="24">
        <f t="shared" si="59"/>
        <v>0</v>
      </c>
      <c r="BL57" s="24">
        <f t="shared" si="47"/>
        <v>0</v>
      </c>
      <c r="BM57" s="24">
        <f t="shared" si="60"/>
        <v>0</v>
      </c>
      <c r="BN57" s="24">
        <f t="shared" si="13"/>
        <v>0</v>
      </c>
      <c r="BO57" s="24">
        <f t="shared" si="61"/>
        <v>0</v>
      </c>
      <c r="BP57" s="24">
        <f t="shared" si="14"/>
        <v>0</v>
      </c>
      <c r="BQ57" s="24">
        <f t="shared" si="62"/>
        <v>0</v>
      </c>
      <c r="BR57" s="24">
        <f t="shared" si="15"/>
        <v>0</v>
      </c>
      <c r="BS57" s="24">
        <f t="shared" si="63"/>
        <v>0</v>
      </c>
      <c r="BT57" s="24">
        <f t="shared" si="16"/>
        <v>0</v>
      </c>
      <c r="BU57" s="24">
        <f t="shared" si="64"/>
        <v>0</v>
      </c>
      <c r="BV57" s="24">
        <f t="shared" si="17"/>
        <v>0</v>
      </c>
      <c r="BW57" s="24">
        <f t="shared" si="65"/>
        <v>0</v>
      </c>
      <c r="BX57" s="24">
        <f t="shared" si="48"/>
        <v>0</v>
      </c>
      <c r="BY57" s="24">
        <f t="shared" si="86"/>
        <v>0</v>
      </c>
      <c r="BZ57" s="24">
        <f t="shared" si="49"/>
        <v>0</v>
      </c>
      <c r="CA57" s="24">
        <f t="shared" si="87"/>
        <v>0</v>
      </c>
      <c r="CB57" s="22">
        <f t="shared" si="50"/>
        <v>0</v>
      </c>
      <c r="CC57" s="24">
        <f t="shared" si="88"/>
        <v>0</v>
      </c>
      <c r="CD57" s="22">
        <f t="shared" si="51"/>
        <v>0</v>
      </c>
      <c r="CE57" s="24">
        <f t="shared" si="89"/>
        <v>0</v>
      </c>
      <c r="CF57" s="22">
        <f t="shared" si="52"/>
        <v>0</v>
      </c>
      <c r="CG57" s="21">
        <f t="shared" si="66"/>
        <v>0</v>
      </c>
      <c r="CH57" s="21">
        <f t="shared" si="53"/>
        <v>0</v>
      </c>
      <c r="CI57" s="21">
        <f t="shared" si="67"/>
        <v>0</v>
      </c>
      <c r="CJ57" s="21">
        <f t="shared" si="22"/>
        <v>0</v>
      </c>
      <c r="CK57" s="21">
        <f t="shared" si="68"/>
        <v>0</v>
      </c>
      <c r="CL57" s="21">
        <f t="shared" si="23"/>
        <v>0</v>
      </c>
      <c r="CM57" s="21">
        <f t="shared" si="69"/>
        <v>0</v>
      </c>
      <c r="CN57" s="21">
        <f t="shared" si="24"/>
        <v>0</v>
      </c>
      <c r="CO57" s="21">
        <f t="shared" si="70"/>
        <v>0</v>
      </c>
      <c r="CP57" s="21">
        <f t="shared" si="25"/>
        <v>0</v>
      </c>
      <c r="CQ57" s="21">
        <f t="shared" si="71"/>
        <v>0</v>
      </c>
      <c r="CR57" s="21">
        <f t="shared" si="26"/>
        <v>0</v>
      </c>
      <c r="CS57" s="21">
        <f t="shared" si="72"/>
        <v>0</v>
      </c>
      <c r="CT57" s="21">
        <f t="shared" si="54"/>
        <v>0</v>
      </c>
      <c r="CU57" s="21">
        <f t="shared" si="90"/>
        <v>0</v>
      </c>
      <c r="CV57" s="21">
        <f t="shared" si="55"/>
        <v>0</v>
      </c>
      <c r="CW57" s="21">
        <f t="shared" si="91"/>
        <v>0</v>
      </c>
      <c r="CX57" s="26">
        <f t="shared" si="56"/>
        <v>0</v>
      </c>
      <c r="CY57" s="21">
        <f t="shared" si="92"/>
        <v>0</v>
      </c>
      <c r="CZ57" s="27">
        <f t="shared" si="57"/>
        <v>0</v>
      </c>
      <c r="DA57" s="21">
        <f t="shared" si="93"/>
        <v>0</v>
      </c>
      <c r="DB57" s="27">
        <f t="shared" si="58"/>
        <v>0</v>
      </c>
      <c r="DC57" s="28">
        <f t="shared" si="94"/>
        <v>0</v>
      </c>
    </row>
    <row r="58" spans="1:107" ht="20.100000000000001" customHeight="1">
      <c r="A58" s="101">
        <f t="shared" si="32"/>
        <v>45</v>
      </c>
      <c r="B58" s="1129"/>
      <c r="C58" s="1129"/>
      <c r="D58" s="124"/>
      <c r="E58" s="124"/>
      <c r="F58" s="124"/>
      <c r="G58" s="124"/>
      <c r="H58" s="124"/>
      <c r="I58" s="101" t="s">
        <v>137</v>
      </c>
      <c r="J58" s="124"/>
      <c r="K58" s="101" t="s">
        <v>89</v>
      </c>
      <c r="L58" s="124"/>
      <c r="M58" s="124"/>
      <c r="N58" s="205" t="str">
        <f>IF(L58="常勤",1,IF(M58="","",IF(M58=0,0,IF(ROUND(M58/①入力シート!$G$18,1)&lt;0.1,0.1,ROUND(M58/①入力シート!$G$18,1)))))</f>
        <v/>
      </c>
      <c r="O58" s="122"/>
      <c r="P58" s="100" t="s">
        <v>139</v>
      </c>
      <c r="Q58" s="125"/>
      <c r="R58" s="128"/>
      <c r="S58" s="129"/>
      <c r="T58" s="129"/>
      <c r="U58" s="116">
        <f t="shared" si="33"/>
        <v>0</v>
      </c>
      <c r="V58" s="129"/>
      <c r="W58" s="117">
        <f t="shared" si="73"/>
        <v>0</v>
      </c>
      <c r="X58" s="128"/>
      <c r="Y58" s="129"/>
      <c r="Z58" s="129"/>
      <c r="AA58" s="114">
        <f t="shared" si="35"/>
        <v>0</v>
      </c>
      <c r="AB58" s="131"/>
      <c r="AC58" s="129"/>
      <c r="AD58" s="129"/>
      <c r="AE58" s="118">
        <f t="shared" si="74"/>
        <v>0</v>
      </c>
      <c r="AF58" s="131"/>
      <c r="AG58" s="129"/>
      <c r="AH58" s="115">
        <f t="shared" si="36"/>
        <v>0</v>
      </c>
      <c r="AI58" s="115">
        <f t="shared" si="37"/>
        <v>0</v>
      </c>
      <c r="AJ58" s="1130"/>
      <c r="AK58" s="1130"/>
      <c r="AL58" s="1130"/>
      <c r="AM58" s="236"/>
      <c r="AN58" s="8"/>
      <c r="AO58" s="19" t="str">
        <f t="shared" si="75"/>
        <v>0</v>
      </c>
      <c r="AQ58" s="20">
        <f t="shared" si="76"/>
        <v>0</v>
      </c>
      <c r="AR58" s="21">
        <f t="shared" si="3"/>
        <v>0</v>
      </c>
      <c r="AS58" s="21">
        <f t="shared" si="77"/>
        <v>0</v>
      </c>
      <c r="AT58" s="21">
        <f t="shared" si="38"/>
        <v>0</v>
      </c>
      <c r="AU58" s="21">
        <f t="shared" si="78"/>
        <v>0</v>
      </c>
      <c r="AV58" s="22">
        <f t="shared" si="39"/>
        <v>0</v>
      </c>
      <c r="AW58" s="21">
        <f t="shared" si="79"/>
        <v>0</v>
      </c>
      <c r="AX58" s="22">
        <f t="shared" si="40"/>
        <v>0</v>
      </c>
      <c r="AY58" s="21">
        <f t="shared" si="80"/>
        <v>0</v>
      </c>
      <c r="AZ58" s="22">
        <f t="shared" si="41"/>
        <v>0</v>
      </c>
      <c r="BA58" s="21">
        <f t="shared" si="81"/>
        <v>0</v>
      </c>
      <c r="BB58" s="21">
        <f t="shared" si="42"/>
        <v>0</v>
      </c>
      <c r="BC58" s="21">
        <f t="shared" si="82"/>
        <v>0</v>
      </c>
      <c r="BD58" s="21">
        <f t="shared" si="43"/>
        <v>0</v>
      </c>
      <c r="BE58" s="21">
        <f t="shared" si="83"/>
        <v>0</v>
      </c>
      <c r="BF58" s="22">
        <f t="shared" si="44"/>
        <v>0</v>
      </c>
      <c r="BG58" s="21">
        <f t="shared" si="84"/>
        <v>0</v>
      </c>
      <c r="BH58" s="22">
        <f t="shared" si="45"/>
        <v>0</v>
      </c>
      <c r="BI58" s="21">
        <f t="shared" si="85"/>
        <v>0</v>
      </c>
      <c r="BJ58" s="22">
        <f t="shared" si="46"/>
        <v>0</v>
      </c>
      <c r="BK58" s="24">
        <f t="shared" si="59"/>
        <v>0</v>
      </c>
      <c r="BL58" s="24">
        <f t="shared" si="47"/>
        <v>0</v>
      </c>
      <c r="BM58" s="24">
        <f t="shared" si="60"/>
        <v>0</v>
      </c>
      <c r="BN58" s="24">
        <f t="shared" si="13"/>
        <v>0</v>
      </c>
      <c r="BO58" s="24">
        <f t="shared" si="61"/>
        <v>0</v>
      </c>
      <c r="BP58" s="24">
        <f t="shared" si="14"/>
        <v>0</v>
      </c>
      <c r="BQ58" s="24">
        <f t="shared" si="62"/>
        <v>0</v>
      </c>
      <c r="BR58" s="24">
        <f t="shared" si="15"/>
        <v>0</v>
      </c>
      <c r="BS58" s="24">
        <f t="shared" si="63"/>
        <v>0</v>
      </c>
      <c r="BT58" s="24">
        <f t="shared" si="16"/>
        <v>0</v>
      </c>
      <c r="BU58" s="24">
        <f t="shared" si="64"/>
        <v>0</v>
      </c>
      <c r="BV58" s="24">
        <f t="shared" si="17"/>
        <v>0</v>
      </c>
      <c r="BW58" s="24">
        <f t="shared" si="65"/>
        <v>0</v>
      </c>
      <c r="BX58" s="24">
        <f t="shared" si="48"/>
        <v>0</v>
      </c>
      <c r="BY58" s="24">
        <f t="shared" si="86"/>
        <v>0</v>
      </c>
      <c r="BZ58" s="24">
        <f t="shared" si="49"/>
        <v>0</v>
      </c>
      <c r="CA58" s="24">
        <f t="shared" si="87"/>
        <v>0</v>
      </c>
      <c r="CB58" s="22">
        <f t="shared" si="50"/>
        <v>0</v>
      </c>
      <c r="CC58" s="24">
        <f t="shared" si="88"/>
        <v>0</v>
      </c>
      <c r="CD58" s="22">
        <f t="shared" si="51"/>
        <v>0</v>
      </c>
      <c r="CE58" s="24">
        <f t="shared" si="89"/>
        <v>0</v>
      </c>
      <c r="CF58" s="22">
        <f t="shared" si="52"/>
        <v>0</v>
      </c>
      <c r="CG58" s="21">
        <f t="shared" si="66"/>
        <v>0</v>
      </c>
      <c r="CH58" s="21">
        <f t="shared" si="53"/>
        <v>0</v>
      </c>
      <c r="CI58" s="21">
        <f t="shared" si="67"/>
        <v>0</v>
      </c>
      <c r="CJ58" s="21">
        <f t="shared" si="22"/>
        <v>0</v>
      </c>
      <c r="CK58" s="21">
        <f t="shared" si="68"/>
        <v>0</v>
      </c>
      <c r="CL58" s="21">
        <f t="shared" si="23"/>
        <v>0</v>
      </c>
      <c r="CM58" s="21">
        <f t="shared" si="69"/>
        <v>0</v>
      </c>
      <c r="CN58" s="21">
        <f t="shared" si="24"/>
        <v>0</v>
      </c>
      <c r="CO58" s="21">
        <f t="shared" si="70"/>
        <v>0</v>
      </c>
      <c r="CP58" s="21">
        <f t="shared" si="25"/>
        <v>0</v>
      </c>
      <c r="CQ58" s="21">
        <f t="shared" si="71"/>
        <v>0</v>
      </c>
      <c r="CR58" s="21">
        <f t="shared" si="26"/>
        <v>0</v>
      </c>
      <c r="CS58" s="21">
        <f t="shared" si="72"/>
        <v>0</v>
      </c>
      <c r="CT58" s="21">
        <f t="shared" si="54"/>
        <v>0</v>
      </c>
      <c r="CU58" s="21">
        <f t="shared" si="90"/>
        <v>0</v>
      </c>
      <c r="CV58" s="21">
        <f t="shared" si="55"/>
        <v>0</v>
      </c>
      <c r="CW58" s="21">
        <f t="shared" si="91"/>
        <v>0</v>
      </c>
      <c r="CX58" s="26">
        <f t="shared" si="56"/>
        <v>0</v>
      </c>
      <c r="CY58" s="21">
        <f t="shared" si="92"/>
        <v>0</v>
      </c>
      <c r="CZ58" s="27">
        <f t="shared" si="57"/>
        <v>0</v>
      </c>
      <c r="DA58" s="21">
        <f t="shared" si="93"/>
        <v>0</v>
      </c>
      <c r="DB58" s="27">
        <f t="shared" si="58"/>
        <v>0</v>
      </c>
      <c r="DC58" s="28">
        <f t="shared" si="94"/>
        <v>0</v>
      </c>
    </row>
    <row r="59" spans="1:107" ht="20.100000000000001" customHeight="1">
      <c r="A59" s="101">
        <f t="shared" si="32"/>
        <v>46</v>
      </c>
      <c r="B59" s="1129"/>
      <c r="C59" s="1129"/>
      <c r="D59" s="124"/>
      <c r="E59" s="124"/>
      <c r="F59" s="124"/>
      <c r="G59" s="124"/>
      <c r="H59" s="124"/>
      <c r="I59" s="101" t="s">
        <v>137</v>
      </c>
      <c r="J59" s="124"/>
      <c r="K59" s="101" t="s">
        <v>89</v>
      </c>
      <c r="L59" s="124"/>
      <c r="M59" s="124"/>
      <c r="N59" s="205" t="str">
        <f>IF(L59="常勤",1,IF(M59="","",IF(M59=0,0,IF(ROUND(M59/①入力シート!$G$18,1)&lt;0.1,0.1,ROUND(M59/①入力シート!$G$18,1)))))</f>
        <v/>
      </c>
      <c r="O59" s="122"/>
      <c r="P59" s="100" t="s">
        <v>139</v>
      </c>
      <c r="Q59" s="125"/>
      <c r="R59" s="128"/>
      <c r="S59" s="129"/>
      <c r="T59" s="129"/>
      <c r="U59" s="116">
        <f t="shared" si="33"/>
        <v>0</v>
      </c>
      <c r="V59" s="129"/>
      <c r="W59" s="117">
        <f t="shared" si="73"/>
        <v>0</v>
      </c>
      <c r="X59" s="128"/>
      <c r="Y59" s="129"/>
      <c r="Z59" s="129"/>
      <c r="AA59" s="114">
        <f t="shared" si="35"/>
        <v>0</v>
      </c>
      <c r="AB59" s="131"/>
      <c r="AC59" s="129"/>
      <c r="AD59" s="129"/>
      <c r="AE59" s="118">
        <f t="shared" si="74"/>
        <v>0</v>
      </c>
      <c r="AF59" s="131"/>
      <c r="AG59" s="129"/>
      <c r="AH59" s="115">
        <f t="shared" si="36"/>
        <v>0</v>
      </c>
      <c r="AI59" s="115">
        <f t="shared" si="37"/>
        <v>0</v>
      </c>
      <c r="AJ59" s="1130"/>
      <c r="AK59" s="1130"/>
      <c r="AL59" s="1130"/>
      <c r="AM59" s="236"/>
      <c r="AN59" s="8"/>
      <c r="AO59" s="19" t="str">
        <f t="shared" si="75"/>
        <v>0</v>
      </c>
      <c r="AQ59" s="20">
        <f t="shared" si="76"/>
        <v>0</v>
      </c>
      <c r="AR59" s="21">
        <f t="shared" si="3"/>
        <v>0</v>
      </c>
      <c r="AS59" s="21">
        <f t="shared" si="77"/>
        <v>0</v>
      </c>
      <c r="AT59" s="21">
        <f t="shared" si="38"/>
        <v>0</v>
      </c>
      <c r="AU59" s="21">
        <f t="shared" si="78"/>
        <v>0</v>
      </c>
      <c r="AV59" s="22">
        <f t="shared" si="39"/>
        <v>0</v>
      </c>
      <c r="AW59" s="21">
        <f t="shared" si="79"/>
        <v>0</v>
      </c>
      <c r="AX59" s="22">
        <f t="shared" si="40"/>
        <v>0</v>
      </c>
      <c r="AY59" s="21">
        <f t="shared" si="80"/>
        <v>0</v>
      </c>
      <c r="AZ59" s="22">
        <f t="shared" si="41"/>
        <v>0</v>
      </c>
      <c r="BA59" s="21">
        <f t="shared" si="81"/>
        <v>0</v>
      </c>
      <c r="BB59" s="21">
        <f t="shared" si="42"/>
        <v>0</v>
      </c>
      <c r="BC59" s="21">
        <f t="shared" si="82"/>
        <v>0</v>
      </c>
      <c r="BD59" s="21">
        <f t="shared" si="43"/>
        <v>0</v>
      </c>
      <c r="BE59" s="21">
        <f t="shared" si="83"/>
        <v>0</v>
      </c>
      <c r="BF59" s="22">
        <f t="shared" si="44"/>
        <v>0</v>
      </c>
      <c r="BG59" s="21">
        <f t="shared" si="84"/>
        <v>0</v>
      </c>
      <c r="BH59" s="22">
        <f t="shared" si="45"/>
        <v>0</v>
      </c>
      <c r="BI59" s="21">
        <f t="shared" si="85"/>
        <v>0</v>
      </c>
      <c r="BJ59" s="22">
        <f t="shared" si="46"/>
        <v>0</v>
      </c>
      <c r="BK59" s="24">
        <f t="shared" si="59"/>
        <v>0</v>
      </c>
      <c r="BL59" s="24">
        <f t="shared" si="47"/>
        <v>0</v>
      </c>
      <c r="BM59" s="24">
        <f t="shared" si="60"/>
        <v>0</v>
      </c>
      <c r="BN59" s="24">
        <f t="shared" si="13"/>
        <v>0</v>
      </c>
      <c r="BO59" s="24">
        <f t="shared" si="61"/>
        <v>0</v>
      </c>
      <c r="BP59" s="24">
        <f t="shared" si="14"/>
        <v>0</v>
      </c>
      <c r="BQ59" s="24">
        <f t="shared" si="62"/>
        <v>0</v>
      </c>
      <c r="BR59" s="24">
        <f t="shared" si="15"/>
        <v>0</v>
      </c>
      <c r="BS59" s="24">
        <f t="shared" si="63"/>
        <v>0</v>
      </c>
      <c r="BT59" s="24">
        <f t="shared" si="16"/>
        <v>0</v>
      </c>
      <c r="BU59" s="24">
        <f t="shared" si="64"/>
        <v>0</v>
      </c>
      <c r="BV59" s="24">
        <f t="shared" si="17"/>
        <v>0</v>
      </c>
      <c r="BW59" s="24">
        <f t="shared" si="65"/>
        <v>0</v>
      </c>
      <c r="BX59" s="24">
        <f t="shared" si="48"/>
        <v>0</v>
      </c>
      <c r="BY59" s="24">
        <f t="shared" si="86"/>
        <v>0</v>
      </c>
      <c r="BZ59" s="24">
        <f t="shared" si="49"/>
        <v>0</v>
      </c>
      <c r="CA59" s="24">
        <f t="shared" si="87"/>
        <v>0</v>
      </c>
      <c r="CB59" s="22">
        <f t="shared" si="50"/>
        <v>0</v>
      </c>
      <c r="CC59" s="24">
        <f t="shared" si="88"/>
        <v>0</v>
      </c>
      <c r="CD59" s="22">
        <f t="shared" si="51"/>
        <v>0</v>
      </c>
      <c r="CE59" s="24">
        <f t="shared" si="89"/>
        <v>0</v>
      </c>
      <c r="CF59" s="22">
        <f t="shared" si="52"/>
        <v>0</v>
      </c>
      <c r="CG59" s="21">
        <f t="shared" si="66"/>
        <v>0</v>
      </c>
      <c r="CH59" s="21">
        <f t="shared" si="53"/>
        <v>0</v>
      </c>
      <c r="CI59" s="21">
        <f t="shared" si="67"/>
        <v>0</v>
      </c>
      <c r="CJ59" s="21">
        <f t="shared" si="22"/>
        <v>0</v>
      </c>
      <c r="CK59" s="21">
        <f t="shared" si="68"/>
        <v>0</v>
      </c>
      <c r="CL59" s="21">
        <f t="shared" si="23"/>
        <v>0</v>
      </c>
      <c r="CM59" s="21">
        <f t="shared" si="69"/>
        <v>0</v>
      </c>
      <c r="CN59" s="21">
        <f t="shared" si="24"/>
        <v>0</v>
      </c>
      <c r="CO59" s="21">
        <f t="shared" si="70"/>
        <v>0</v>
      </c>
      <c r="CP59" s="21">
        <f t="shared" si="25"/>
        <v>0</v>
      </c>
      <c r="CQ59" s="21">
        <f t="shared" si="71"/>
        <v>0</v>
      </c>
      <c r="CR59" s="21">
        <f t="shared" si="26"/>
        <v>0</v>
      </c>
      <c r="CS59" s="21">
        <f t="shared" si="72"/>
        <v>0</v>
      </c>
      <c r="CT59" s="21">
        <f t="shared" si="54"/>
        <v>0</v>
      </c>
      <c r="CU59" s="21">
        <f t="shared" si="90"/>
        <v>0</v>
      </c>
      <c r="CV59" s="21">
        <f t="shared" si="55"/>
        <v>0</v>
      </c>
      <c r="CW59" s="21">
        <f t="shared" si="91"/>
        <v>0</v>
      </c>
      <c r="CX59" s="26">
        <f t="shared" si="56"/>
        <v>0</v>
      </c>
      <c r="CY59" s="21">
        <f t="shared" si="92"/>
        <v>0</v>
      </c>
      <c r="CZ59" s="27">
        <f t="shared" si="57"/>
        <v>0</v>
      </c>
      <c r="DA59" s="21">
        <f t="shared" si="93"/>
        <v>0</v>
      </c>
      <c r="DB59" s="27">
        <f t="shared" si="58"/>
        <v>0</v>
      </c>
      <c r="DC59" s="28">
        <f t="shared" si="94"/>
        <v>0</v>
      </c>
    </row>
    <row r="60" spans="1:107" ht="20.100000000000001" customHeight="1">
      <c r="A60" s="101">
        <f t="shared" si="32"/>
        <v>47</v>
      </c>
      <c r="B60" s="1129"/>
      <c r="C60" s="1129"/>
      <c r="D60" s="124"/>
      <c r="E60" s="124"/>
      <c r="F60" s="124"/>
      <c r="G60" s="124"/>
      <c r="H60" s="124"/>
      <c r="I60" s="101" t="s">
        <v>137</v>
      </c>
      <c r="J60" s="124"/>
      <c r="K60" s="101" t="s">
        <v>89</v>
      </c>
      <c r="L60" s="124"/>
      <c r="M60" s="124"/>
      <c r="N60" s="205" t="str">
        <f>IF(L60="常勤",1,IF(M60="","",IF(M60=0,0,IF(ROUND(M60/①入力シート!$G$18,1)&lt;0.1,0.1,ROUND(M60/①入力シート!$G$18,1)))))</f>
        <v/>
      </c>
      <c r="O60" s="122"/>
      <c r="P60" s="100" t="s">
        <v>139</v>
      </c>
      <c r="Q60" s="125"/>
      <c r="R60" s="128"/>
      <c r="S60" s="129"/>
      <c r="T60" s="129"/>
      <c r="U60" s="116">
        <f t="shared" si="33"/>
        <v>0</v>
      </c>
      <c r="V60" s="129"/>
      <c r="W60" s="117">
        <f t="shared" si="73"/>
        <v>0</v>
      </c>
      <c r="X60" s="128"/>
      <c r="Y60" s="129"/>
      <c r="Z60" s="129"/>
      <c r="AA60" s="114">
        <f t="shared" si="35"/>
        <v>0</v>
      </c>
      <c r="AB60" s="131"/>
      <c r="AC60" s="129"/>
      <c r="AD60" s="129"/>
      <c r="AE60" s="118">
        <f t="shared" si="74"/>
        <v>0</v>
      </c>
      <c r="AF60" s="131"/>
      <c r="AG60" s="129"/>
      <c r="AH60" s="115">
        <f t="shared" si="36"/>
        <v>0</v>
      </c>
      <c r="AI60" s="115">
        <f t="shared" si="37"/>
        <v>0</v>
      </c>
      <c r="AJ60" s="1130"/>
      <c r="AK60" s="1130"/>
      <c r="AL60" s="1130"/>
      <c r="AM60" s="236"/>
      <c r="AN60" s="8"/>
      <c r="AO60" s="19" t="str">
        <f t="shared" si="75"/>
        <v>0</v>
      </c>
      <c r="AQ60" s="20">
        <f t="shared" si="76"/>
        <v>0</v>
      </c>
      <c r="AR60" s="21">
        <f t="shared" si="3"/>
        <v>0</v>
      </c>
      <c r="AS60" s="21">
        <f t="shared" si="77"/>
        <v>0</v>
      </c>
      <c r="AT60" s="21">
        <f t="shared" si="38"/>
        <v>0</v>
      </c>
      <c r="AU60" s="21">
        <f t="shared" si="78"/>
        <v>0</v>
      </c>
      <c r="AV60" s="22">
        <f t="shared" si="39"/>
        <v>0</v>
      </c>
      <c r="AW60" s="21">
        <f t="shared" si="79"/>
        <v>0</v>
      </c>
      <c r="AX60" s="22">
        <f t="shared" si="40"/>
        <v>0</v>
      </c>
      <c r="AY60" s="21">
        <f t="shared" si="80"/>
        <v>0</v>
      </c>
      <c r="AZ60" s="22">
        <f t="shared" si="41"/>
        <v>0</v>
      </c>
      <c r="BA60" s="21">
        <f t="shared" si="81"/>
        <v>0</v>
      </c>
      <c r="BB60" s="21">
        <f t="shared" si="42"/>
        <v>0</v>
      </c>
      <c r="BC60" s="21">
        <f t="shared" si="82"/>
        <v>0</v>
      </c>
      <c r="BD60" s="21">
        <f t="shared" si="43"/>
        <v>0</v>
      </c>
      <c r="BE60" s="21">
        <f t="shared" si="83"/>
        <v>0</v>
      </c>
      <c r="BF60" s="22">
        <f t="shared" si="44"/>
        <v>0</v>
      </c>
      <c r="BG60" s="21">
        <f t="shared" si="84"/>
        <v>0</v>
      </c>
      <c r="BH60" s="22">
        <f t="shared" si="45"/>
        <v>0</v>
      </c>
      <c r="BI60" s="21">
        <f t="shared" si="85"/>
        <v>0</v>
      </c>
      <c r="BJ60" s="22">
        <f t="shared" si="46"/>
        <v>0</v>
      </c>
      <c r="BK60" s="24">
        <f t="shared" si="59"/>
        <v>0</v>
      </c>
      <c r="BL60" s="24">
        <f t="shared" si="47"/>
        <v>0</v>
      </c>
      <c r="BM60" s="24">
        <f t="shared" si="60"/>
        <v>0</v>
      </c>
      <c r="BN60" s="24">
        <f t="shared" si="13"/>
        <v>0</v>
      </c>
      <c r="BO60" s="24">
        <f t="shared" si="61"/>
        <v>0</v>
      </c>
      <c r="BP60" s="24">
        <f t="shared" si="14"/>
        <v>0</v>
      </c>
      <c r="BQ60" s="24">
        <f t="shared" si="62"/>
        <v>0</v>
      </c>
      <c r="BR60" s="24">
        <f t="shared" si="15"/>
        <v>0</v>
      </c>
      <c r="BS60" s="24">
        <f t="shared" si="63"/>
        <v>0</v>
      </c>
      <c r="BT60" s="24">
        <f t="shared" si="16"/>
        <v>0</v>
      </c>
      <c r="BU60" s="24">
        <f t="shared" si="64"/>
        <v>0</v>
      </c>
      <c r="BV60" s="24">
        <f t="shared" si="17"/>
        <v>0</v>
      </c>
      <c r="BW60" s="24">
        <f t="shared" si="65"/>
        <v>0</v>
      </c>
      <c r="BX60" s="24">
        <f t="shared" si="48"/>
        <v>0</v>
      </c>
      <c r="BY60" s="24">
        <f t="shared" si="86"/>
        <v>0</v>
      </c>
      <c r="BZ60" s="24">
        <f t="shared" si="49"/>
        <v>0</v>
      </c>
      <c r="CA60" s="24">
        <f t="shared" si="87"/>
        <v>0</v>
      </c>
      <c r="CB60" s="22">
        <f t="shared" si="50"/>
        <v>0</v>
      </c>
      <c r="CC60" s="24">
        <f t="shared" si="88"/>
        <v>0</v>
      </c>
      <c r="CD60" s="22">
        <f t="shared" si="51"/>
        <v>0</v>
      </c>
      <c r="CE60" s="24">
        <f t="shared" si="89"/>
        <v>0</v>
      </c>
      <c r="CF60" s="22">
        <f t="shared" si="52"/>
        <v>0</v>
      </c>
      <c r="CG60" s="21">
        <f t="shared" si="66"/>
        <v>0</v>
      </c>
      <c r="CH60" s="21">
        <f t="shared" si="53"/>
        <v>0</v>
      </c>
      <c r="CI60" s="21">
        <f t="shared" si="67"/>
        <v>0</v>
      </c>
      <c r="CJ60" s="21">
        <f t="shared" si="22"/>
        <v>0</v>
      </c>
      <c r="CK60" s="21">
        <f t="shared" si="68"/>
        <v>0</v>
      </c>
      <c r="CL60" s="21">
        <f t="shared" si="23"/>
        <v>0</v>
      </c>
      <c r="CM60" s="21">
        <f t="shared" si="69"/>
        <v>0</v>
      </c>
      <c r="CN60" s="21">
        <f t="shared" si="24"/>
        <v>0</v>
      </c>
      <c r="CO60" s="21">
        <f t="shared" si="70"/>
        <v>0</v>
      </c>
      <c r="CP60" s="21">
        <f t="shared" si="25"/>
        <v>0</v>
      </c>
      <c r="CQ60" s="21">
        <f t="shared" si="71"/>
        <v>0</v>
      </c>
      <c r="CR60" s="21">
        <f t="shared" si="26"/>
        <v>0</v>
      </c>
      <c r="CS60" s="21">
        <f t="shared" si="72"/>
        <v>0</v>
      </c>
      <c r="CT60" s="21">
        <f t="shared" si="54"/>
        <v>0</v>
      </c>
      <c r="CU60" s="21">
        <f t="shared" si="90"/>
        <v>0</v>
      </c>
      <c r="CV60" s="21">
        <f t="shared" si="55"/>
        <v>0</v>
      </c>
      <c r="CW60" s="21">
        <f t="shared" si="91"/>
        <v>0</v>
      </c>
      <c r="CX60" s="26">
        <f t="shared" si="56"/>
        <v>0</v>
      </c>
      <c r="CY60" s="21">
        <f t="shared" si="92"/>
        <v>0</v>
      </c>
      <c r="CZ60" s="27">
        <f t="shared" si="57"/>
        <v>0</v>
      </c>
      <c r="DA60" s="21">
        <f t="shared" si="93"/>
        <v>0</v>
      </c>
      <c r="DB60" s="27">
        <f t="shared" si="58"/>
        <v>0</v>
      </c>
      <c r="DC60" s="28">
        <f t="shared" si="94"/>
        <v>0</v>
      </c>
    </row>
    <row r="61" spans="1:107" ht="20.100000000000001" customHeight="1">
      <c r="A61" s="101">
        <f t="shared" si="32"/>
        <v>48</v>
      </c>
      <c r="B61" s="1129"/>
      <c r="C61" s="1129"/>
      <c r="D61" s="124"/>
      <c r="E61" s="124"/>
      <c r="F61" s="124"/>
      <c r="G61" s="124"/>
      <c r="H61" s="124"/>
      <c r="I61" s="101" t="s">
        <v>137</v>
      </c>
      <c r="J61" s="124"/>
      <c r="K61" s="101" t="s">
        <v>89</v>
      </c>
      <c r="L61" s="124"/>
      <c r="M61" s="124"/>
      <c r="N61" s="205" t="str">
        <f>IF(L61="常勤",1,IF(M61="","",IF(M61=0,0,IF(ROUND(M61/①入力シート!$G$18,1)&lt;0.1,0.1,ROUND(M61/①入力シート!$G$18,1)))))</f>
        <v/>
      </c>
      <c r="O61" s="122"/>
      <c r="P61" s="100" t="s">
        <v>139</v>
      </c>
      <c r="Q61" s="125"/>
      <c r="R61" s="128"/>
      <c r="S61" s="129"/>
      <c r="T61" s="129"/>
      <c r="U61" s="116">
        <f t="shared" si="33"/>
        <v>0</v>
      </c>
      <c r="V61" s="129"/>
      <c r="W61" s="117">
        <f t="shared" si="73"/>
        <v>0</v>
      </c>
      <c r="X61" s="128"/>
      <c r="Y61" s="129"/>
      <c r="Z61" s="129"/>
      <c r="AA61" s="114">
        <f t="shared" si="35"/>
        <v>0</v>
      </c>
      <c r="AB61" s="131"/>
      <c r="AC61" s="129"/>
      <c r="AD61" s="129"/>
      <c r="AE61" s="118">
        <f t="shared" si="74"/>
        <v>0</v>
      </c>
      <c r="AF61" s="131"/>
      <c r="AG61" s="129"/>
      <c r="AH61" s="115">
        <f t="shared" si="36"/>
        <v>0</v>
      </c>
      <c r="AI61" s="115">
        <f t="shared" si="37"/>
        <v>0</v>
      </c>
      <c r="AJ61" s="1130"/>
      <c r="AK61" s="1130"/>
      <c r="AL61" s="1130"/>
      <c r="AM61" s="236"/>
      <c r="AN61" s="8"/>
      <c r="AO61" s="19" t="str">
        <f t="shared" si="75"/>
        <v>0</v>
      </c>
      <c r="AQ61" s="20">
        <f t="shared" si="76"/>
        <v>0</v>
      </c>
      <c r="AR61" s="21">
        <f t="shared" si="3"/>
        <v>0</v>
      </c>
      <c r="AS61" s="21">
        <f t="shared" si="77"/>
        <v>0</v>
      </c>
      <c r="AT61" s="21">
        <f t="shared" si="38"/>
        <v>0</v>
      </c>
      <c r="AU61" s="21">
        <f t="shared" si="78"/>
        <v>0</v>
      </c>
      <c r="AV61" s="22">
        <f t="shared" si="39"/>
        <v>0</v>
      </c>
      <c r="AW61" s="21">
        <f t="shared" si="79"/>
        <v>0</v>
      </c>
      <c r="AX61" s="22">
        <f t="shared" si="40"/>
        <v>0</v>
      </c>
      <c r="AY61" s="21">
        <f t="shared" si="80"/>
        <v>0</v>
      </c>
      <c r="AZ61" s="22">
        <f t="shared" si="41"/>
        <v>0</v>
      </c>
      <c r="BA61" s="21">
        <f t="shared" si="81"/>
        <v>0</v>
      </c>
      <c r="BB61" s="21">
        <f t="shared" si="42"/>
        <v>0</v>
      </c>
      <c r="BC61" s="21">
        <f t="shared" si="82"/>
        <v>0</v>
      </c>
      <c r="BD61" s="21">
        <f t="shared" si="43"/>
        <v>0</v>
      </c>
      <c r="BE61" s="21">
        <f t="shared" si="83"/>
        <v>0</v>
      </c>
      <c r="BF61" s="22">
        <f t="shared" si="44"/>
        <v>0</v>
      </c>
      <c r="BG61" s="21">
        <f t="shared" si="84"/>
        <v>0</v>
      </c>
      <c r="BH61" s="22">
        <f t="shared" si="45"/>
        <v>0</v>
      </c>
      <c r="BI61" s="21">
        <f t="shared" si="85"/>
        <v>0</v>
      </c>
      <c r="BJ61" s="22">
        <f t="shared" si="46"/>
        <v>0</v>
      </c>
      <c r="BK61" s="24">
        <f t="shared" si="59"/>
        <v>0</v>
      </c>
      <c r="BL61" s="24">
        <f t="shared" si="47"/>
        <v>0</v>
      </c>
      <c r="BM61" s="24">
        <f t="shared" si="60"/>
        <v>0</v>
      </c>
      <c r="BN61" s="24">
        <f t="shared" si="13"/>
        <v>0</v>
      </c>
      <c r="BO61" s="24">
        <f t="shared" si="61"/>
        <v>0</v>
      </c>
      <c r="BP61" s="24">
        <f t="shared" si="14"/>
        <v>0</v>
      </c>
      <c r="BQ61" s="24">
        <f t="shared" si="62"/>
        <v>0</v>
      </c>
      <c r="BR61" s="24">
        <f t="shared" si="15"/>
        <v>0</v>
      </c>
      <c r="BS61" s="24">
        <f t="shared" si="63"/>
        <v>0</v>
      </c>
      <c r="BT61" s="24">
        <f t="shared" si="16"/>
        <v>0</v>
      </c>
      <c r="BU61" s="24">
        <f t="shared" si="64"/>
        <v>0</v>
      </c>
      <c r="BV61" s="24">
        <f t="shared" si="17"/>
        <v>0</v>
      </c>
      <c r="BW61" s="24">
        <f t="shared" si="65"/>
        <v>0</v>
      </c>
      <c r="BX61" s="24">
        <f t="shared" si="48"/>
        <v>0</v>
      </c>
      <c r="BY61" s="24">
        <f t="shared" si="86"/>
        <v>0</v>
      </c>
      <c r="BZ61" s="24">
        <f t="shared" si="49"/>
        <v>0</v>
      </c>
      <c r="CA61" s="24">
        <f t="shared" si="87"/>
        <v>0</v>
      </c>
      <c r="CB61" s="22">
        <f t="shared" si="50"/>
        <v>0</v>
      </c>
      <c r="CC61" s="24">
        <f t="shared" si="88"/>
        <v>0</v>
      </c>
      <c r="CD61" s="22">
        <f t="shared" si="51"/>
        <v>0</v>
      </c>
      <c r="CE61" s="24">
        <f t="shared" si="89"/>
        <v>0</v>
      </c>
      <c r="CF61" s="22">
        <f t="shared" si="52"/>
        <v>0</v>
      </c>
      <c r="CG61" s="21">
        <f t="shared" si="66"/>
        <v>0</v>
      </c>
      <c r="CH61" s="21">
        <f t="shared" si="53"/>
        <v>0</v>
      </c>
      <c r="CI61" s="21">
        <f t="shared" si="67"/>
        <v>0</v>
      </c>
      <c r="CJ61" s="21">
        <f t="shared" si="22"/>
        <v>0</v>
      </c>
      <c r="CK61" s="21">
        <f t="shared" si="68"/>
        <v>0</v>
      </c>
      <c r="CL61" s="21">
        <f t="shared" si="23"/>
        <v>0</v>
      </c>
      <c r="CM61" s="21">
        <f t="shared" si="69"/>
        <v>0</v>
      </c>
      <c r="CN61" s="21">
        <f t="shared" si="24"/>
        <v>0</v>
      </c>
      <c r="CO61" s="21">
        <f t="shared" si="70"/>
        <v>0</v>
      </c>
      <c r="CP61" s="21">
        <f t="shared" si="25"/>
        <v>0</v>
      </c>
      <c r="CQ61" s="21">
        <f t="shared" si="71"/>
        <v>0</v>
      </c>
      <c r="CR61" s="21">
        <f t="shared" si="26"/>
        <v>0</v>
      </c>
      <c r="CS61" s="21">
        <f t="shared" si="72"/>
        <v>0</v>
      </c>
      <c r="CT61" s="21">
        <f t="shared" si="54"/>
        <v>0</v>
      </c>
      <c r="CU61" s="21">
        <f t="shared" si="90"/>
        <v>0</v>
      </c>
      <c r="CV61" s="21">
        <f t="shared" si="55"/>
        <v>0</v>
      </c>
      <c r="CW61" s="21">
        <f t="shared" si="91"/>
        <v>0</v>
      </c>
      <c r="CX61" s="26">
        <f t="shared" si="56"/>
        <v>0</v>
      </c>
      <c r="CY61" s="21">
        <f t="shared" si="92"/>
        <v>0</v>
      </c>
      <c r="CZ61" s="27">
        <f t="shared" si="57"/>
        <v>0</v>
      </c>
      <c r="DA61" s="21">
        <f t="shared" si="93"/>
        <v>0</v>
      </c>
      <c r="DB61" s="27">
        <f t="shared" si="58"/>
        <v>0</v>
      </c>
      <c r="DC61" s="28">
        <f t="shared" si="94"/>
        <v>0</v>
      </c>
    </row>
    <row r="62" spans="1:107" ht="20.100000000000001" customHeight="1">
      <c r="A62" s="101">
        <f t="shared" si="32"/>
        <v>49</v>
      </c>
      <c r="B62" s="1129"/>
      <c r="C62" s="1129"/>
      <c r="D62" s="124"/>
      <c r="E62" s="124"/>
      <c r="F62" s="124"/>
      <c r="G62" s="124"/>
      <c r="H62" s="124"/>
      <c r="I62" s="101" t="s">
        <v>137</v>
      </c>
      <c r="J62" s="124"/>
      <c r="K62" s="101" t="s">
        <v>89</v>
      </c>
      <c r="L62" s="124"/>
      <c r="M62" s="124"/>
      <c r="N62" s="205" t="str">
        <f>IF(L62="常勤",1,IF(M62="","",IF(M62=0,0,IF(ROUND(M62/①入力シート!$G$18,1)&lt;0.1,0.1,ROUND(M62/①入力シート!$G$18,1)))))</f>
        <v/>
      </c>
      <c r="O62" s="122"/>
      <c r="P62" s="100" t="s">
        <v>139</v>
      </c>
      <c r="Q62" s="125"/>
      <c r="R62" s="128"/>
      <c r="S62" s="129"/>
      <c r="T62" s="129"/>
      <c r="U62" s="116">
        <f t="shared" si="33"/>
        <v>0</v>
      </c>
      <c r="V62" s="129"/>
      <c r="W62" s="117">
        <f t="shared" si="73"/>
        <v>0</v>
      </c>
      <c r="X62" s="128"/>
      <c r="Y62" s="129"/>
      <c r="Z62" s="129"/>
      <c r="AA62" s="114">
        <f t="shared" si="35"/>
        <v>0</v>
      </c>
      <c r="AB62" s="131"/>
      <c r="AC62" s="129"/>
      <c r="AD62" s="129"/>
      <c r="AE62" s="118">
        <f t="shared" si="74"/>
        <v>0</v>
      </c>
      <c r="AF62" s="131"/>
      <c r="AG62" s="129"/>
      <c r="AH62" s="115">
        <f t="shared" si="36"/>
        <v>0</v>
      </c>
      <c r="AI62" s="115">
        <f t="shared" si="37"/>
        <v>0</v>
      </c>
      <c r="AJ62" s="1130"/>
      <c r="AK62" s="1130"/>
      <c r="AL62" s="1130"/>
      <c r="AM62" s="236"/>
      <c r="AN62" s="8"/>
      <c r="AO62" s="19" t="str">
        <f t="shared" si="75"/>
        <v>0</v>
      </c>
      <c r="AQ62" s="20">
        <f t="shared" si="76"/>
        <v>0</v>
      </c>
      <c r="AR62" s="21">
        <f t="shared" si="3"/>
        <v>0</v>
      </c>
      <c r="AS62" s="21">
        <f t="shared" si="77"/>
        <v>0</v>
      </c>
      <c r="AT62" s="21">
        <f t="shared" si="38"/>
        <v>0</v>
      </c>
      <c r="AU62" s="21">
        <f t="shared" si="78"/>
        <v>0</v>
      </c>
      <c r="AV62" s="22">
        <f t="shared" si="39"/>
        <v>0</v>
      </c>
      <c r="AW62" s="21">
        <f t="shared" si="79"/>
        <v>0</v>
      </c>
      <c r="AX62" s="22">
        <f t="shared" si="40"/>
        <v>0</v>
      </c>
      <c r="AY62" s="21">
        <f t="shared" si="80"/>
        <v>0</v>
      </c>
      <c r="AZ62" s="22">
        <f t="shared" si="41"/>
        <v>0</v>
      </c>
      <c r="BA62" s="21">
        <f t="shared" si="81"/>
        <v>0</v>
      </c>
      <c r="BB62" s="21">
        <f t="shared" si="42"/>
        <v>0</v>
      </c>
      <c r="BC62" s="21">
        <f t="shared" si="82"/>
        <v>0</v>
      </c>
      <c r="BD62" s="21">
        <f t="shared" si="43"/>
        <v>0</v>
      </c>
      <c r="BE62" s="21">
        <f t="shared" si="83"/>
        <v>0</v>
      </c>
      <c r="BF62" s="22">
        <f t="shared" si="44"/>
        <v>0</v>
      </c>
      <c r="BG62" s="21">
        <f t="shared" si="84"/>
        <v>0</v>
      </c>
      <c r="BH62" s="22">
        <f t="shared" si="45"/>
        <v>0</v>
      </c>
      <c r="BI62" s="21">
        <f t="shared" si="85"/>
        <v>0</v>
      </c>
      <c r="BJ62" s="22">
        <f t="shared" si="46"/>
        <v>0</v>
      </c>
      <c r="BK62" s="24">
        <f t="shared" si="59"/>
        <v>0</v>
      </c>
      <c r="BL62" s="24">
        <f t="shared" si="47"/>
        <v>0</v>
      </c>
      <c r="BM62" s="24">
        <f t="shared" si="60"/>
        <v>0</v>
      </c>
      <c r="BN62" s="24">
        <f t="shared" si="13"/>
        <v>0</v>
      </c>
      <c r="BO62" s="24">
        <f t="shared" si="61"/>
        <v>0</v>
      </c>
      <c r="BP62" s="24">
        <f t="shared" si="14"/>
        <v>0</v>
      </c>
      <c r="BQ62" s="24">
        <f t="shared" si="62"/>
        <v>0</v>
      </c>
      <c r="BR62" s="24">
        <f t="shared" si="15"/>
        <v>0</v>
      </c>
      <c r="BS62" s="24">
        <f t="shared" si="63"/>
        <v>0</v>
      </c>
      <c r="BT62" s="24">
        <f t="shared" si="16"/>
        <v>0</v>
      </c>
      <c r="BU62" s="24">
        <f t="shared" si="64"/>
        <v>0</v>
      </c>
      <c r="BV62" s="24">
        <f t="shared" si="17"/>
        <v>0</v>
      </c>
      <c r="BW62" s="24">
        <f t="shared" si="65"/>
        <v>0</v>
      </c>
      <c r="BX62" s="24">
        <f t="shared" si="48"/>
        <v>0</v>
      </c>
      <c r="BY62" s="24">
        <f t="shared" si="86"/>
        <v>0</v>
      </c>
      <c r="BZ62" s="24">
        <f t="shared" si="49"/>
        <v>0</v>
      </c>
      <c r="CA62" s="24">
        <f t="shared" si="87"/>
        <v>0</v>
      </c>
      <c r="CB62" s="22">
        <f t="shared" si="50"/>
        <v>0</v>
      </c>
      <c r="CC62" s="24">
        <f t="shared" si="88"/>
        <v>0</v>
      </c>
      <c r="CD62" s="22">
        <f t="shared" si="51"/>
        <v>0</v>
      </c>
      <c r="CE62" s="24">
        <f t="shared" si="89"/>
        <v>0</v>
      </c>
      <c r="CF62" s="22">
        <f t="shared" si="52"/>
        <v>0</v>
      </c>
      <c r="CG62" s="21">
        <f t="shared" si="66"/>
        <v>0</v>
      </c>
      <c r="CH62" s="21">
        <f t="shared" si="53"/>
        <v>0</v>
      </c>
      <c r="CI62" s="21">
        <f t="shared" si="67"/>
        <v>0</v>
      </c>
      <c r="CJ62" s="21">
        <f t="shared" si="22"/>
        <v>0</v>
      </c>
      <c r="CK62" s="21">
        <f t="shared" si="68"/>
        <v>0</v>
      </c>
      <c r="CL62" s="21">
        <f t="shared" si="23"/>
        <v>0</v>
      </c>
      <c r="CM62" s="21">
        <f t="shared" si="69"/>
        <v>0</v>
      </c>
      <c r="CN62" s="21">
        <f t="shared" si="24"/>
        <v>0</v>
      </c>
      <c r="CO62" s="21">
        <f t="shared" si="70"/>
        <v>0</v>
      </c>
      <c r="CP62" s="21">
        <f t="shared" si="25"/>
        <v>0</v>
      </c>
      <c r="CQ62" s="21">
        <f t="shared" si="71"/>
        <v>0</v>
      </c>
      <c r="CR62" s="21">
        <f t="shared" si="26"/>
        <v>0</v>
      </c>
      <c r="CS62" s="21">
        <f t="shared" si="72"/>
        <v>0</v>
      </c>
      <c r="CT62" s="21">
        <f t="shared" si="54"/>
        <v>0</v>
      </c>
      <c r="CU62" s="21">
        <f t="shared" si="90"/>
        <v>0</v>
      </c>
      <c r="CV62" s="21">
        <f t="shared" si="55"/>
        <v>0</v>
      </c>
      <c r="CW62" s="21">
        <f t="shared" si="91"/>
        <v>0</v>
      </c>
      <c r="CX62" s="26">
        <f t="shared" si="56"/>
        <v>0</v>
      </c>
      <c r="CY62" s="21">
        <f t="shared" si="92"/>
        <v>0</v>
      </c>
      <c r="CZ62" s="27">
        <f t="shared" si="57"/>
        <v>0</v>
      </c>
      <c r="DA62" s="21">
        <f t="shared" si="93"/>
        <v>0</v>
      </c>
      <c r="DB62" s="27">
        <f t="shared" si="58"/>
        <v>0</v>
      </c>
      <c r="DC62" s="28">
        <f t="shared" si="94"/>
        <v>0</v>
      </c>
    </row>
    <row r="63" spans="1:107" ht="20.100000000000001" customHeight="1">
      <c r="A63" s="101">
        <f t="shared" si="32"/>
        <v>50</v>
      </c>
      <c r="B63" s="1129"/>
      <c r="C63" s="1129"/>
      <c r="D63" s="124"/>
      <c r="E63" s="124"/>
      <c r="F63" s="124"/>
      <c r="G63" s="124"/>
      <c r="H63" s="124"/>
      <c r="I63" s="101" t="s">
        <v>137</v>
      </c>
      <c r="J63" s="124"/>
      <c r="K63" s="101" t="s">
        <v>89</v>
      </c>
      <c r="L63" s="124"/>
      <c r="M63" s="124"/>
      <c r="N63" s="205" t="str">
        <f>IF(L63="常勤",1,IF(M63="","",IF(M63=0,0,IF(ROUND(M63/①入力シート!$G$18,1)&lt;0.1,0.1,ROUND(M63/①入力シート!$G$18,1)))))</f>
        <v/>
      </c>
      <c r="O63" s="122"/>
      <c r="P63" s="100" t="s">
        <v>139</v>
      </c>
      <c r="Q63" s="125"/>
      <c r="R63" s="128"/>
      <c r="S63" s="129"/>
      <c r="T63" s="129"/>
      <c r="U63" s="116">
        <f t="shared" si="33"/>
        <v>0</v>
      </c>
      <c r="V63" s="129"/>
      <c r="W63" s="117">
        <f>SUM(U63:V63)</f>
        <v>0</v>
      </c>
      <c r="X63" s="128"/>
      <c r="Y63" s="129"/>
      <c r="Z63" s="129"/>
      <c r="AA63" s="114">
        <f t="shared" si="35"/>
        <v>0</v>
      </c>
      <c r="AB63" s="131"/>
      <c r="AC63" s="129"/>
      <c r="AD63" s="129"/>
      <c r="AE63" s="118">
        <f t="shared" si="74"/>
        <v>0</v>
      </c>
      <c r="AF63" s="131"/>
      <c r="AG63" s="129"/>
      <c r="AH63" s="115">
        <f t="shared" si="36"/>
        <v>0</v>
      </c>
      <c r="AI63" s="115">
        <f t="shared" si="37"/>
        <v>0</v>
      </c>
      <c r="AJ63" s="1130"/>
      <c r="AK63" s="1130"/>
      <c r="AL63" s="1130"/>
      <c r="AM63" s="236"/>
      <c r="AN63" s="8"/>
      <c r="AO63" s="19" t="str">
        <f t="shared" si="75"/>
        <v>0</v>
      </c>
      <c r="AQ63" s="20">
        <f t="shared" si="76"/>
        <v>0</v>
      </c>
      <c r="AR63" s="21">
        <f t="shared" si="3"/>
        <v>0</v>
      </c>
      <c r="AS63" s="21">
        <f t="shared" si="77"/>
        <v>0</v>
      </c>
      <c r="AT63" s="21">
        <f t="shared" si="38"/>
        <v>0</v>
      </c>
      <c r="AU63" s="21">
        <f t="shared" si="78"/>
        <v>0</v>
      </c>
      <c r="AV63" s="22">
        <f t="shared" si="39"/>
        <v>0</v>
      </c>
      <c r="AW63" s="21">
        <f t="shared" si="79"/>
        <v>0</v>
      </c>
      <c r="AX63" s="22">
        <f t="shared" si="40"/>
        <v>0</v>
      </c>
      <c r="AY63" s="21">
        <f t="shared" si="80"/>
        <v>0</v>
      </c>
      <c r="AZ63" s="22">
        <f t="shared" si="41"/>
        <v>0</v>
      </c>
      <c r="BA63" s="21">
        <f t="shared" si="81"/>
        <v>0</v>
      </c>
      <c r="BB63" s="21">
        <f t="shared" si="42"/>
        <v>0</v>
      </c>
      <c r="BC63" s="21">
        <f t="shared" si="82"/>
        <v>0</v>
      </c>
      <c r="BD63" s="21">
        <f t="shared" si="43"/>
        <v>0</v>
      </c>
      <c r="BE63" s="21">
        <f t="shared" si="83"/>
        <v>0</v>
      </c>
      <c r="BF63" s="22">
        <f t="shared" si="44"/>
        <v>0</v>
      </c>
      <c r="BG63" s="21">
        <f t="shared" si="84"/>
        <v>0</v>
      </c>
      <c r="BH63" s="22">
        <f t="shared" si="45"/>
        <v>0</v>
      </c>
      <c r="BI63" s="21">
        <f t="shared" si="85"/>
        <v>0</v>
      </c>
      <c r="BJ63" s="22">
        <f t="shared" si="46"/>
        <v>0</v>
      </c>
      <c r="BK63" s="24">
        <f t="shared" si="59"/>
        <v>0</v>
      </c>
      <c r="BL63" s="24">
        <f t="shared" si="47"/>
        <v>0</v>
      </c>
      <c r="BM63" s="24">
        <f t="shared" si="60"/>
        <v>0</v>
      </c>
      <c r="BN63" s="24">
        <f t="shared" si="13"/>
        <v>0</v>
      </c>
      <c r="BO63" s="24">
        <f t="shared" si="61"/>
        <v>0</v>
      </c>
      <c r="BP63" s="24">
        <f t="shared" si="14"/>
        <v>0</v>
      </c>
      <c r="BQ63" s="24">
        <f t="shared" si="62"/>
        <v>0</v>
      </c>
      <c r="BR63" s="24">
        <f t="shared" si="15"/>
        <v>0</v>
      </c>
      <c r="BS63" s="24">
        <f t="shared" si="63"/>
        <v>0</v>
      </c>
      <c r="BT63" s="24">
        <f t="shared" si="16"/>
        <v>0</v>
      </c>
      <c r="BU63" s="24">
        <f t="shared" si="64"/>
        <v>0</v>
      </c>
      <c r="BV63" s="24">
        <f t="shared" si="17"/>
        <v>0</v>
      </c>
      <c r="BW63" s="24">
        <f t="shared" si="65"/>
        <v>0</v>
      </c>
      <c r="BX63" s="24">
        <f t="shared" si="48"/>
        <v>0</v>
      </c>
      <c r="BY63" s="24">
        <f t="shared" si="86"/>
        <v>0</v>
      </c>
      <c r="BZ63" s="24">
        <f t="shared" si="49"/>
        <v>0</v>
      </c>
      <c r="CA63" s="24">
        <f t="shared" si="87"/>
        <v>0</v>
      </c>
      <c r="CB63" s="22">
        <f t="shared" si="50"/>
        <v>0</v>
      </c>
      <c r="CC63" s="24">
        <f t="shared" si="88"/>
        <v>0</v>
      </c>
      <c r="CD63" s="22">
        <f t="shared" si="51"/>
        <v>0</v>
      </c>
      <c r="CE63" s="24">
        <f t="shared" si="89"/>
        <v>0</v>
      </c>
      <c r="CF63" s="22">
        <f t="shared" si="52"/>
        <v>0</v>
      </c>
      <c r="CG63" s="21">
        <f>BX63*$AO63</f>
        <v>0</v>
      </c>
      <c r="CH63" s="21">
        <f t="shared" si="48"/>
        <v>0</v>
      </c>
      <c r="CI63" s="21">
        <f t="shared" si="48"/>
        <v>0</v>
      </c>
      <c r="CJ63" s="21">
        <f t="shared" si="48"/>
        <v>0</v>
      </c>
      <c r="CK63" s="21">
        <f t="shared" si="48"/>
        <v>0</v>
      </c>
      <c r="CL63" s="21">
        <f t="shared" si="48"/>
        <v>0</v>
      </c>
      <c r="CM63" s="21">
        <f t="shared" si="48"/>
        <v>0</v>
      </c>
      <c r="CN63" s="21">
        <f t="shared" si="24"/>
        <v>0</v>
      </c>
      <c r="CO63" s="21">
        <f t="shared" si="24"/>
        <v>0</v>
      </c>
      <c r="CP63" s="21">
        <f t="shared" si="24"/>
        <v>0</v>
      </c>
      <c r="CQ63" s="21">
        <f t="shared" si="24"/>
        <v>0</v>
      </c>
      <c r="CR63" s="21">
        <f t="shared" si="24"/>
        <v>0</v>
      </c>
      <c r="CS63" s="21">
        <f t="shared" si="24"/>
        <v>0</v>
      </c>
      <c r="CT63" s="21">
        <f t="shared" si="24"/>
        <v>0</v>
      </c>
      <c r="CU63" s="21">
        <f t="shared" si="90"/>
        <v>0</v>
      </c>
      <c r="CV63" s="21">
        <f t="shared" si="55"/>
        <v>0</v>
      </c>
      <c r="CW63" s="21">
        <f t="shared" si="91"/>
        <v>0</v>
      </c>
      <c r="CX63" s="26">
        <f t="shared" si="56"/>
        <v>0</v>
      </c>
      <c r="CY63" s="21">
        <f t="shared" si="92"/>
        <v>0</v>
      </c>
      <c r="CZ63" s="27">
        <f t="shared" si="57"/>
        <v>0</v>
      </c>
      <c r="DA63" s="21">
        <f t="shared" si="93"/>
        <v>0</v>
      </c>
      <c r="DB63" s="27">
        <f t="shared" si="58"/>
        <v>0</v>
      </c>
      <c r="DC63" s="28">
        <f t="shared" si="94"/>
        <v>0</v>
      </c>
    </row>
    <row r="64" spans="1:107" ht="20.25" customHeight="1" thickBot="1">
      <c r="A64" s="1150" t="s">
        <v>88</v>
      </c>
      <c r="B64" s="1151"/>
      <c r="C64" s="1151"/>
      <c r="D64" s="1151"/>
      <c r="E64" s="1151"/>
      <c r="F64" s="1151"/>
      <c r="G64" s="1151"/>
      <c r="H64" s="1151"/>
      <c r="I64" s="1151"/>
      <c r="J64" s="1151"/>
      <c r="K64" s="1151"/>
      <c r="L64" s="1151"/>
      <c r="M64" s="1151"/>
      <c r="N64" s="1151"/>
      <c r="O64" s="1151"/>
      <c r="P64" s="1151"/>
      <c r="Q64" s="1152"/>
      <c r="R64" s="102">
        <f t="shared" ref="R64:W64" si="95">SUM(R14:R63)</f>
        <v>0</v>
      </c>
      <c r="S64" s="103">
        <f t="shared" si="95"/>
        <v>0</v>
      </c>
      <c r="T64" s="103">
        <f t="shared" si="95"/>
        <v>0</v>
      </c>
      <c r="U64" s="103">
        <f t="shared" si="95"/>
        <v>0</v>
      </c>
      <c r="V64" s="104">
        <f t="shared" si="95"/>
        <v>0</v>
      </c>
      <c r="W64" s="119">
        <f t="shared" si="95"/>
        <v>0</v>
      </c>
      <c r="X64" s="102">
        <f t="shared" ref="X64:Z64" si="96">SUM(X14:X63)</f>
        <v>0</v>
      </c>
      <c r="Y64" s="103">
        <f t="shared" si="96"/>
        <v>0</v>
      </c>
      <c r="Z64" s="103">
        <f t="shared" si="96"/>
        <v>0</v>
      </c>
      <c r="AA64" s="119">
        <f t="shared" ref="AA64" si="97">SUM(AA14:AA63)</f>
        <v>0</v>
      </c>
      <c r="AB64" s="105">
        <f t="shared" ref="AB64:AG64" si="98">SUM(AB14:AB63)</f>
        <v>0</v>
      </c>
      <c r="AC64" s="105">
        <f t="shared" si="98"/>
        <v>0</v>
      </c>
      <c r="AD64" s="105">
        <f t="shared" si="98"/>
        <v>0</v>
      </c>
      <c r="AE64" s="118">
        <f t="shared" si="98"/>
        <v>0</v>
      </c>
      <c r="AF64" s="105">
        <f t="shared" si="98"/>
        <v>0</v>
      </c>
      <c r="AG64" s="105">
        <f t="shared" si="98"/>
        <v>0</v>
      </c>
      <c r="AH64" s="118">
        <v>0</v>
      </c>
      <c r="AI64" s="104">
        <f>SUM(AI14:AI63)-W83</f>
        <v>0</v>
      </c>
      <c r="AJ64" s="1130"/>
      <c r="AK64" s="1130"/>
      <c r="AL64" s="1130"/>
      <c r="AM64" s="236"/>
      <c r="AN64" s="8"/>
      <c r="AO64" s="8"/>
      <c r="AQ64" s="20">
        <f>SUM(AQ14:AQ63)</f>
        <v>0</v>
      </c>
      <c r="AR64" s="21">
        <f t="shared" ref="AR64:DC64" si="99">SUM(AR14:AR63)</f>
        <v>0</v>
      </c>
      <c r="AS64" s="21">
        <f t="shared" si="99"/>
        <v>0</v>
      </c>
      <c r="AT64" s="21">
        <f t="shared" si="99"/>
        <v>0</v>
      </c>
      <c r="AU64" s="21">
        <f t="shared" si="99"/>
        <v>0</v>
      </c>
      <c r="AV64" s="29">
        <f>SUM(AV14:AV63)</f>
        <v>0</v>
      </c>
      <c r="AW64" s="21">
        <f t="shared" si="99"/>
        <v>0</v>
      </c>
      <c r="AX64" s="29">
        <f>SUM(AX14:AX63)</f>
        <v>0</v>
      </c>
      <c r="AY64" s="21">
        <f t="shared" si="99"/>
        <v>0</v>
      </c>
      <c r="AZ64" s="29">
        <f>SUM(AZ14:AZ63)</f>
        <v>0</v>
      </c>
      <c r="BA64" s="21">
        <f t="shared" si="99"/>
        <v>0</v>
      </c>
      <c r="BB64" s="21">
        <f t="shared" si="99"/>
        <v>0</v>
      </c>
      <c r="BC64" s="21">
        <f t="shared" si="99"/>
        <v>0</v>
      </c>
      <c r="BD64" s="21">
        <f t="shared" si="99"/>
        <v>0</v>
      </c>
      <c r="BE64" s="21">
        <f t="shared" si="99"/>
        <v>0</v>
      </c>
      <c r="BF64" s="29">
        <f>SUM(BF14:BF63)</f>
        <v>0</v>
      </c>
      <c r="BG64" s="21">
        <f t="shared" si="99"/>
        <v>0</v>
      </c>
      <c r="BH64" s="29">
        <f>SUM(BH14:BH63)</f>
        <v>0</v>
      </c>
      <c r="BI64" s="21">
        <f t="shared" si="99"/>
        <v>0</v>
      </c>
      <c r="BJ64" s="29">
        <f>SUM(BJ14:BJ63)</f>
        <v>0</v>
      </c>
      <c r="BK64" s="30">
        <f t="shared" si="99"/>
        <v>0</v>
      </c>
      <c r="BL64" s="30">
        <f t="shared" si="99"/>
        <v>0</v>
      </c>
      <c r="BM64" s="30">
        <f t="shared" si="99"/>
        <v>0</v>
      </c>
      <c r="BN64" s="30">
        <f t="shared" si="99"/>
        <v>0</v>
      </c>
      <c r="BO64" s="30">
        <f t="shared" si="99"/>
        <v>0</v>
      </c>
      <c r="BP64" s="30">
        <f t="shared" si="99"/>
        <v>0</v>
      </c>
      <c r="BQ64" s="30">
        <f t="shared" si="99"/>
        <v>0</v>
      </c>
      <c r="BR64" s="30">
        <f t="shared" si="99"/>
        <v>0</v>
      </c>
      <c r="BS64" s="30">
        <f t="shared" si="99"/>
        <v>0</v>
      </c>
      <c r="BT64" s="30">
        <f t="shared" si="99"/>
        <v>0</v>
      </c>
      <c r="BU64" s="30">
        <f t="shared" si="99"/>
        <v>0</v>
      </c>
      <c r="BV64" s="30">
        <f t="shared" si="99"/>
        <v>0</v>
      </c>
      <c r="BW64" s="30">
        <f t="shared" si="99"/>
        <v>0</v>
      </c>
      <c r="BX64" s="30">
        <f t="shared" si="99"/>
        <v>0</v>
      </c>
      <c r="BY64" s="30">
        <f t="shared" si="99"/>
        <v>0</v>
      </c>
      <c r="BZ64" s="30">
        <f t="shared" si="99"/>
        <v>0</v>
      </c>
      <c r="CA64" s="21">
        <f t="shared" si="99"/>
        <v>0</v>
      </c>
      <c r="CB64" s="29">
        <f>SUM(CB14:CB63)</f>
        <v>0</v>
      </c>
      <c r="CC64" s="21">
        <f t="shared" si="99"/>
        <v>0</v>
      </c>
      <c r="CD64" s="29">
        <f>SUM(CD14:CD63)</f>
        <v>0</v>
      </c>
      <c r="CE64" s="21">
        <f t="shared" si="99"/>
        <v>0</v>
      </c>
      <c r="CF64" s="29">
        <f>SUM(CF14:CF63)</f>
        <v>0</v>
      </c>
      <c r="CG64" s="30">
        <f t="shared" si="99"/>
        <v>0</v>
      </c>
      <c r="CH64" s="30">
        <f t="shared" si="99"/>
        <v>0</v>
      </c>
      <c r="CI64" s="30">
        <f t="shared" si="99"/>
        <v>0</v>
      </c>
      <c r="CJ64" s="30">
        <f t="shared" si="99"/>
        <v>0</v>
      </c>
      <c r="CK64" s="30">
        <f t="shared" si="99"/>
        <v>0</v>
      </c>
      <c r="CL64" s="30">
        <f t="shared" si="99"/>
        <v>0</v>
      </c>
      <c r="CM64" s="30">
        <f t="shared" si="99"/>
        <v>0</v>
      </c>
      <c r="CN64" s="30">
        <f t="shared" si="99"/>
        <v>0</v>
      </c>
      <c r="CO64" s="30">
        <f t="shared" si="99"/>
        <v>0</v>
      </c>
      <c r="CP64" s="30">
        <f t="shared" si="99"/>
        <v>0</v>
      </c>
      <c r="CQ64" s="30">
        <f t="shared" si="99"/>
        <v>0</v>
      </c>
      <c r="CR64" s="30">
        <f t="shared" si="99"/>
        <v>0</v>
      </c>
      <c r="CS64" s="30">
        <f t="shared" si="99"/>
        <v>0</v>
      </c>
      <c r="CT64" s="30">
        <f t="shared" si="99"/>
        <v>0</v>
      </c>
      <c r="CU64" s="30">
        <f t="shared" si="99"/>
        <v>0</v>
      </c>
      <c r="CV64" s="30">
        <f t="shared" si="99"/>
        <v>0</v>
      </c>
      <c r="CW64" s="21">
        <f t="shared" si="99"/>
        <v>0</v>
      </c>
      <c r="CX64" s="31">
        <f>SUM(CX14:CX63)</f>
        <v>0</v>
      </c>
      <c r="CY64" s="21">
        <f t="shared" si="99"/>
        <v>0</v>
      </c>
      <c r="CZ64" s="29">
        <f>SUM(CZ14:CZ63)</f>
        <v>0</v>
      </c>
      <c r="DA64" s="21">
        <f t="shared" si="99"/>
        <v>0</v>
      </c>
      <c r="DB64" s="29">
        <f>SUM(DB14:DB63)</f>
        <v>0</v>
      </c>
      <c r="DC64" s="30">
        <f t="shared" si="99"/>
        <v>0</v>
      </c>
    </row>
    <row r="65" spans="1:41" ht="18.75" customHeight="1" thickTop="1" thickBot="1">
      <c r="A65" s="257"/>
      <c r="B65" s="258"/>
      <c r="C65" s="258"/>
      <c r="D65" s="258"/>
      <c r="E65" s="258"/>
      <c r="F65" s="258"/>
      <c r="G65" s="258"/>
      <c r="H65" s="258"/>
      <c r="I65" s="258"/>
      <c r="J65" s="258"/>
      <c r="K65" s="258"/>
      <c r="L65" s="258"/>
      <c r="M65" s="258"/>
      <c r="N65" s="258"/>
      <c r="O65" s="258"/>
      <c r="P65" s="258"/>
      <c r="Q65" s="258"/>
      <c r="R65" s="258"/>
      <c r="S65" s="258"/>
      <c r="T65" s="258"/>
      <c r="U65" s="258"/>
      <c r="V65" s="619">
        <f>IFERROR(ROUND(V64*①入力シート!L21,0),0)</f>
        <v>0</v>
      </c>
      <c r="W65" s="1178" t="s">
        <v>311</v>
      </c>
      <c r="X65" s="1179"/>
      <c r="Y65" s="1179"/>
      <c r="Z65" s="1179"/>
      <c r="AA65" s="258"/>
      <c r="AB65" s="259"/>
      <c r="AC65" s="259"/>
      <c r="AD65" s="259"/>
      <c r="AE65" s="259"/>
      <c r="AF65" s="259"/>
      <c r="AG65" s="259"/>
      <c r="AH65" s="259"/>
      <c r="AI65" s="260" t="str">
        <f>IFERROR(AI64*①入力シート!L21,"")</f>
        <v/>
      </c>
      <c r="AJ65" s="1153" t="s">
        <v>359</v>
      </c>
      <c r="AK65" s="1154"/>
      <c r="AL65" s="1154"/>
      <c r="AM65" s="236"/>
      <c r="AN65" s="8"/>
      <c r="AO65" s="8"/>
    </row>
    <row r="66" spans="1:41" ht="18.75" customHeight="1">
      <c r="A66" s="261"/>
      <c r="B66" s="259"/>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c r="AG66" s="259"/>
      <c r="AH66" s="259"/>
      <c r="AI66" s="262"/>
      <c r="AJ66" s="263"/>
      <c r="AK66" s="263"/>
      <c r="AL66" s="264"/>
      <c r="AM66" s="236"/>
      <c r="AN66" s="8"/>
      <c r="AO66" s="8"/>
    </row>
    <row r="67" spans="1:41" ht="2.25" customHeight="1" thickBot="1">
      <c r="A67" s="261"/>
      <c r="B67" s="257"/>
      <c r="C67" s="257"/>
      <c r="D67" s="257"/>
      <c r="E67" s="257"/>
      <c r="F67" s="257"/>
      <c r="G67" s="257"/>
      <c r="H67" s="257"/>
      <c r="I67" s="257"/>
      <c r="J67" s="257"/>
      <c r="K67" s="257"/>
      <c r="L67" s="257"/>
      <c r="M67" s="257"/>
      <c r="N67" s="257"/>
      <c r="O67" s="257"/>
      <c r="P67" s="257"/>
      <c r="Q67" s="257"/>
      <c r="R67" s="257"/>
      <c r="S67" s="257"/>
      <c r="T67" s="259"/>
      <c r="U67" s="259"/>
      <c r="V67" s="259"/>
      <c r="W67" s="259"/>
      <c r="X67" s="259"/>
      <c r="Y67" s="259"/>
      <c r="Z67" s="259"/>
      <c r="AA67" s="259"/>
      <c r="AB67" s="259"/>
      <c r="AC67" s="259"/>
      <c r="AD67" s="259"/>
      <c r="AE67" s="259"/>
      <c r="AF67" s="259"/>
      <c r="AG67" s="259"/>
      <c r="AH67" s="259"/>
      <c r="AI67" s="262"/>
      <c r="AJ67" s="263"/>
      <c r="AK67" s="263"/>
      <c r="AL67" s="264"/>
      <c r="AM67" s="236"/>
      <c r="AN67" s="8"/>
      <c r="AO67" s="8"/>
    </row>
    <row r="68" spans="1:41" ht="18.75" customHeight="1">
      <c r="A68" s="261"/>
      <c r="B68" s="257"/>
      <c r="C68" s="257"/>
      <c r="D68" s="257"/>
      <c r="E68" s="257"/>
      <c r="F68" s="257"/>
      <c r="G68" s="257"/>
      <c r="H68" s="257"/>
      <c r="I68" s="1181"/>
      <c r="J68" s="1181"/>
      <c r="K68" s="1181"/>
      <c r="L68" s="1181"/>
      <c r="M68" s="1182"/>
      <c r="N68" s="1182"/>
      <c r="O68" s="1182"/>
      <c r="P68" s="257"/>
      <c r="Q68" s="257"/>
      <c r="R68" s="257"/>
      <c r="S68" s="257"/>
      <c r="T68" s="1155" t="s">
        <v>310</v>
      </c>
      <c r="U68" s="1156"/>
      <c r="V68" s="1157"/>
      <c r="W68" s="259"/>
      <c r="X68" s="265" t="s">
        <v>273</v>
      </c>
      <c r="Y68" s="266"/>
      <c r="Z68" s="267"/>
      <c r="AA68" s="266"/>
      <c r="AB68" s="266"/>
      <c r="AC68" s="266"/>
      <c r="AD68" s="266"/>
      <c r="AE68" s="266"/>
      <c r="AF68" s="268"/>
      <c r="AG68" s="268"/>
      <c r="AH68" s="268"/>
      <c r="AI68" s="268"/>
      <c r="AJ68" s="268"/>
      <c r="AK68" s="269"/>
      <c r="AL68" s="267"/>
      <c r="AM68" s="258"/>
      <c r="AN68" s="270"/>
      <c r="AO68" s="8"/>
    </row>
    <row r="69" spans="1:41" ht="18.75" customHeight="1">
      <c r="A69" s="261"/>
      <c r="B69" s="257"/>
      <c r="C69" s="257"/>
      <c r="D69" s="257"/>
      <c r="E69" s="257"/>
      <c r="F69" s="257"/>
      <c r="G69" s="257"/>
      <c r="H69" s="257"/>
      <c r="I69" s="1181"/>
      <c r="J69" s="1181"/>
      <c r="K69" s="1181"/>
      <c r="L69" s="1181"/>
      <c r="M69" s="1182"/>
      <c r="N69" s="1182"/>
      <c r="O69" s="1182"/>
      <c r="P69" s="257"/>
      <c r="Q69" s="257"/>
      <c r="R69" s="257"/>
      <c r="S69" s="257"/>
      <c r="T69" s="1158"/>
      <c r="U69" s="1159"/>
      <c r="V69" s="1160"/>
      <c r="W69" s="259"/>
      <c r="X69" s="265" t="s">
        <v>274</v>
      </c>
      <c r="Y69" s="302"/>
      <c r="Z69" s="267"/>
      <c r="AA69" s="302"/>
      <c r="AB69" s="302"/>
      <c r="AC69" s="302"/>
      <c r="AD69" s="302"/>
      <c r="AE69" s="302"/>
      <c r="AF69" s="302"/>
      <c r="AG69" s="302"/>
      <c r="AH69" s="302"/>
      <c r="AI69" s="266"/>
      <c r="AJ69" s="266"/>
      <c r="AK69" s="269"/>
      <c r="AL69" s="267"/>
      <c r="AM69" s="257"/>
      <c r="AN69" s="271"/>
      <c r="AO69" s="8"/>
    </row>
    <row r="70" spans="1:41" ht="18.75" customHeight="1" thickBot="1">
      <c r="A70" s="261"/>
      <c r="B70" s="257"/>
      <c r="C70" s="257"/>
      <c r="D70" s="257"/>
      <c r="E70" s="257"/>
      <c r="F70" s="257"/>
      <c r="G70" s="257"/>
      <c r="H70" s="257"/>
      <c r="I70" s="1181"/>
      <c r="J70" s="1181"/>
      <c r="K70" s="1181"/>
      <c r="L70" s="1181"/>
      <c r="M70" s="1182"/>
      <c r="N70" s="1182"/>
      <c r="O70" s="1182"/>
      <c r="P70" s="257"/>
      <c r="Q70" s="257"/>
      <c r="R70" s="257"/>
      <c r="S70" s="257"/>
      <c r="T70" s="1161"/>
      <c r="U70" s="1162"/>
      <c r="V70" s="1163"/>
      <c r="W70" s="259"/>
      <c r="X70" s="265" t="s">
        <v>275</v>
      </c>
      <c r="Y70" s="302"/>
      <c r="Z70" s="267"/>
      <c r="AA70" s="302"/>
      <c r="AB70" s="302"/>
      <c r="AC70" s="302"/>
      <c r="AD70" s="302"/>
      <c r="AE70" s="302"/>
      <c r="AF70" s="302"/>
      <c r="AG70" s="302"/>
      <c r="AH70" s="302"/>
      <c r="AI70" s="268"/>
      <c r="AJ70" s="268"/>
      <c r="AK70" s="269"/>
      <c r="AL70" s="267"/>
      <c r="AM70" s="258"/>
      <c r="AN70" s="270"/>
      <c r="AO70" s="8"/>
    </row>
    <row r="71" spans="1:41" s="54" customFormat="1" ht="38.25" customHeight="1">
      <c r="A71" s="272"/>
      <c r="B71" s="272"/>
      <c r="C71" s="272"/>
      <c r="D71" s="272"/>
      <c r="E71" s="272"/>
      <c r="F71" s="272"/>
      <c r="G71" s="272"/>
      <c r="H71" s="272"/>
      <c r="I71" s="272"/>
      <c r="J71" s="272"/>
      <c r="K71" s="272"/>
      <c r="L71" s="272"/>
      <c r="M71" s="272"/>
      <c r="N71" s="272"/>
      <c r="O71" s="272"/>
      <c r="P71" s="272"/>
      <c r="Q71" s="272"/>
      <c r="R71" s="272"/>
      <c r="S71" s="272"/>
      <c r="T71" s="1164">
        <f>V64+V65</f>
        <v>0</v>
      </c>
      <c r="U71" s="1165"/>
      <c r="V71" s="1166"/>
      <c r="W71" s="273"/>
      <c r="X71" s="274" t="s">
        <v>264</v>
      </c>
      <c r="Y71" s="1180" t="s">
        <v>265</v>
      </c>
      <c r="Z71" s="1180"/>
      <c r="AA71" s="1180"/>
      <c r="AB71" s="1180"/>
      <c r="AC71" s="1180"/>
      <c r="AD71" s="1180"/>
      <c r="AE71" s="1180"/>
      <c r="AF71" s="1180"/>
      <c r="AG71" s="1180"/>
      <c r="AH71" s="1180"/>
      <c r="AI71" s="1180"/>
      <c r="AJ71" s="1180"/>
      <c r="AK71" s="1180"/>
      <c r="AL71" s="1180"/>
      <c r="AM71" s="1180"/>
      <c r="AN71" s="275"/>
      <c r="AO71" s="53"/>
    </row>
    <row r="72" spans="1:41" ht="18.75" customHeight="1">
      <c r="A72" s="261"/>
      <c r="B72" s="257"/>
      <c r="C72" s="257"/>
      <c r="D72" s="257"/>
      <c r="E72" s="257"/>
      <c r="F72" s="257"/>
      <c r="G72" s="257"/>
      <c r="H72" s="257"/>
      <c r="I72" s="257"/>
      <c r="J72" s="257"/>
      <c r="K72" s="257"/>
      <c r="L72" s="257"/>
      <c r="M72" s="257"/>
      <c r="N72" s="257"/>
      <c r="O72" s="257"/>
      <c r="P72" s="257"/>
      <c r="Q72" s="257"/>
      <c r="R72" s="257"/>
      <c r="S72" s="257"/>
      <c r="T72" s="1164"/>
      <c r="U72" s="1165"/>
      <c r="V72" s="1166"/>
      <c r="W72" s="236"/>
      <c r="X72" s="276" t="s">
        <v>280</v>
      </c>
      <c r="Y72" s="277" t="s">
        <v>266</v>
      </c>
      <c r="Z72" s="267"/>
      <c r="AA72" s="302"/>
      <c r="AB72" s="302"/>
      <c r="AC72" s="302"/>
      <c r="AD72" s="302"/>
      <c r="AE72" s="302"/>
      <c r="AF72" s="302"/>
      <c r="AG72" s="302"/>
      <c r="AH72" s="302"/>
      <c r="AI72" s="278"/>
      <c r="AJ72" s="278"/>
      <c r="AK72" s="269"/>
      <c r="AL72" s="267"/>
      <c r="AM72" s="279"/>
      <c r="AN72" s="280"/>
      <c r="AO72" s="8"/>
    </row>
    <row r="73" spans="1:41" ht="19.5" customHeight="1" thickBot="1">
      <c r="A73" s="261"/>
      <c r="B73" s="257"/>
      <c r="C73" s="257"/>
      <c r="D73" s="257"/>
      <c r="E73" s="257"/>
      <c r="F73" s="257"/>
      <c r="G73" s="257"/>
      <c r="H73" s="257"/>
      <c r="I73" s="257"/>
      <c r="J73" s="257"/>
      <c r="K73" s="257"/>
      <c r="L73" s="257"/>
      <c r="M73" s="257"/>
      <c r="N73" s="257"/>
      <c r="O73" s="257"/>
      <c r="P73" s="257"/>
      <c r="Q73" s="257"/>
      <c r="R73" s="257"/>
      <c r="S73" s="257"/>
      <c r="T73" s="1167"/>
      <c r="U73" s="1168"/>
      <c r="V73" s="1169"/>
      <c r="W73" s="236"/>
      <c r="X73" s="276" t="s">
        <v>267</v>
      </c>
      <c r="Y73" s="277" t="s">
        <v>268</v>
      </c>
      <c r="Z73" s="267"/>
      <c r="AA73" s="277"/>
      <c r="AB73" s="277"/>
      <c r="AC73" s="277"/>
      <c r="AD73" s="277"/>
      <c r="AE73" s="277"/>
      <c r="AF73" s="277"/>
      <c r="AG73" s="277"/>
      <c r="AH73" s="277"/>
      <c r="AI73" s="277"/>
      <c r="AJ73" s="277"/>
      <c r="AK73" s="281"/>
      <c r="AL73" s="267"/>
      <c r="AM73" s="282"/>
      <c r="AN73" s="283"/>
      <c r="AO73" s="8"/>
    </row>
    <row r="74" spans="1:41" ht="18.75" customHeight="1">
      <c r="A74" s="261"/>
      <c r="B74" s="257"/>
      <c r="C74" s="257"/>
      <c r="D74" s="257"/>
      <c r="E74" s="257"/>
      <c r="F74" s="257"/>
      <c r="G74" s="257"/>
      <c r="H74" s="257"/>
      <c r="I74" s="257"/>
      <c r="J74" s="257"/>
      <c r="K74" s="257"/>
      <c r="L74" s="257"/>
      <c r="M74" s="257"/>
      <c r="N74" s="257"/>
      <c r="O74" s="257"/>
      <c r="P74" s="257"/>
      <c r="Q74" s="257"/>
      <c r="R74" s="257"/>
      <c r="S74" s="257"/>
      <c r="T74" s="259"/>
      <c r="U74" s="236"/>
      <c r="V74" s="236"/>
      <c r="W74" s="236"/>
      <c r="X74" s="276"/>
      <c r="Y74" s="277" t="s">
        <v>269</v>
      </c>
      <c r="Z74" s="267"/>
      <c r="AA74" s="277"/>
      <c r="AB74" s="277"/>
      <c r="AC74" s="277"/>
      <c r="AD74" s="277"/>
      <c r="AE74" s="277"/>
      <c r="AF74" s="277"/>
      <c r="AG74" s="277"/>
      <c r="AH74" s="277"/>
      <c r="AI74" s="277"/>
      <c r="AJ74" s="277"/>
      <c r="AK74" s="281"/>
      <c r="AL74" s="267"/>
      <c r="AM74" s="284"/>
      <c r="AN74" s="285"/>
      <c r="AO74" s="8"/>
    </row>
    <row r="75" spans="1:41" ht="18.75" customHeight="1">
      <c r="A75" s="261"/>
      <c r="B75" s="257"/>
      <c r="C75" s="257"/>
      <c r="D75" s="257"/>
      <c r="E75" s="257"/>
      <c r="F75" s="257"/>
      <c r="G75" s="257"/>
      <c r="H75" s="257"/>
      <c r="I75" s="257"/>
      <c r="J75" s="257"/>
      <c r="K75" s="257"/>
      <c r="L75" s="257"/>
      <c r="M75" s="257"/>
      <c r="N75" s="257"/>
      <c r="O75" s="257"/>
      <c r="P75" s="257"/>
      <c r="Q75" s="257"/>
      <c r="R75" s="257"/>
      <c r="S75" s="257"/>
      <c r="T75" s="259"/>
      <c r="U75" s="236"/>
      <c r="V75" s="236"/>
      <c r="W75" s="236"/>
      <c r="X75" s="276" t="s">
        <v>270</v>
      </c>
      <c r="Y75" s="277" t="s">
        <v>271</v>
      </c>
      <c r="Z75" s="267"/>
      <c r="AA75" s="278"/>
      <c r="AB75" s="278"/>
      <c r="AC75" s="278"/>
      <c r="AD75" s="278"/>
      <c r="AE75" s="278"/>
      <c r="AF75" s="278"/>
      <c r="AG75" s="278"/>
      <c r="AH75" s="278"/>
      <c r="AI75" s="278"/>
      <c r="AJ75" s="278"/>
      <c r="AK75" s="286"/>
      <c r="AL75" s="267"/>
      <c r="AM75" s="287"/>
      <c r="AN75" s="288"/>
      <c r="AO75" s="8"/>
    </row>
    <row r="76" spans="1:41" ht="18.75" customHeight="1">
      <c r="A76" s="261"/>
      <c r="B76" s="257"/>
      <c r="C76" s="257"/>
      <c r="D76" s="257"/>
      <c r="E76" s="257"/>
      <c r="F76" s="257"/>
      <c r="G76" s="257"/>
      <c r="H76" s="257"/>
      <c r="I76" s="257"/>
      <c r="J76" s="257"/>
      <c r="K76" s="257"/>
      <c r="L76" s="257"/>
      <c r="M76" s="257"/>
      <c r="N76" s="257"/>
      <c r="O76" s="257"/>
      <c r="P76" s="257"/>
      <c r="Q76" s="257"/>
      <c r="R76" s="257"/>
      <c r="S76" s="257"/>
      <c r="T76" s="259"/>
      <c r="U76" s="236"/>
      <c r="V76" s="236"/>
      <c r="W76" s="236"/>
      <c r="X76" s="276" t="s">
        <v>276</v>
      </c>
      <c r="Y76" s="277" t="s">
        <v>277</v>
      </c>
      <c r="Z76" s="267"/>
      <c r="AA76" s="277"/>
      <c r="AB76" s="277"/>
      <c r="AC76" s="277"/>
      <c r="AD76" s="277"/>
      <c r="AE76" s="277"/>
      <c r="AF76" s="277"/>
      <c r="AG76" s="277"/>
      <c r="AH76" s="277"/>
      <c r="AI76" s="277"/>
      <c r="AJ76" s="277"/>
      <c r="AK76" s="289"/>
      <c r="AL76" s="267"/>
      <c r="AM76" s="290"/>
      <c r="AN76" s="291"/>
      <c r="AO76" s="8"/>
    </row>
    <row r="77" spans="1:41" ht="18.75" customHeight="1">
      <c r="A77" s="261"/>
      <c r="B77" s="257"/>
      <c r="C77" s="257"/>
      <c r="D77" s="257"/>
      <c r="E77" s="257"/>
      <c r="F77" s="257"/>
      <c r="G77" s="257"/>
      <c r="H77" s="257"/>
      <c r="I77" s="257"/>
      <c r="J77" s="257"/>
      <c r="K77" s="257"/>
      <c r="L77" s="257"/>
      <c r="M77" s="257"/>
      <c r="N77" s="257"/>
      <c r="O77" s="257"/>
      <c r="P77" s="257"/>
      <c r="Q77" s="257"/>
      <c r="R77" s="257"/>
      <c r="S77" s="257"/>
      <c r="T77" s="259"/>
      <c r="U77" s="236"/>
      <c r="V77" s="236"/>
      <c r="W77" s="236"/>
      <c r="X77" s="276" t="s">
        <v>278</v>
      </c>
      <c r="Y77" s="277" t="s">
        <v>279</v>
      </c>
      <c r="Z77" s="267"/>
      <c r="AA77" s="277"/>
      <c r="AB77" s="277"/>
      <c r="AC77" s="277"/>
      <c r="AD77" s="277"/>
      <c r="AE77" s="277"/>
      <c r="AF77" s="277"/>
      <c r="AG77" s="277"/>
      <c r="AH77" s="277"/>
      <c r="AI77" s="277"/>
      <c r="AJ77" s="277"/>
      <c r="AK77" s="289"/>
      <c r="AL77" s="267"/>
      <c r="AM77" s="292"/>
      <c r="AN77" s="293"/>
      <c r="AO77" s="8"/>
    </row>
    <row r="78" spans="1:41" ht="18.75" customHeight="1">
      <c r="A78" s="269"/>
      <c r="B78" s="257"/>
      <c r="C78" s="257"/>
      <c r="D78" s="257"/>
      <c r="E78" s="257"/>
      <c r="F78" s="257"/>
      <c r="G78" s="257"/>
      <c r="H78" s="257"/>
      <c r="I78" s="257"/>
      <c r="J78" s="257"/>
      <c r="K78" s="257"/>
      <c r="L78" s="257"/>
      <c r="M78" s="257"/>
      <c r="N78" s="257"/>
      <c r="O78" s="257"/>
      <c r="P78" s="257"/>
      <c r="Q78" s="257"/>
      <c r="R78" s="257"/>
      <c r="S78" s="257"/>
      <c r="T78" s="294"/>
      <c r="U78" s="236"/>
      <c r="V78" s="236"/>
      <c r="W78" s="236"/>
      <c r="X78" s="276" t="s">
        <v>272</v>
      </c>
      <c r="Y78" s="277" t="s">
        <v>509</v>
      </c>
      <c r="Z78" s="267"/>
      <c r="AA78" s="277"/>
      <c r="AB78" s="277"/>
      <c r="AC78" s="277"/>
      <c r="AD78" s="277"/>
      <c r="AE78" s="277"/>
      <c r="AF78" s="277"/>
      <c r="AG78" s="277"/>
      <c r="AH78" s="277"/>
      <c r="AI78" s="277"/>
      <c r="AJ78" s="277"/>
      <c r="AK78" s="281"/>
      <c r="AL78" s="267"/>
      <c r="AM78" s="236"/>
      <c r="AN78" s="8"/>
      <c r="AO78" s="8"/>
    </row>
    <row r="79" spans="1:41" ht="19.5" thickBot="1">
      <c r="A79" s="269"/>
      <c r="B79" s="257"/>
      <c r="C79" s="257"/>
      <c r="D79" s="257"/>
      <c r="E79" s="257"/>
      <c r="F79" s="257"/>
      <c r="G79" s="257"/>
      <c r="H79" s="257"/>
      <c r="I79" s="257"/>
      <c r="J79" s="257"/>
      <c r="K79" s="257"/>
      <c r="L79" s="257"/>
      <c r="M79" s="257"/>
      <c r="N79" s="257"/>
      <c r="O79" s="295"/>
      <c r="P79" s="257"/>
      <c r="Q79" s="257"/>
      <c r="R79" s="257"/>
      <c r="S79" s="257"/>
      <c r="T79" s="269"/>
      <c r="U79" s="269"/>
      <c r="V79" s="269"/>
      <c r="W79" s="269"/>
      <c r="X79" s="269"/>
      <c r="Y79" s="269"/>
      <c r="Z79" s="289"/>
      <c r="AA79" s="289"/>
      <c r="AB79" s="289"/>
      <c r="AC79" s="289"/>
      <c r="AD79" s="289"/>
      <c r="AE79" s="289"/>
      <c r="AF79" s="289"/>
      <c r="AG79" s="289"/>
      <c r="AH79" s="289"/>
      <c r="AI79" s="289"/>
      <c r="AJ79" s="289"/>
      <c r="AK79" s="289"/>
      <c r="AL79" s="236"/>
      <c r="AM79" s="236"/>
      <c r="AN79" s="8"/>
      <c r="AO79" s="8"/>
    </row>
    <row r="80" spans="1:41" ht="21" customHeight="1">
      <c r="A80" s="269" t="s">
        <v>140</v>
      </c>
      <c r="B80" s="257"/>
      <c r="C80" s="257"/>
      <c r="D80" s="257"/>
      <c r="E80" s="257"/>
      <c r="F80" s="257"/>
      <c r="G80" s="257"/>
      <c r="H80" s="257"/>
      <c r="I80" s="257"/>
      <c r="J80" s="257"/>
      <c r="K80" s="257"/>
      <c r="L80" s="257"/>
      <c r="M80" s="257"/>
      <c r="N80" s="257"/>
      <c r="O80" s="257"/>
      <c r="P80" s="257"/>
      <c r="Q80" s="257"/>
      <c r="R80" s="257"/>
      <c r="S80" s="257"/>
      <c r="T80" s="1140" t="s">
        <v>317</v>
      </c>
      <c r="U80" s="1170"/>
      <c r="V80" s="1171"/>
      <c r="W80" s="1140" t="s">
        <v>309</v>
      </c>
      <c r="X80" s="1141"/>
      <c r="Y80" s="1142"/>
      <c r="Z80" s="269"/>
      <c r="AA80" s="1149"/>
      <c r="AB80" s="1149"/>
      <c r="AC80" s="1149"/>
      <c r="AD80" s="1149"/>
      <c r="AE80" s="1149"/>
      <c r="AF80" s="1149"/>
      <c r="AG80" s="1149"/>
      <c r="AH80" s="1149"/>
      <c r="AI80" s="1149"/>
      <c r="AJ80" s="1149"/>
      <c r="AK80" s="1149"/>
      <c r="AL80" s="1149"/>
      <c r="AM80" s="236"/>
      <c r="AN80" s="8"/>
      <c r="AO80" s="8"/>
    </row>
    <row r="81" spans="1:41" ht="21" customHeight="1">
      <c r="A81" s="269"/>
      <c r="B81" s="257"/>
      <c r="C81" s="257"/>
      <c r="D81" s="257"/>
      <c r="E81" s="257"/>
      <c r="F81" s="257"/>
      <c r="G81" s="257"/>
      <c r="H81" s="257"/>
      <c r="I81" s="257"/>
      <c r="J81" s="257"/>
      <c r="K81" s="257"/>
      <c r="L81" s="257"/>
      <c r="M81" s="257"/>
      <c r="N81" s="257"/>
      <c r="O81" s="257"/>
      <c r="P81" s="257"/>
      <c r="Q81" s="257"/>
      <c r="R81" s="257"/>
      <c r="S81" s="257"/>
      <c r="T81" s="1172"/>
      <c r="U81" s="1173"/>
      <c r="V81" s="1174"/>
      <c r="W81" s="1143"/>
      <c r="X81" s="1144"/>
      <c r="Y81" s="1145"/>
      <c r="Z81" s="269"/>
      <c r="AA81" s="258"/>
      <c r="AB81" s="258"/>
      <c r="AC81" s="258"/>
      <c r="AD81" s="258"/>
      <c r="AE81" s="258"/>
      <c r="AF81" s="258"/>
      <c r="AG81" s="258"/>
      <c r="AH81" s="258"/>
      <c r="AI81" s="296"/>
      <c r="AJ81" s="297"/>
      <c r="AK81" s="297"/>
      <c r="AL81" s="298"/>
      <c r="AM81" s="236"/>
      <c r="AN81" s="8"/>
      <c r="AO81" s="8"/>
    </row>
    <row r="82" spans="1:41" ht="21" customHeight="1" thickBot="1">
      <c r="A82" s="299"/>
      <c r="B82" s="299"/>
      <c r="C82" s="299"/>
      <c r="D82" s="299"/>
      <c r="E82" s="299"/>
      <c r="F82" s="299"/>
      <c r="G82" s="299"/>
      <c r="H82" s="299"/>
      <c r="I82" s="299"/>
      <c r="J82" s="299"/>
      <c r="K82" s="299"/>
      <c r="L82" s="299"/>
      <c r="M82" s="299"/>
      <c r="N82" s="299"/>
      <c r="O82" s="299"/>
      <c r="P82" s="299"/>
      <c r="Q82" s="299"/>
      <c r="R82" s="299"/>
      <c r="S82" s="299"/>
      <c r="T82" s="1175"/>
      <c r="U82" s="1176"/>
      <c r="V82" s="1177"/>
      <c r="W82" s="1146"/>
      <c r="X82" s="1147"/>
      <c r="Y82" s="1148"/>
      <c r="Z82" s="299"/>
      <c r="AA82" s="258"/>
      <c r="AB82" s="258"/>
      <c r="AC82" s="258"/>
      <c r="AD82" s="258"/>
      <c r="AE82" s="258"/>
      <c r="AF82" s="258"/>
      <c r="AG82" s="258"/>
      <c r="AH82" s="258"/>
      <c r="AI82" s="296"/>
      <c r="AJ82" s="297"/>
      <c r="AK82" s="297"/>
      <c r="AL82" s="298"/>
      <c r="AM82" s="236"/>
      <c r="AN82" s="8"/>
      <c r="AO82" s="8"/>
    </row>
    <row r="83" spans="1:41" ht="17.25" customHeight="1">
      <c r="A83" s="236"/>
      <c r="B83" s="300"/>
      <c r="C83" s="301"/>
      <c r="D83" s="301"/>
      <c r="E83" s="301"/>
      <c r="F83" s="301"/>
      <c r="G83" s="301"/>
      <c r="H83" s="301"/>
      <c r="I83" s="301"/>
      <c r="J83" s="301"/>
      <c r="K83" s="301"/>
      <c r="L83" s="301"/>
      <c r="M83" s="301"/>
      <c r="N83" s="301"/>
      <c r="O83" s="301"/>
      <c r="P83" s="301"/>
      <c r="Q83" s="301"/>
      <c r="R83" s="301"/>
      <c r="S83" s="301"/>
      <c r="T83" s="1164">
        <f>②積算表!M21</f>
        <v>0</v>
      </c>
      <c r="U83" s="1165"/>
      <c r="V83" s="1166"/>
      <c r="W83" s="1131">
        <f>IF((T83-T71)&lt;0,0,T83-T71)</f>
        <v>0</v>
      </c>
      <c r="X83" s="1132"/>
      <c r="Y83" s="1133"/>
      <c r="Z83" s="301"/>
      <c r="AA83" s="301"/>
      <c r="AB83" s="236"/>
      <c r="AC83" s="236"/>
      <c r="AD83" s="236"/>
      <c r="AE83" s="236"/>
      <c r="AF83" s="236"/>
      <c r="AG83" s="236"/>
      <c r="AH83" s="236"/>
      <c r="AI83" s="236"/>
      <c r="AJ83" s="236"/>
      <c r="AK83" s="236"/>
      <c r="AL83" s="236"/>
      <c r="AM83" s="236"/>
      <c r="AN83" s="8"/>
      <c r="AO83" s="8"/>
    </row>
    <row r="84" spans="1:41" ht="17.25" customHeight="1">
      <c r="A84" s="236"/>
      <c r="B84" s="300"/>
      <c r="C84" s="300"/>
      <c r="D84" s="300"/>
      <c r="E84" s="300"/>
      <c r="F84" s="300"/>
      <c r="G84" s="300"/>
      <c r="H84" s="300"/>
      <c r="I84" s="300"/>
      <c r="J84" s="300"/>
      <c r="K84" s="300"/>
      <c r="L84" s="300"/>
      <c r="M84" s="300"/>
      <c r="N84" s="300"/>
      <c r="O84" s="300"/>
      <c r="P84" s="300"/>
      <c r="Q84" s="300"/>
      <c r="R84" s="300"/>
      <c r="S84" s="300"/>
      <c r="T84" s="1164"/>
      <c r="U84" s="1165"/>
      <c r="V84" s="1166"/>
      <c r="W84" s="1134"/>
      <c r="X84" s="1135"/>
      <c r="Y84" s="1136"/>
      <c r="Z84" s="300"/>
      <c r="AA84" s="300"/>
      <c r="AB84" s="236"/>
      <c r="AC84" s="236"/>
      <c r="AD84" s="236"/>
      <c r="AE84" s="236"/>
      <c r="AF84" s="236"/>
      <c r="AG84" s="236"/>
      <c r="AH84" s="236"/>
      <c r="AI84" s="236"/>
      <c r="AJ84" s="236"/>
      <c r="AK84" s="236"/>
      <c r="AL84" s="236"/>
      <c r="AM84" s="236"/>
      <c r="AN84" s="8"/>
      <c r="AO84" s="8"/>
    </row>
    <row r="85" spans="1:41" ht="17.25" customHeight="1">
      <c r="A85" s="236"/>
      <c r="B85" s="300"/>
      <c r="C85" s="300"/>
      <c r="D85" s="300"/>
      <c r="E85" s="300"/>
      <c r="F85" s="300"/>
      <c r="G85" s="300"/>
      <c r="H85" s="300"/>
      <c r="I85" s="300"/>
      <c r="J85" s="300"/>
      <c r="K85" s="300"/>
      <c r="L85" s="300"/>
      <c r="M85" s="300"/>
      <c r="N85" s="300"/>
      <c r="O85" s="300"/>
      <c r="P85" s="300"/>
      <c r="Q85" s="300"/>
      <c r="R85" s="300"/>
      <c r="S85" s="300"/>
      <c r="T85" s="1164"/>
      <c r="U85" s="1165"/>
      <c r="V85" s="1166"/>
      <c r="W85" s="1134"/>
      <c r="X85" s="1135"/>
      <c r="Y85" s="1136"/>
      <c r="Z85" s="300"/>
      <c r="AA85" s="300"/>
      <c r="AB85" s="236"/>
      <c r="AC85" s="236"/>
      <c r="AD85" s="236"/>
      <c r="AE85" s="236"/>
      <c r="AF85" s="236"/>
      <c r="AG85" s="236"/>
      <c r="AH85" s="236"/>
      <c r="AI85" s="236"/>
      <c r="AJ85" s="236"/>
      <c r="AK85" s="236"/>
      <c r="AL85" s="236"/>
      <c r="AM85" s="236"/>
      <c r="AN85" s="8"/>
      <c r="AO85" s="8"/>
    </row>
    <row r="86" spans="1:41" ht="18" customHeight="1" thickBot="1">
      <c r="A86" s="236"/>
      <c r="B86" s="300"/>
      <c r="C86" s="301"/>
      <c r="D86" s="301"/>
      <c r="E86" s="301"/>
      <c r="F86" s="301"/>
      <c r="G86" s="301"/>
      <c r="H86" s="301"/>
      <c r="I86" s="301"/>
      <c r="J86" s="301"/>
      <c r="K86" s="301"/>
      <c r="L86" s="301"/>
      <c r="M86" s="301"/>
      <c r="N86" s="301"/>
      <c r="O86" s="301"/>
      <c r="P86" s="301"/>
      <c r="Q86" s="301"/>
      <c r="R86" s="301"/>
      <c r="S86" s="301"/>
      <c r="T86" s="1167"/>
      <c r="U86" s="1168"/>
      <c r="V86" s="1169"/>
      <c r="W86" s="1137"/>
      <c r="X86" s="1138"/>
      <c r="Y86" s="1139"/>
      <c r="Z86" s="301"/>
      <c r="AA86" s="301"/>
      <c r="AB86" s="236"/>
      <c r="AC86" s="236"/>
      <c r="AD86" s="236"/>
      <c r="AE86" s="236"/>
      <c r="AF86" s="236"/>
      <c r="AG86" s="236"/>
      <c r="AH86" s="236"/>
      <c r="AI86" s="236"/>
      <c r="AJ86" s="236"/>
      <c r="AK86" s="236"/>
      <c r="AL86" s="236"/>
      <c r="AM86" s="236"/>
      <c r="AN86" s="8"/>
      <c r="AO86" s="8"/>
    </row>
    <row r="87" spans="1:41" ht="17.25">
      <c r="A87" s="236"/>
      <c r="B87" s="300"/>
      <c r="C87" s="300"/>
      <c r="D87" s="300"/>
      <c r="E87" s="300"/>
      <c r="F87" s="300"/>
      <c r="G87" s="300"/>
      <c r="H87" s="300"/>
      <c r="I87" s="300"/>
      <c r="J87" s="300"/>
      <c r="K87" s="300"/>
      <c r="L87" s="300"/>
      <c r="M87" s="300"/>
      <c r="N87" s="300"/>
      <c r="O87" s="300"/>
      <c r="P87" s="300"/>
      <c r="Q87" s="300"/>
      <c r="R87" s="300"/>
      <c r="S87" s="300"/>
      <c r="T87" s="300"/>
      <c r="U87" s="300"/>
      <c r="V87" s="300"/>
      <c r="W87" s="300"/>
      <c r="X87" s="300"/>
      <c r="Y87" s="300"/>
      <c r="Z87" s="300"/>
      <c r="AA87" s="300"/>
      <c r="AB87" s="236"/>
      <c r="AC87" s="236"/>
      <c r="AD87" s="236"/>
      <c r="AE87" s="236"/>
      <c r="AF87" s="236"/>
      <c r="AG87" s="236"/>
      <c r="AH87" s="236"/>
      <c r="AI87" s="236"/>
      <c r="AJ87" s="236"/>
      <c r="AK87" s="236"/>
      <c r="AL87" s="236"/>
      <c r="AM87" s="236"/>
      <c r="AN87" s="8"/>
      <c r="AO87" s="8"/>
    </row>
    <row r="88" spans="1:41" ht="17.25">
      <c r="A88" s="236"/>
      <c r="B88" s="300"/>
      <c r="C88" s="300"/>
      <c r="D88" s="300"/>
      <c r="E88" s="300"/>
      <c r="F88" s="300"/>
      <c r="G88" s="300"/>
      <c r="H88" s="300"/>
      <c r="I88" s="300"/>
      <c r="J88" s="300"/>
      <c r="K88" s="300"/>
      <c r="L88" s="300"/>
      <c r="M88" s="300"/>
      <c r="N88" s="300"/>
      <c r="O88" s="300"/>
      <c r="P88" s="300"/>
      <c r="Q88" s="300"/>
      <c r="R88" s="300"/>
      <c r="S88" s="300"/>
      <c r="T88" s="300"/>
      <c r="U88" s="300"/>
      <c r="V88" s="300"/>
      <c r="W88" s="300"/>
      <c r="X88" s="300"/>
      <c r="Y88" s="300"/>
      <c r="Z88" s="300"/>
      <c r="AA88" s="300"/>
      <c r="AB88" s="236"/>
      <c r="AC88" s="236"/>
      <c r="AD88" s="236"/>
      <c r="AE88" s="236"/>
      <c r="AF88" s="236"/>
      <c r="AG88" s="236"/>
      <c r="AH88" s="236"/>
      <c r="AI88" s="236"/>
      <c r="AJ88" s="236"/>
      <c r="AK88" s="236"/>
      <c r="AL88" s="236"/>
      <c r="AM88" s="236"/>
      <c r="AN88" s="8"/>
      <c r="AO88" s="8"/>
    </row>
    <row r="89" spans="1:41" ht="17.25">
      <c r="A89" s="157"/>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57"/>
      <c r="AC89" s="157"/>
      <c r="AD89" s="157"/>
      <c r="AE89" s="157"/>
      <c r="AF89" s="157"/>
      <c r="AG89" s="157"/>
      <c r="AH89" s="157"/>
      <c r="AI89" s="157"/>
      <c r="AJ89" s="157"/>
      <c r="AK89" s="157"/>
      <c r="AL89" s="157"/>
      <c r="AM89" s="157"/>
      <c r="AN89" s="207"/>
      <c r="AO89" s="8"/>
    </row>
    <row r="90" spans="1:41">
      <c r="A90" s="157"/>
      <c r="B90" s="157"/>
      <c r="C90" s="157"/>
      <c r="D90" s="157"/>
      <c r="E90" s="157"/>
      <c r="F90" s="157"/>
      <c r="G90" s="157"/>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157"/>
      <c r="AM90" s="157"/>
      <c r="AN90" s="207"/>
      <c r="AO90" s="8"/>
    </row>
    <row r="91" spans="1:41">
      <c r="A91" s="157"/>
      <c r="B91" s="157"/>
      <c r="C91" s="157"/>
      <c r="D91" s="157"/>
      <c r="E91" s="157"/>
      <c r="F91" s="157"/>
      <c r="G91" s="157"/>
      <c r="H91" s="157"/>
      <c r="I91" s="157"/>
      <c r="J91" s="157"/>
      <c r="K91" s="157"/>
      <c r="L91" s="157"/>
      <c r="M91" s="157"/>
      <c r="N91" s="157"/>
      <c r="O91" s="157"/>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57"/>
      <c r="AN91" s="207"/>
      <c r="AO91" s="8"/>
    </row>
    <row r="92" spans="1:41">
      <c r="A92" s="157"/>
      <c r="B92" s="157"/>
      <c r="C92" s="157"/>
      <c r="D92" s="157"/>
      <c r="E92" s="157"/>
      <c r="F92" s="157"/>
      <c r="G92" s="157"/>
      <c r="H92" s="157"/>
      <c r="I92" s="157"/>
      <c r="J92" s="157"/>
      <c r="K92" s="157"/>
      <c r="L92" s="157"/>
      <c r="M92" s="157"/>
      <c r="N92" s="157"/>
      <c r="O92" s="157"/>
      <c r="P92" s="157"/>
      <c r="Q92" s="157"/>
      <c r="R92" s="157"/>
      <c r="S92" s="157"/>
      <c r="T92" s="157"/>
      <c r="U92" s="157"/>
      <c r="V92" s="157"/>
      <c r="W92" s="157"/>
      <c r="X92" s="157"/>
      <c r="Y92" s="157"/>
      <c r="Z92" s="157"/>
      <c r="AA92" s="157"/>
      <c r="AB92" s="157"/>
      <c r="AC92" s="157"/>
      <c r="AD92" s="157"/>
      <c r="AE92" s="157"/>
      <c r="AF92" s="157"/>
      <c r="AG92" s="157"/>
      <c r="AH92" s="157"/>
      <c r="AI92" s="157"/>
      <c r="AJ92" s="157"/>
      <c r="AK92" s="157"/>
      <c r="AL92" s="157"/>
      <c r="AM92" s="157"/>
      <c r="AN92" s="207"/>
      <c r="AO92" s="8"/>
    </row>
    <row r="93" spans="1:41">
      <c r="A93" s="157"/>
      <c r="B93" s="157"/>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157"/>
      <c r="AM93" s="157"/>
      <c r="AN93" s="207"/>
      <c r="AO93" s="8"/>
    </row>
    <row r="94" spans="1:41">
      <c r="A94" s="157"/>
      <c r="B94" s="157"/>
      <c r="C94" s="157"/>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207"/>
      <c r="AO94" s="8"/>
    </row>
    <row r="95" spans="1:41">
      <c r="A95" s="157"/>
      <c r="B95" s="157"/>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c r="AL95" s="157"/>
      <c r="AM95" s="157"/>
      <c r="AN95" s="207"/>
      <c r="AO95" s="8"/>
    </row>
    <row r="96" spans="1:41">
      <c r="A96" s="157"/>
      <c r="B96" s="157"/>
      <c r="C96" s="157"/>
      <c r="D96" s="157"/>
      <c r="E96" s="157"/>
      <c r="F96" s="157"/>
      <c r="G96" s="157"/>
      <c r="H96" s="157"/>
      <c r="I96" s="157"/>
      <c r="J96" s="157"/>
      <c r="K96" s="157"/>
      <c r="L96" s="157"/>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7"/>
      <c r="AL96" s="157"/>
      <c r="AM96" s="157"/>
      <c r="AN96" s="207"/>
      <c r="AO96" s="8"/>
    </row>
    <row r="97" spans="1:41">
      <c r="A97" s="157"/>
      <c r="B97" s="157"/>
      <c r="C97" s="157"/>
      <c r="D97" s="157"/>
      <c r="E97" s="157"/>
      <c r="F97" s="157"/>
      <c r="G97" s="157"/>
      <c r="H97" s="157"/>
      <c r="I97" s="157"/>
      <c r="J97" s="157"/>
      <c r="K97" s="157"/>
      <c r="L97" s="157"/>
      <c r="M97" s="157"/>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7"/>
      <c r="AK97" s="157"/>
      <c r="AL97" s="157"/>
      <c r="AM97" s="157"/>
      <c r="AN97" s="207"/>
      <c r="AO97" s="8"/>
    </row>
    <row r="98" spans="1:41">
      <c r="A98" s="157"/>
      <c r="B98" s="157"/>
      <c r="C98" s="157"/>
      <c r="D98" s="157"/>
      <c r="E98" s="157"/>
      <c r="F98" s="157"/>
      <c r="G98" s="157"/>
      <c r="H98" s="157"/>
      <c r="I98" s="157"/>
      <c r="J98" s="157"/>
      <c r="K98" s="157"/>
      <c r="L98" s="157"/>
      <c r="M98" s="157"/>
      <c r="N98" s="157"/>
      <c r="O98" s="157"/>
      <c r="P98" s="157"/>
      <c r="Q98" s="157"/>
      <c r="R98" s="157"/>
      <c r="S98" s="157"/>
      <c r="T98" s="157"/>
      <c r="U98" s="157"/>
      <c r="V98" s="157"/>
      <c r="W98" s="157"/>
      <c r="X98" s="157"/>
      <c r="Y98" s="157"/>
      <c r="Z98" s="157"/>
      <c r="AA98" s="157"/>
      <c r="AB98" s="157"/>
      <c r="AC98" s="157"/>
      <c r="AD98" s="157"/>
      <c r="AE98" s="157"/>
      <c r="AF98" s="157"/>
      <c r="AG98" s="157"/>
      <c r="AH98" s="157"/>
      <c r="AI98" s="157"/>
      <c r="AJ98" s="157"/>
      <c r="AK98" s="157"/>
      <c r="AL98" s="157"/>
      <c r="AM98" s="157"/>
      <c r="AN98" s="207"/>
      <c r="AO98" s="8"/>
    </row>
    <row r="99" spans="1:41" hidden="1">
      <c r="A99" s="157"/>
      <c r="B99" s="157"/>
      <c r="C99" s="157" t="s">
        <v>141</v>
      </c>
      <c r="D99" s="157"/>
      <c r="E99" s="157"/>
      <c r="F99" s="157"/>
      <c r="G99" s="157"/>
      <c r="H99" s="157"/>
      <c r="I99" s="157"/>
      <c r="J99" s="157"/>
      <c r="K99" s="157"/>
      <c r="L99" s="157"/>
      <c r="M99" s="157"/>
      <c r="N99" s="157"/>
      <c r="O99" s="157"/>
      <c r="P99" s="157"/>
      <c r="Q99" s="157"/>
      <c r="R99" s="157"/>
      <c r="S99" s="157"/>
      <c r="T99" s="157"/>
      <c r="U99" s="157"/>
      <c r="V99" s="157"/>
      <c r="W99" s="157"/>
      <c r="X99" s="157"/>
      <c r="Y99" s="157"/>
      <c r="Z99" s="157"/>
      <c r="AA99" s="157"/>
      <c r="AB99" s="157"/>
      <c r="AC99" s="157"/>
      <c r="AD99" s="157"/>
      <c r="AE99" s="157"/>
      <c r="AF99" s="157"/>
      <c r="AG99" s="157"/>
      <c r="AH99" s="157"/>
      <c r="AI99" s="157"/>
      <c r="AJ99" s="157"/>
      <c r="AK99" s="157"/>
      <c r="AL99" s="157"/>
      <c r="AM99" s="157"/>
      <c r="AN99" s="207"/>
      <c r="AO99" s="8"/>
    </row>
    <row r="100" spans="1:41" hidden="1">
      <c r="A100" s="157"/>
      <c r="B100" s="157"/>
      <c r="C100" s="157" t="s">
        <v>142</v>
      </c>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157"/>
      <c r="AC100" s="157"/>
      <c r="AD100" s="157"/>
      <c r="AE100" s="157"/>
      <c r="AF100" s="157"/>
      <c r="AG100" s="157"/>
      <c r="AH100" s="157"/>
      <c r="AI100" s="157"/>
      <c r="AJ100" s="157"/>
      <c r="AK100" s="157"/>
      <c r="AL100" s="157"/>
      <c r="AM100" s="157"/>
      <c r="AN100" s="207"/>
      <c r="AO100" s="8"/>
    </row>
    <row r="101" spans="1:41">
      <c r="A101" s="157"/>
      <c r="B101" s="15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K101" s="157"/>
      <c r="AL101" s="157"/>
      <c r="AM101" s="157"/>
      <c r="AN101" s="207"/>
      <c r="AO101" s="8"/>
    </row>
    <row r="102" spans="1:41">
      <c r="A102" s="157"/>
      <c r="B102" s="157"/>
      <c r="C102" s="157"/>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57"/>
      <c r="AN102" s="207"/>
      <c r="AO102" s="8"/>
    </row>
    <row r="103" spans="1:41">
      <c r="A103" s="157"/>
      <c r="B103" s="157"/>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c r="AN103" s="207"/>
      <c r="AO103" s="8"/>
    </row>
    <row r="104" spans="1:41">
      <c r="A104" s="157"/>
      <c r="B104" s="157"/>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207"/>
      <c r="AO104" s="8"/>
    </row>
    <row r="105" spans="1:41">
      <c r="A105" s="157"/>
      <c r="B105" s="157"/>
      <c r="C105" s="157"/>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c r="AA105" s="157"/>
      <c r="AB105" s="157"/>
      <c r="AC105" s="157"/>
      <c r="AD105" s="157"/>
      <c r="AE105" s="157"/>
      <c r="AF105" s="157"/>
      <c r="AG105" s="157"/>
      <c r="AH105" s="157"/>
      <c r="AI105" s="157"/>
      <c r="AJ105" s="157"/>
      <c r="AK105" s="157"/>
      <c r="AL105" s="157"/>
      <c r="AM105" s="157"/>
      <c r="AN105" s="207"/>
      <c r="AO105" s="8"/>
    </row>
    <row r="106" spans="1:41">
      <c r="A106" s="157"/>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207"/>
      <c r="AO106" s="8"/>
    </row>
    <row r="107" spans="1:41">
      <c r="A107" s="157"/>
      <c r="B107" s="157"/>
      <c r="C107" s="157"/>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207"/>
      <c r="AO107" s="8"/>
    </row>
    <row r="108" spans="1:41">
      <c r="A108" s="157"/>
      <c r="B108" s="157"/>
      <c r="C108" s="157"/>
      <c r="D108" s="157"/>
      <c r="E108" s="157"/>
      <c r="F108" s="157"/>
      <c r="G108" s="157"/>
      <c r="H108" s="157"/>
      <c r="I108" s="157"/>
      <c r="J108" s="157"/>
      <c r="K108" s="157"/>
      <c r="L108" s="157"/>
      <c r="M108" s="157"/>
      <c r="N108" s="157"/>
      <c r="O108" s="157"/>
      <c r="P108" s="157"/>
      <c r="Q108" s="157"/>
      <c r="R108" s="157"/>
      <c r="S108" s="157"/>
      <c r="T108" s="157"/>
      <c r="U108" s="157"/>
      <c r="V108" s="157"/>
      <c r="W108" s="157"/>
      <c r="X108" s="157"/>
      <c r="Y108" s="157"/>
      <c r="Z108" s="157"/>
      <c r="AA108" s="157"/>
      <c r="AB108" s="157"/>
      <c r="AC108" s="157"/>
      <c r="AD108" s="157"/>
      <c r="AE108" s="157"/>
      <c r="AF108" s="157"/>
      <c r="AG108" s="157"/>
      <c r="AH108" s="157"/>
      <c r="AI108" s="157"/>
      <c r="AJ108" s="157"/>
      <c r="AK108" s="157"/>
      <c r="AL108" s="157"/>
      <c r="AM108" s="157"/>
      <c r="AN108" s="207"/>
      <c r="AO108" s="8"/>
    </row>
    <row r="109" spans="1:41">
      <c r="A109" s="157"/>
      <c r="B109" s="157"/>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c r="AE109" s="157"/>
      <c r="AF109" s="157"/>
      <c r="AG109" s="157"/>
      <c r="AH109" s="157"/>
      <c r="AI109" s="157"/>
      <c r="AJ109" s="157"/>
      <c r="AK109" s="157"/>
      <c r="AL109" s="157"/>
      <c r="AM109" s="157"/>
      <c r="AN109" s="207"/>
      <c r="AO109" s="8"/>
    </row>
    <row r="110" spans="1:41">
      <c r="A110" s="157"/>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c r="AN110" s="207"/>
      <c r="AO110" s="8"/>
    </row>
    <row r="111" spans="1:41">
      <c r="A111" s="157"/>
      <c r="B111" s="15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c r="AN111" s="207"/>
      <c r="AO111" s="8"/>
    </row>
    <row r="112" spans="1:41">
      <c r="A112" s="157"/>
      <c r="B112" s="157"/>
      <c r="C112" s="157"/>
      <c r="D112" s="157"/>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c r="AA112" s="157"/>
      <c r="AB112" s="157"/>
      <c r="AC112" s="157"/>
      <c r="AD112" s="157"/>
      <c r="AE112" s="157"/>
      <c r="AF112" s="157"/>
      <c r="AG112" s="157"/>
      <c r="AH112" s="157"/>
      <c r="AI112" s="157"/>
      <c r="AJ112" s="157"/>
      <c r="AK112" s="157"/>
      <c r="AL112" s="157"/>
      <c r="AM112" s="157"/>
      <c r="AN112" s="207"/>
      <c r="AO112" s="8"/>
    </row>
    <row r="113" spans="1:41">
      <c r="A113" s="157"/>
      <c r="B113" s="157"/>
      <c r="C113" s="157"/>
      <c r="D113" s="157"/>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c r="AA113" s="157"/>
      <c r="AB113" s="157"/>
      <c r="AC113" s="157"/>
      <c r="AD113" s="157"/>
      <c r="AE113" s="157"/>
      <c r="AF113" s="157"/>
      <c r="AG113" s="157"/>
      <c r="AH113" s="157"/>
      <c r="AI113" s="157"/>
      <c r="AJ113" s="157"/>
      <c r="AK113" s="157"/>
      <c r="AL113" s="157"/>
      <c r="AM113" s="157"/>
      <c r="AN113" s="207"/>
      <c r="AO113" s="8"/>
    </row>
    <row r="114" spans="1:41">
      <c r="A114" s="157"/>
      <c r="B114" s="157"/>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E114" s="157"/>
      <c r="AF114" s="157"/>
      <c r="AG114" s="157"/>
      <c r="AH114" s="157"/>
      <c r="AI114" s="157"/>
      <c r="AJ114" s="157"/>
      <c r="AK114" s="157"/>
      <c r="AL114" s="157"/>
      <c r="AM114" s="157"/>
      <c r="AN114" s="207"/>
      <c r="AO114" s="8"/>
    </row>
    <row r="115" spans="1:41">
      <c r="A115" s="157"/>
      <c r="B115" s="157"/>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c r="AJ115" s="157"/>
      <c r="AK115" s="157"/>
      <c r="AL115" s="157"/>
      <c r="AM115" s="157"/>
      <c r="AN115" s="207"/>
      <c r="AO115" s="8"/>
    </row>
    <row r="116" spans="1:41">
      <c r="A116" s="157"/>
      <c r="B116" s="157"/>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c r="AI116" s="157"/>
      <c r="AJ116" s="157"/>
      <c r="AK116" s="157"/>
      <c r="AL116" s="157"/>
      <c r="AM116" s="157"/>
      <c r="AN116" s="207"/>
      <c r="AO116" s="8"/>
    </row>
    <row r="117" spans="1:41">
      <c r="A117" s="157"/>
      <c r="B117" s="157"/>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157"/>
      <c r="AG117" s="157"/>
      <c r="AH117" s="157"/>
      <c r="AI117" s="157"/>
      <c r="AJ117" s="157"/>
      <c r="AK117" s="157"/>
      <c r="AL117" s="157"/>
      <c r="AM117" s="157"/>
      <c r="AN117" s="207"/>
    </row>
    <row r="118" spans="1:41">
      <c r="A118" s="157"/>
      <c r="B118" s="157"/>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7"/>
      <c r="AK118" s="157"/>
      <c r="AL118" s="157"/>
      <c r="AM118" s="157"/>
      <c r="AN118" s="207"/>
    </row>
    <row r="119" spans="1:41">
      <c r="A119" s="157"/>
      <c r="B119" s="157"/>
      <c r="C119" s="157"/>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E119" s="157"/>
      <c r="AF119" s="157"/>
      <c r="AG119" s="157"/>
      <c r="AH119" s="157"/>
      <c r="AI119" s="157"/>
      <c r="AJ119" s="157"/>
      <c r="AK119" s="157"/>
      <c r="AL119" s="157"/>
      <c r="AM119" s="157"/>
      <c r="AN119" s="207"/>
    </row>
    <row r="120" spans="1:41">
      <c r="A120" s="157"/>
      <c r="B120" s="15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7"/>
      <c r="AG120" s="157"/>
      <c r="AH120" s="157"/>
      <c r="AI120" s="157"/>
      <c r="AJ120" s="157"/>
      <c r="AK120" s="157"/>
      <c r="AL120" s="157"/>
      <c r="AM120" s="157"/>
      <c r="AN120" s="207"/>
    </row>
    <row r="121" spans="1:41">
      <c r="A121" s="157"/>
      <c r="B121" s="157"/>
      <c r="C121" s="157"/>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7"/>
      <c r="AK121" s="157"/>
      <c r="AL121" s="157"/>
      <c r="AM121" s="157"/>
      <c r="AN121" s="207"/>
    </row>
    <row r="122" spans="1:41">
      <c r="A122" s="157"/>
      <c r="B122" s="157"/>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157"/>
      <c r="AC122" s="157"/>
      <c r="AD122" s="157"/>
      <c r="AE122" s="157"/>
      <c r="AF122" s="157"/>
      <c r="AG122" s="157"/>
      <c r="AH122" s="157"/>
      <c r="AI122" s="157"/>
      <c r="AJ122" s="157"/>
      <c r="AK122" s="157"/>
      <c r="AL122" s="157"/>
      <c r="AM122" s="157"/>
      <c r="AN122" s="207"/>
    </row>
    <row r="123" spans="1:41">
      <c r="A123" s="157"/>
      <c r="B123" s="157"/>
      <c r="C123" s="157"/>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c r="AB123" s="157"/>
      <c r="AC123" s="157"/>
      <c r="AD123" s="157"/>
      <c r="AE123" s="157"/>
      <c r="AF123" s="157"/>
      <c r="AG123" s="157"/>
      <c r="AH123" s="157"/>
      <c r="AI123" s="157"/>
      <c r="AJ123" s="157"/>
      <c r="AK123" s="157"/>
      <c r="AL123" s="157"/>
      <c r="AM123" s="157"/>
      <c r="AN123" s="207"/>
    </row>
  </sheetData>
  <sheetProtection algorithmName="SHA-512" hashValue="Frxym1skCw1udd19iqcgaE2Rx1xZezf+vFIX904Saw011n0YI3Vcd11dTMiqIDsxJIQIii13RHxLz9sdhqHCQg==" saltValue="yzA8srt0fIyHLOL89sWbyQ==" spinCount="100000" sheet="1" objects="1" scenarios="1" formatCells="0"/>
  <mergeCells count="171">
    <mergeCell ref="X5:Z5"/>
    <mergeCell ref="AC5:AK5"/>
    <mergeCell ref="X6:Z6"/>
    <mergeCell ref="AC6:AK6"/>
    <mergeCell ref="AC3:AD3"/>
    <mergeCell ref="AE3:AJ3"/>
    <mergeCell ref="X4:Z4"/>
    <mergeCell ref="AC4:AK4"/>
    <mergeCell ref="X7:Z7"/>
    <mergeCell ref="AC7:AK7"/>
    <mergeCell ref="X8:Z8"/>
    <mergeCell ref="A11:A13"/>
    <mergeCell ref="B11:C13"/>
    <mergeCell ref="D11:F11"/>
    <mergeCell ref="G11:G13"/>
    <mergeCell ref="H11:K13"/>
    <mergeCell ref="L11:L13"/>
    <mergeCell ref="AB11:AE12"/>
    <mergeCell ref="AF11:AH12"/>
    <mergeCell ref="R12:U12"/>
    <mergeCell ref="V12:V13"/>
    <mergeCell ref="W12:W13"/>
    <mergeCell ref="R11:W11"/>
    <mergeCell ref="X12:Z12"/>
    <mergeCell ref="DC11:DC13"/>
    <mergeCell ref="D12:D13"/>
    <mergeCell ref="E12:E13"/>
    <mergeCell ref="F12:F13"/>
    <mergeCell ref="AI11:AI13"/>
    <mergeCell ref="AJ11:AL13"/>
    <mergeCell ref="AO11:AO13"/>
    <mergeCell ref="AQ11:AZ12"/>
    <mergeCell ref="X11:AA11"/>
    <mergeCell ref="AA12:AA13"/>
    <mergeCell ref="M11:M13"/>
    <mergeCell ref="N11:N13"/>
    <mergeCell ref="O11:P13"/>
    <mergeCell ref="Q11:Q13"/>
    <mergeCell ref="CO12:CP12"/>
    <mergeCell ref="CQ12:CR12"/>
    <mergeCell ref="CS12:CT12"/>
    <mergeCell ref="CU12:DB12"/>
    <mergeCell ref="BW12:BX12"/>
    <mergeCell ref="BY12:CF12"/>
    <mergeCell ref="CG12:CH12"/>
    <mergeCell ref="CI12:CJ12"/>
    <mergeCell ref="CK12:CL12"/>
    <mergeCell ref="CM12:CN12"/>
    <mergeCell ref="BK12:BL12"/>
    <mergeCell ref="BM12:BN12"/>
    <mergeCell ref="BO12:BP12"/>
    <mergeCell ref="BQ12:BR12"/>
    <mergeCell ref="BS12:BT12"/>
    <mergeCell ref="BU12:BV12"/>
    <mergeCell ref="BA11:BJ12"/>
    <mergeCell ref="BK11:CF11"/>
    <mergeCell ref="CG11:DB11"/>
    <mergeCell ref="B17:C17"/>
    <mergeCell ref="AJ17:AL17"/>
    <mergeCell ref="B18:C18"/>
    <mergeCell ref="AJ18:AL18"/>
    <mergeCell ref="B19:C19"/>
    <mergeCell ref="AJ19:AL19"/>
    <mergeCell ref="B14:C14"/>
    <mergeCell ref="AJ14:AL14"/>
    <mergeCell ref="B15:C15"/>
    <mergeCell ref="AJ15:AL15"/>
    <mergeCell ref="B16:C16"/>
    <mergeCell ref="AJ16:AL16"/>
    <mergeCell ref="B20:C20"/>
    <mergeCell ref="AJ20:AL20"/>
    <mergeCell ref="B21:C21"/>
    <mergeCell ref="AJ21:AL21"/>
    <mergeCell ref="B28:C28"/>
    <mergeCell ref="AJ28:AL28"/>
    <mergeCell ref="B23:C23"/>
    <mergeCell ref="AJ23:AL23"/>
    <mergeCell ref="B24:C24"/>
    <mergeCell ref="AJ24:AL24"/>
    <mergeCell ref="B22:C22"/>
    <mergeCell ref="AJ22:AL22"/>
    <mergeCell ref="B27:C27"/>
    <mergeCell ref="AJ27:AL27"/>
    <mergeCell ref="B25:C25"/>
    <mergeCell ref="AJ25:AL25"/>
    <mergeCell ref="B26:C26"/>
    <mergeCell ref="AJ26:AL26"/>
    <mergeCell ref="B29:C29"/>
    <mergeCell ref="AJ29:AL29"/>
    <mergeCell ref="B30:C30"/>
    <mergeCell ref="AJ30:AL30"/>
    <mergeCell ref="B34:C34"/>
    <mergeCell ref="AJ34:AL34"/>
    <mergeCell ref="B35:C35"/>
    <mergeCell ref="AJ35:AL35"/>
    <mergeCell ref="B36:C36"/>
    <mergeCell ref="AJ36:AL36"/>
    <mergeCell ref="B31:C31"/>
    <mergeCell ref="AJ31:AL31"/>
    <mergeCell ref="B32:C32"/>
    <mergeCell ref="AJ32:AL32"/>
    <mergeCell ref="B33:C33"/>
    <mergeCell ref="AJ33:AL33"/>
    <mergeCell ref="B37:C37"/>
    <mergeCell ref="AJ37:AL37"/>
    <mergeCell ref="B38:C38"/>
    <mergeCell ref="AJ38:AL38"/>
    <mergeCell ref="B42:C42"/>
    <mergeCell ref="AJ42:AL42"/>
    <mergeCell ref="B43:C43"/>
    <mergeCell ref="AJ43:AL43"/>
    <mergeCell ref="B40:C40"/>
    <mergeCell ref="AJ40:AL40"/>
    <mergeCell ref="B41:C41"/>
    <mergeCell ref="AJ41:AL41"/>
    <mergeCell ref="B39:C39"/>
    <mergeCell ref="AJ39:AL39"/>
    <mergeCell ref="B48:C48"/>
    <mergeCell ref="AJ48:AL48"/>
    <mergeCell ref="B49:C49"/>
    <mergeCell ref="AJ49:AL49"/>
    <mergeCell ref="B44:C44"/>
    <mergeCell ref="AJ44:AL44"/>
    <mergeCell ref="B45:C45"/>
    <mergeCell ref="AJ45:AL45"/>
    <mergeCell ref="B47:C47"/>
    <mergeCell ref="AJ47:AL47"/>
    <mergeCell ref="B46:C46"/>
    <mergeCell ref="AJ46:AL46"/>
    <mergeCell ref="B53:C53"/>
    <mergeCell ref="AJ53:AL53"/>
    <mergeCell ref="B54:C54"/>
    <mergeCell ref="AJ54:AL54"/>
    <mergeCell ref="B55:C55"/>
    <mergeCell ref="AJ55:AL55"/>
    <mergeCell ref="B52:C52"/>
    <mergeCell ref="AJ52:AL52"/>
    <mergeCell ref="B50:C50"/>
    <mergeCell ref="AJ50:AL50"/>
    <mergeCell ref="B51:C51"/>
    <mergeCell ref="AJ51:AL51"/>
    <mergeCell ref="B56:C56"/>
    <mergeCell ref="AJ56:AL56"/>
    <mergeCell ref="AJ60:AL60"/>
    <mergeCell ref="B57:C57"/>
    <mergeCell ref="AJ57:AL57"/>
    <mergeCell ref="B58:C58"/>
    <mergeCell ref="AJ58:AL58"/>
    <mergeCell ref="B59:C59"/>
    <mergeCell ref="AJ59:AL59"/>
    <mergeCell ref="B60:C60"/>
    <mergeCell ref="B61:C61"/>
    <mergeCell ref="AJ61:AL61"/>
    <mergeCell ref="B62:C62"/>
    <mergeCell ref="AJ62:AL62"/>
    <mergeCell ref="B63:C63"/>
    <mergeCell ref="AJ63:AL63"/>
    <mergeCell ref="W83:Y86"/>
    <mergeCell ref="W80:Y82"/>
    <mergeCell ref="AA80:AL80"/>
    <mergeCell ref="A64:Q64"/>
    <mergeCell ref="AJ64:AL64"/>
    <mergeCell ref="AJ65:AL65"/>
    <mergeCell ref="T68:V70"/>
    <mergeCell ref="T71:V73"/>
    <mergeCell ref="T80:V82"/>
    <mergeCell ref="T83:V86"/>
    <mergeCell ref="W65:Z65"/>
    <mergeCell ref="Y71:AM71"/>
    <mergeCell ref="I68:L70"/>
    <mergeCell ref="M68:O70"/>
  </mergeCells>
  <phoneticPr fontId="16"/>
  <dataValidations count="6">
    <dataValidation type="list" showErrorMessage="1" sqref="Q14:Q63">
      <formula1>"○,×"</formula1>
    </dataValidation>
    <dataValidation type="list" allowBlank="1" showInputMessage="1" showErrorMessage="1" sqref="L14:L63">
      <formula1>"常勤,非常勤"</formula1>
    </dataValidation>
    <dataValidation type="custom" allowBlank="1" showInputMessage="1" showErrorMessage="1" sqref="AL81:AL82 AL66:AL67">
      <formula1>IF(#REF!="×","")</formula1>
    </dataValidation>
    <dataValidation type="list" allowBlank="1" showInputMessage="1" showErrorMessage="1" sqref="G22:G63">
      <formula1>$DD$11:$DD$24</formula1>
    </dataValidation>
    <dataValidation type="list" allowBlank="1" showErrorMessage="1" sqref="D14:F63">
      <formula1>"○,×"</formula1>
    </dataValidation>
    <dataValidation type="list" allowBlank="1" showInputMessage="1" showErrorMessage="1" sqref="G14:G21">
      <formula1>$DD$11:$DD$24</formula1>
    </dataValidation>
  </dataValidations>
  <pageMargins left="0.23622047244094491" right="0.23622047244094491" top="0.23622047244094491" bottom="0.23622047244094491" header="0.31496062992125984" footer="0.31496062992125984"/>
  <pageSetup paperSize="8" scale="41" fitToHeight="0" orientation="landscape" r:id="rId1"/>
  <colBreaks count="1" manualBreakCount="1">
    <brk id="40" max="87"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Z24"/>
  <sheetViews>
    <sheetView view="pageBreakPreview" zoomScaleNormal="100" zoomScaleSheetLayoutView="100" workbookViewId="0">
      <selection activeCell="E14" sqref="E14"/>
    </sheetView>
  </sheetViews>
  <sheetFormatPr defaultColWidth="9" defaultRowHeight="18" customHeight="1"/>
  <cols>
    <col min="1" max="1" width="5" style="2" customWidth="1"/>
    <col min="2" max="2" width="15.625" style="2" customWidth="1"/>
    <col min="3" max="3" width="14.625" style="2" customWidth="1"/>
    <col min="4" max="4" width="24.75" style="2" customWidth="1"/>
    <col min="5" max="8" width="13.75" style="2" customWidth="1"/>
    <col min="9" max="9" width="7.25" style="2" customWidth="1"/>
    <col min="10" max="10" width="23.625" style="2" customWidth="1"/>
    <col min="11" max="11" width="15.25" style="2" customWidth="1"/>
    <col min="12" max="12" width="3" style="2" customWidth="1"/>
    <col min="13" max="13" width="9" style="44" customWidth="1"/>
    <col min="14" max="14" width="15.5" style="44" hidden="1" customWidth="1"/>
    <col min="15" max="15" width="21.625" style="44" hidden="1" customWidth="1"/>
    <col min="16" max="16" width="3" style="45" hidden="1" customWidth="1"/>
    <col min="17" max="17" width="4.625" style="2" hidden="1" customWidth="1"/>
    <col min="18" max="23" width="4.625" style="2" customWidth="1"/>
    <col min="24" max="16384" width="9" style="2"/>
  </cols>
  <sheetData>
    <row r="1" spans="1:26" ht="18" customHeight="1">
      <c r="A1" s="58" t="s">
        <v>227</v>
      </c>
      <c r="B1" s="59"/>
      <c r="C1" s="59"/>
      <c r="D1" s="59"/>
      <c r="E1" s="59"/>
      <c r="F1" s="59"/>
      <c r="G1" s="59"/>
      <c r="H1" s="59"/>
      <c r="I1" s="59"/>
      <c r="J1" s="59"/>
      <c r="K1" s="59"/>
      <c r="L1" s="59"/>
      <c r="P1" s="2"/>
    </row>
    <row r="2" spans="1:26" ht="18" customHeight="1" thickBot="1">
      <c r="A2" s="58"/>
      <c r="B2" s="59"/>
      <c r="C2" s="59"/>
      <c r="D2" s="60" t="s">
        <v>98</v>
      </c>
      <c r="E2" s="506" t="s">
        <v>64</v>
      </c>
      <c r="F2" s="1279">
        <f>①入力シート!E5</f>
        <v>0</v>
      </c>
      <c r="G2" s="1279"/>
      <c r="H2" s="507" t="s">
        <v>63</v>
      </c>
      <c r="I2" s="59"/>
      <c r="J2" s="59"/>
      <c r="K2" s="59"/>
      <c r="L2" s="59"/>
      <c r="P2" s="2"/>
      <c r="Y2" s="2" t="s">
        <v>252</v>
      </c>
      <c r="Z2" s="2" t="s">
        <v>253</v>
      </c>
    </row>
    <row r="3" spans="1:26" ht="18" customHeight="1">
      <c r="A3" s="58"/>
      <c r="B3" s="59"/>
      <c r="C3" s="59"/>
      <c r="D3" s="60" t="s">
        <v>62</v>
      </c>
      <c r="E3" s="1280" t="s">
        <v>696</v>
      </c>
      <c r="F3" s="1279"/>
      <c r="G3" s="1279"/>
      <c r="H3" s="1281"/>
      <c r="I3" s="59"/>
      <c r="J3" s="59"/>
      <c r="K3" s="59"/>
      <c r="L3" s="59"/>
      <c r="P3" s="2" t="s">
        <v>234</v>
      </c>
      <c r="X3" s="46" t="s">
        <v>254</v>
      </c>
      <c r="Y3" s="47">
        <v>49950</v>
      </c>
      <c r="Z3" s="48">
        <v>6240</v>
      </c>
    </row>
    <row r="4" spans="1:26" ht="18" customHeight="1">
      <c r="A4" s="58"/>
      <c r="B4" s="59"/>
      <c r="C4" s="59"/>
      <c r="D4" s="60" t="s">
        <v>61</v>
      </c>
      <c r="E4" s="1282">
        <f>①入力シート!D7</f>
        <v>0</v>
      </c>
      <c r="F4" s="1283"/>
      <c r="G4" s="1283"/>
      <c r="H4" s="1284"/>
      <c r="I4" s="59"/>
      <c r="J4" s="59"/>
      <c r="K4" s="59"/>
      <c r="L4" s="59"/>
      <c r="P4" s="2" t="s">
        <v>235</v>
      </c>
      <c r="X4" s="46" t="s">
        <v>255</v>
      </c>
      <c r="Y4" s="43">
        <v>51030</v>
      </c>
      <c r="Z4" s="49">
        <v>6380</v>
      </c>
    </row>
    <row r="5" spans="1:26" ht="18" customHeight="1" thickBot="1">
      <c r="A5" s="59"/>
      <c r="B5" s="59"/>
      <c r="C5" s="59"/>
      <c r="D5" s="60" t="s">
        <v>99</v>
      </c>
      <c r="E5" s="1285">
        <f>①入力シート!D8</f>
        <v>0</v>
      </c>
      <c r="F5" s="1286"/>
      <c r="G5" s="1286"/>
      <c r="H5" s="1287"/>
      <c r="I5" s="59"/>
      <c r="J5" s="59"/>
      <c r="K5" s="59"/>
      <c r="L5" s="59"/>
      <c r="P5" s="2" t="s">
        <v>236</v>
      </c>
      <c r="X5" s="46" t="s">
        <v>256</v>
      </c>
      <c r="Y5" s="50">
        <v>48860</v>
      </c>
      <c r="Z5" s="51">
        <v>6110</v>
      </c>
    </row>
    <row r="6" spans="1:26" ht="18" customHeight="1">
      <c r="A6" s="59"/>
      <c r="B6" s="59"/>
      <c r="C6" s="59"/>
      <c r="D6" s="60" t="s">
        <v>232</v>
      </c>
      <c r="E6" s="1285">
        <f>①入力シート!D9</f>
        <v>0</v>
      </c>
      <c r="F6" s="1286"/>
      <c r="G6" s="1286"/>
      <c r="H6" s="1287"/>
      <c r="I6" s="61"/>
      <c r="J6" s="61"/>
      <c r="K6" s="61"/>
      <c r="L6" s="59"/>
      <c r="P6" s="2" t="s">
        <v>237</v>
      </c>
    </row>
    <row r="7" spans="1:26" ht="18" customHeight="1">
      <c r="A7" s="1278" t="s">
        <v>315</v>
      </c>
      <c r="B7" s="1278"/>
      <c r="C7" s="1278"/>
      <c r="D7" s="1278"/>
      <c r="E7" s="1278"/>
      <c r="F7" s="1278"/>
      <c r="G7" s="1278"/>
      <c r="H7" s="1278"/>
      <c r="I7" s="59"/>
      <c r="J7" s="59"/>
      <c r="K7" s="59"/>
      <c r="L7" s="59"/>
      <c r="P7" s="2" t="s">
        <v>238</v>
      </c>
    </row>
    <row r="8" spans="1:26" ht="18" customHeight="1">
      <c r="A8" s="1269" t="s">
        <v>228</v>
      </c>
      <c r="B8" s="1269"/>
      <c r="C8" s="1269"/>
      <c r="D8" s="1269"/>
      <c r="E8" s="1269"/>
      <c r="F8" s="1269"/>
      <c r="G8" s="1269"/>
      <c r="H8" s="1270"/>
      <c r="I8" s="59"/>
      <c r="J8" s="59"/>
      <c r="K8" s="59"/>
      <c r="L8" s="59"/>
      <c r="P8" s="2" t="s">
        <v>239</v>
      </c>
    </row>
    <row r="9" spans="1:26" ht="18" customHeight="1" thickBot="1">
      <c r="A9" s="303"/>
      <c r="B9" s="303"/>
      <c r="C9" s="303"/>
      <c r="D9" s="303"/>
      <c r="E9" s="303"/>
      <c r="F9" s="303"/>
      <c r="G9" s="303"/>
      <c r="H9" s="303"/>
      <c r="I9" s="59"/>
      <c r="J9" s="59"/>
      <c r="K9" s="59"/>
      <c r="L9" s="59"/>
      <c r="P9" s="2" t="s">
        <v>240</v>
      </c>
    </row>
    <row r="10" spans="1:26" ht="39.950000000000003" customHeight="1">
      <c r="A10" s="1271" t="s">
        <v>83</v>
      </c>
      <c r="B10" s="1273" t="s">
        <v>82</v>
      </c>
      <c r="C10" s="1273" t="s">
        <v>81</v>
      </c>
      <c r="D10" s="1273" t="s">
        <v>360</v>
      </c>
      <c r="E10" s="1275" t="s">
        <v>80</v>
      </c>
      <c r="F10" s="1276"/>
      <c r="G10" s="1275" t="s">
        <v>79</v>
      </c>
      <c r="H10" s="1277"/>
      <c r="I10" s="59"/>
      <c r="J10" s="59"/>
      <c r="K10" s="59"/>
      <c r="L10" s="59"/>
      <c r="P10" s="2" t="s">
        <v>241</v>
      </c>
    </row>
    <row r="11" spans="1:26" ht="56.1" customHeight="1" thickBot="1">
      <c r="A11" s="1272"/>
      <c r="B11" s="1274"/>
      <c r="C11" s="1274"/>
      <c r="D11" s="1274"/>
      <c r="E11" s="62"/>
      <c r="F11" s="63" t="s">
        <v>361</v>
      </c>
      <c r="G11" s="64"/>
      <c r="H11" s="65" t="s">
        <v>361</v>
      </c>
      <c r="I11" s="59"/>
      <c r="J11" s="59"/>
      <c r="K11" s="59"/>
      <c r="L11" s="59"/>
      <c r="P11" s="2" t="s">
        <v>242</v>
      </c>
    </row>
    <row r="12" spans="1:26" ht="21.75" customHeight="1">
      <c r="A12" s="66" t="s">
        <v>78</v>
      </c>
      <c r="B12" s="67" t="s">
        <v>77</v>
      </c>
      <c r="C12" s="67" t="s">
        <v>76</v>
      </c>
      <c r="D12" s="67" t="s">
        <v>75</v>
      </c>
      <c r="E12" s="68">
        <v>40000</v>
      </c>
      <c r="F12" s="68"/>
      <c r="G12" s="69"/>
      <c r="H12" s="70"/>
      <c r="I12" s="59"/>
      <c r="J12" s="59"/>
      <c r="K12" s="59"/>
      <c r="L12" s="59"/>
      <c r="P12" s="2" t="s">
        <v>243</v>
      </c>
    </row>
    <row r="13" spans="1:26" ht="21.75" customHeight="1" thickBot="1">
      <c r="A13" s="71" t="s">
        <v>229</v>
      </c>
      <c r="B13" s="67" t="s">
        <v>77</v>
      </c>
      <c r="C13" s="67" t="s">
        <v>76</v>
      </c>
      <c r="D13" s="67" t="s">
        <v>75</v>
      </c>
      <c r="E13" s="68"/>
      <c r="F13" s="68"/>
      <c r="G13" s="69">
        <v>40000</v>
      </c>
      <c r="H13" s="70"/>
      <c r="I13" s="59"/>
      <c r="J13" s="59"/>
      <c r="K13" s="59"/>
      <c r="L13" s="59"/>
      <c r="P13" s="2" t="s">
        <v>244</v>
      </c>
    </row>
    <row r="14" spans="1:26" ht="21.75" customHeight="1">
      <c r="A14" s="72">
        <v>1</v>
      </c>
      <c r="B14" s="38" t="s">
        <v>101</v>
      </c>
      <c r="C14" s="38" t="s">
        <v>64</v>
      </c>
      <c r="D14" s="84">
        <f>E5</f>
        <v>0</v>
      </c>
      <c r="E14" s="73"/>
      <c r="F14" s="73"/>
      <c r="G14" s="74"/>
      <c r="H14" s="74"/>
      <c r="I14" s="545" t="str">
        <f>IF(D14="","",IF(E14&gt;O15,"NG",""))</f>
        <v/>
      </c>
      <c r="J14" s="541" t="str">
        <f>IF(I14="NG","【参考】拠出上限額：","")</f>
        <v/>
      </c>
      <c r="K14" s="542" t="str">
        <f>IF(I14="NG",$O$15,"")</f>
        <v/>
      </c>
      <c r="L14" s="543" t="s">
        <v>604</v>
      </c>
      <c r="N14" s="536" t="s">
        <v>602</v>
      </c>
      <c r="O14" s="538">
        <f>⑧第７号様式!R39</f>
        <v>0</v>
      </c>
      <c r="P14" s="2" t="s">
        <v>245</v>
      </c>
    </row>
    <row r="15" spans="1:26" ht="21.75" customHeight="1" thickBot="1">
      <c r="A15" s="79">
        <v>2</v>
      </c>
      <c r="B15" s="76"/>
      <c r="C15" s="76"/>
      <c r="D15" s="76"/>
      <c r="E15" s="73"/>
      <c r="F15" s="73"/>
      <c r="G15" s="77"/>
      <c r="H15" s="540"/>
      <c r="I15" s="546"/>
      <c r="J15" s="544"/>
      <c r="K15" s="544"/>
      <c r="L15" s="543"/>
      <c r="N15" s="537" t="s">
        <v>603</v>
      </c>
      <c r="O15" s="539">
        <f>ROUNDDOWN($O$14*0.2,-1)</f>
        <v>0</v>
      </c>
      <c r="P15" s="2" t="s">
        <v>246</v>
      </c>
    </row>
    <row r="16" spans="1:26" ht="21.75" customHeight="1">
      <c r="A16" s="79">
        <v>3</v>
      </c>
      <c r="B16" s="76"/>
      <c r="C16" s="76"/>
      <c r="D16" s="76"/>
      <c r="E16" s="73"/>
      <c r="F16" s="73"/>
      <c r="G16" s="77"/>
      <c r="H16" s="74"/>
      <c r="I16" s="546"/>
      <c r="J16" s="544"/>
      <c r="K16" s="544"/>
      <c r="L16" s="543"/>
      <c r="P16" s="2" t="s">
        <v>247</v>
      </c>
    </row>
    <row r="17" spans="1:16" ht="21.75" customHeight="1">
      <c r="A17" s="79">
        <v>4</v>
      </c>
      <c r="B17" s="76"/>
      <c r="C17" s="76"/>
      <c r="D17" s="76"/>
      <c r="E17" s="73"/>
      <c r="F17" s="73"/>
      <c r="G17" s="77"/>
      <c r="H17" s="74"/>
      <c r="I17" s="546"/>
      <c r="J17" s="544"/>
      <c r="K17" s="544"/>
      <c r="L17" s="543"/>
      <c r="P17" s="2" t="s">
        <v>248</v>
      </c>
    </row>
    <row r="18" spans="1:16" ht="21.75" customHeight="1">
      <c r="A18" s="79">
        <v>5</v>
      </c>
      <c r="B18" s="76"/>
      <c r="C18" s="76"/>
      <c r="D18" s="76"/>
      <c r="E18" s="73"/>
      <c r="F18" s="73"/>
      <c r="G18" s="77"/>
      <c r="H18" s="74"/>
      <c r="I18" s="546"/>
      <c r="J18" s="544"/>
      <c r="K18" s="544"/>
      <c r="L18" s="543"/>
      <c r="P18" s="2" t="s">
        <v>249</v>
      </c>
    </row>
    <row r="19" spans="1:16" ht="21.75" customHeight="1">
      <c r="A19" s="79">
        <v>6</v>
      </c>
      <c r="B19" s="76"/>
      <c r="C19" s="76"/>
      <c r="D19" s="76"/>
      <c r="E19" s="73"/>
      <c r="F19" s="73"/>
      <c r="G19" s="77"/>
      <c r="H19" s="74"/>
      <c r="I19" s="546"/>
      <c r="J19" s="544"/>
      <c r="K19" s="544"/>
      <c r="L19" s="543"/>
      <c r="P19" s="2" t="s">
        <v>250</v>
      </c>
    </row>
    <row r="20" spans="1:16" ht="21.75" customHeight="1">
      <c r="A20" s="79">
        <v>7</v>
      </c>
      <c r="B20" s="76"/>
      <c r="C20" s="76"/>
      <c r="D20" s="76"/>
      <c r="E20" s="73"/>
      <c r="F20" s="73"/>
      <c r="G20" s="77"/>
      <c r="H20" s="74"/>
      <c r="I20" s="546"/>
      <c r="J20" s="544"/>
      <c r="K20" s="544"/>
      <c r="L20" s="543"/>
      <c r="P20" s="2" t="s">
        <v>251</v>
      </c>
    </row>
    <row r="21" spans="1:16" ht="21.75" customHeight="1">
      <c r="A21" s="79">
        <v>8</v>
      </c>
      <c r="B21" s="76"/>
      <c r="C21" s="76"/>
      <c r="D21" s="76"/>
      <c r="E21" s="73"/>
      <c r="F21" s="73"/>
      <c r="G21" s="77"/>
      <c r="H21" s="74"/>
      <c r="I21" s="546"/>
      <c r="J21" s="544"/>
      <c r="K21" s="544"/>
      <c r="L21" s="543"/>
      <c r="P21" s="2"/>
    </row>
    <row r="22" spans="1:16" ht="21.75" customHeight="1" thickBot="1">
      <c r="A22" s="1266" t="s">
        <v>74</v>
      </c>
      <c r="B22" s="1267"/>
      <c r="C22" s="1267"/>
      <c r="D22" s="1268"/>
      <c r="E22" s="132">
        <f>SUM(E14:E21)</f>
        <v>0</v>
      </c>
      <c r="F22" s="133">
        <f>SUM(F14:F21)</f>
        <v>0</v>
      </c>
      <c r="G22" s="134">
        <f>SUM(G14:G21)</f>
        <v>0</v>
      </c>
      <c r="H22" s="135">
        <f>SUM(H14:H21)</f>
        <v>0</v>
      </c>
      <c r="I22" s="59"/>
      <c r="J22" s="59"/>
      <c r="K22" s="59"/>
      <c r="L22" s="59"/>
      <c r="P22" s="2"/>
    </row>
    <row r="23" spans="1:16" ht="19.5" customHeight="1">
      <c r="A23" s="510" t="s">
        <v>73</v>
      </c>
      <c r="B23" s="1264" t="s">
        <v>72</v>
      </c>
      <c r="C23" s="1264"/>
      <c r="D23" s="1264"/>
      <c r="E23" s="1264"/>
      <c r="F23" s="1264"/>
      <c r="G23" s="1264"/>
      <c r="H23" s="1264"/>
      <c r="I23" s="1264"/>
      <c r="J23" s="508"/>
      <c r="K23" s="508"/>
      <c r="L23" s="59"/>
    </row>
    <row r="24" spans="1:16" ht="19.5" customHeight="1">
      <c r="A24" s="509" t="s">
        <v>71</v>
      </c>
      <c r="B24" s="1265" t="s">
        <v>230</v>
      </c>
      <c r="C24" s="1265"/>
      <c r="D24" s="1265"/>
      <c r="E24" s="1265"/>
      <c r="F24" s="1265"/>
      <c r="G24" s="1265"/>
      <c r="H24" s="1265"/>
      <c r="I24" s="59"/>
      <c r="J24" s="59"/>
      <c r="K24" s="59"/>
      <c r="L24" s="59"/>
    </row>
  </sheetData>
  <sheetProtection password="9207" sheet="1" insertRows="0"/>
  <mergeCells count="16">
    <mergeCell ref="A7:H7"/>
    <mergeCell ref="F2:G2"/>
    <mergeCell ref="E3:H3"/>
    <mergeCell ref="E4:H4"/>
    <mergeCell ref="E5:H5"/>
    <mergeCell ref="E6:H6"/>
    <mergeCell ref="B23:I23"/>
    <mergeCell ref="B24:H24"/>
    <mergeCell ref="A22:D22"/>
    <mergeCell ref="A8:H8"/>
    <mergeCell ref="A10:A11"/>
    <mergeCell ref="B10:B11"/>
    <mergeCell ref="C10:C11"/>
    <mergeCell ref="D10:D11"/>
    <mergeCell ref="E10:F10"/>
    <mergeCell ref="G10:H10"/>
  </mergeCells>
  <phoneticPr fontId="16"/>
  <printOptions horizontalCentered="1"/>
  <pageMargins left="0.55118110236220474" right="0.55118110236220474" top="0.70866141732283472" bottom="0.98425196850393704" header="0.51181102362204722" footer="0.51181102362204722"/>
  <pageSetup paperSize="9" scale="67"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CF1085"/>
  <sheetViews>
    <sheetView view="pageBreakPreview" topLeftCell="A82" zoomScale="70" zoomScaleNormal="100" zoomScaleSheetLayoutView="70" workbookViewId="0">
      <selection activeCell="E93" sqref="E93:E95"/>
    </sheetView>
  </sheetViews>
  <sheetFormatPr defaultRowHeight="13.5"/>
  <cols>
    <col min="1" max="1" width="5.125" style="511" customWidth="1"/>
    <col min="2" max="3" width="13.375" style="511" customWidth="1"/>
    <col min="4" max="4" width="11.625" style="511" customWidth="1"/>
    <col min="5" max="6" width="7.875" style="511" customWidth="1"/>
    <col min="7" max="7" width="12.75" style="511" customWidth="1"/>
    <col min="8" max="32" width="8" style="516" customWidth="1"/>
    <col min="33" max="33" width="9" style="511" customWidth="1"/>
    <col min="34" max="34" width="27.25" style="511" hidden="1" customWidth="1"/>
    <col min="35" max="42" width="9" style="511" hidden="1" customWidth="1"/>
    <col min="43" max="43" width="13.25" style="511" hidden="1" customWidth="1"/>
    <col min="44" max="84" width="9" style="511" hidden="1" customWidth="1"/>
    <col min="85" max="16384" width="9" style="511"/>
  </cols>
  <sheetData>
    <row r="1" spans="1:84">
      <c r="A1" s="308"/>
      <c r="B1" s="308"/>
      <c r="C1" s="308"/>
      <c r="D1" s="308"/>
      <c r="E1" s="308"/>
      <c r="F1" s="308"/>
      <c r="G1" s="308"/>
      <c r="H1" s="309"/>
      <c r="I1" s="309"/>
      <c r="J1" s="309"/>
      <c r="K1" s="309"/>
      <c r="L1" s="309"/>
      <c r="M1" s="309"/>
      <c r="N1" s="309"/>
      <c r="O1" s="309"/>
      <c r="P1" s="309"/>
      <c r="Q1" s="309"/>
      <c r="R1" s="309"/>
      <c r="S1" s="309"/>
      <c r="T1" s="309"/>
      <c r="U1" s="309"/>
      <c r="V1" s="309"/>
      <c r="W1" s="309"/>
      <c r="X1" s="309"/>
      <c r="Y1" s="309"/>
      <c r="Z1" s="309"/>
      <c r="AA1" s="309"/>
      <c r="AB1" s="309"/>
      <c r="AC1" s="309"/>
      <c r="AD1" s="1317" t="str">
        <f>IF(①入力シート!D8="","","（"&amp;①入力シート!D8&amp;"）　　")</f>
        <v/>
      </c>
      <c r="AE1" s="1317"/>
      <c r="AF1" s="1317"/>
      <c r="AG1" s="1317"/>
      <c r="AH1" s="308"/>
    </row>
    <row r="2" spans="1:84">
      <c r="A2" s="308"/>
      <c r="B2" s="308"/>
      <c r="C2" s="308"/>
      <c r="D2" s="308"/>
      <c r="E2" s="308"/>
      <c r="F2" s="308"/>
      <c r="G2" s="308"/>
      <c r="H2" s="310" t="s">
        <v>425</v>
      </c>
      <c r="I2" s="307"/>
      <c r="J2" s="311" t="s">
        <v>422</v>
      </c>
      <c r="K2" s="310" t="s">
        <v>424</v>
      </c>
      <c r="L2" s="307"/>
      <c r="M2" s="311" t="s">
        <v>422</v>
      </c>
      <c r="N2" s="310" t="s">
        <v>423</v>
      </c>
      <c r="O2" s="307"/>
      <c r="P2" s="311" t="s">
        <v>422</v>
      </c>
      <c r="Q2" s="309"/>
      <c r="R2" s="1291" t="s">
        <v>421</v>
      </c>
      <c r="S2" s="1292"/>
      <c r="T2" s="1293" t="s">
        <v>417</v>
      </c>
      <c r="U2" s="1294"/>
      <c r="V2" s="1295">
        <f>AP3</f>
        <v>0</v>
      </c>
      <c r="W2" s="1296"/>
      <c r="X2" s="1293" t="s">
        <v>420</v>
      </c>
      <c r="Y2" s="1294"/>
      <c r="Z2" s="1295">
        <f>AQ3</f>
        <v>0</v>
      </c>
      <c r="AA2" s="1296"/>
      <c r="AB2" s="309"/>
      <c r="AC2" s="309"/>
      <c r="AD2" s="309"/>
      <c r="AE2" s="309"/>
      <c r="AF2" s="309"/>
      <c r="AG2" s="308"/>
      <c r="AH2" s="308"/>
      <c r="AO2" s="511" t="s">
        <v>419</v>
      </c>
      <c r="AP2" s="511">
        <f>I2*マスタ!$C$3+L2*マスタ!$C$4</f>
        <v>0</v>
      </c>
      <c r="AQ2" s="511">
        <f>O2*マスタ!$C$5</f>
        <v>0</v>
      </c>
    </row>
    <row r="3" spans="1:84">
      <c r="A3" s="308"/>
      <c r="B3" s="308"/>
      <c r="C3" s="308"/>
      <c r="D3" s="308"/>
      <c r="E3" s="308"/>
      <c r="F3" s="308"/>
      <c r="G3" s="308"/>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8"/>
      <c r="AH3" s="308"/>
      <c r="AO3" s="511" t="s">
        <v>418</v>
      </c>
      <c r="AP3" s="511">
        <f>SUMIF($BF6:$BF95,1,BH6:BH95)+SUMIF(⑥入力シート3!$BF6:$BF95,1,⑥入力シート3!BH6:BH95)</f>
        <v>0</v>
      </c>
      <c r="AQ3" s="511">
        <f>SUMIF($BF6:$BF95,1,BU6:BU95)</f>
        <v>0</v>
      </c>
    </row>
    <row r="4" spans="1:84" ht="17.25">
      <c r="A4" s="1318" t="s">
        <v>600</v>
      </c>
      <c r="B4" s="1318"/>
      <c r="C4" s="1318"/>
      <c r="D4" s="1318"/>
      <c r="E4" s="1318"/>
      <c r="F4" s="1318"/>
      <c r="G4" s="1318"/>
      <c r="H4" s="1297" t="s">
        <v>417</v>
      </c>
      <c r="I4" s="1298"/>
      <c r="J4" s="1298"/>
      <c r="K4" s="1298"/>
      <c r="L4" s="1298"/>
      <c r="M4" s="1298"/>
      <c r="N4" s="1298"/>
      <c r="O4" s="1298"/>
      <c r="P4" s="1298"/>
      <c r="Q4" s="1298"/>
      <c r="R4" s="1298"/>
      <c r="S4" s="1298"/>
      <c r="T4" s="1299"/>
      <c r="U4" s="1297" t="s">
        <v>416</v>
      </c>
      <c r="V4" s="1298"/>
      <c r="W4" s="1298"/>
      <c r="X4" s="1298"/>
      <c r="Y4" s="1298"/>
      <c r="Z4" s="1298"/>
      <c r="AA4" s="1298"/>
      <c r="AB4" s="1298"/>
      <c r="AC4" s="1298"/>
      <c r="AD4" s="1298"/>
      <c r="AE4" s="1298"/>
      <c r="AF4" s="1298"/>
      <c r="AG4" s="1299"/>
      <c r="AH4" s="1300" t="s">
        <v>415</v>
      </c>
    </row>
    <row r="5" spans="1:84">
      <c r="A5" s="312"/>
      <c r="B5" s="313" t="s">
        <v>514</v>
      </c>
      <c r="C5" s="314" t="s">
        <v>414</v>
      </c>
      <c r="D5" s="314" t="s">
        <v>413</v>
      </c>
      <c r="E5" s="314" t="s">
        <v>105</v>
      </c>
      <c r="F5" s="314" t="s">
        <v>412</v>
      </c>
      <c r="G5" s="315" t="s">
        <v>517</v>
      </c>
      <c r="H5" s="316" t="s">
        <v>411</v>
      </c>
      <c r="I5" s="316" t="s">
        <v>410</v>
      </c>
      <c r="J5" s="316" t="s">
        <v>409</v>
      </c>
      <c r="K5" s="316" t="s">
        <v>408</v>
      </c>
      <c r="L5" s="316" t="s">
        <v>407</v>
      </c>
      <c r="M5" s="316" t="s">
        <v>406</v>
      </c>
      <c r="N5" s="316" t="s">
        <v>405</v>
      </c>
      <c r="O5" s="316" t="s">
        <v>404</v>
      </c>
      <c r="P5" s="316" t="s">
        <v>403</v>
      </c>
      <c r="Q5" s="316" t="s">
        <v>402</v>
      </c>
      <c r="R5" s="316" t="s">
        <v>401</v>
      </c>
      <c r="S5" s="316" t="s">
        <v>400</v>
      </c>
      <c r="T5" s="316" t="s">
        <v>399</v>
      </c>
      <c r="U5" s="316" t="s">
        <v>411</v>
      </c>
      <c r="V5" s="316" t="s">
        <v>410</v>
      </c>
      <c r="W5" s="316" t="s">
        <v>409</v>
      </c>
      <c r="X5" s="316" t="s">
        <v>408</v>
      </c>
      <c r="Y5" s="316" t="s">
        <v>407</v>
      </c>
      <c r="Z5" s="316" t="s">
        <v>406</v>
      </c>
      <c r="AA5" s="316" t="s">
        <v>405</v>
      </c>
      <c r="AB5" s="316" t="s">
        <v>404</v>
      </c>
      <c r="AC5" s="316" t="s">
        <v>403</v>
      </c>
      <c r="AD5" s="316" t="s">
        <v>402</v>
      </c>
      <c r="AE5" s="316" t="s">
        <v>401</v>
      </c>
      <c r="AF5" s="316" t="s">
        <v>400</v>
      </c>
      <c r="AG5" s="316" t="s">
        <v>399</v>
      </c>
      <c r="AH5" s="1301"/>
      <c r="AI5" s="513"/>
      <c r="AJ5" s="513"/>
      <c r="AK5" s="513"/>
      <c r="AL5" s="513"/>
      <c r="AM5" s="513"/>
      <c r="AN5" s="513"/>
      <c r="AO5" s="513" t="s">
        <v>398</v>
      </c>
      <c r="AP5" s="513" t="s">
        <v>397</v>
      </c>
      <c r="AQ5" s="514" t="s">
        <v>396</v>
      </c>
      <c r="AR5" s="514" t="s">
        <v>395</v>
      </c>
      <c r="AS5" s="514" t="s">
        <v>394</v>
      </c>
      <c r="AT5" s="514" t="s">
        <v>395</v>
      </c>
      <c r="AU5" s="514" t="s">
        <v>394</v>
      </c>
      <c r="AV5" s="514" t="s">
        <v>393</v>
      </c>
      <c r="BG5" s="511" t="s">
        <v>392</v>
      </c>
      <c r="BH5" s="515" t="e">
        <f>IF(MIN(BH6,BH9,BH12,BH15,BH18,BH21,BH24,BH27,BH30,BH33,BH36,BH39,BH42,BH45,BH48,BH51,BH54,BH57,BH60,BH63,BH66,BH69,BH72,BH75,BH78,BH81,BH84,BH87,BH90,BH93)=0,SMALL(BH6:BH95,COUNTIF(BH6:BH95,0)+COUNTIF(BH6:BH95,1)+1),MIN(BH6,BH9,BH12,BH15,BH18,BH21,BH24,BH27,BH30,BH33,BH36,BH39,BH42,BH45,BH48,BH51,BH54,BH57,BH60,BH63,BH66,BH69,BH72,BH75,BH78,BH81,BH84,BH87,BH90,BH93))</f>
        <v>#NUM!</v>
      </c>
      <c r="BI5" s="515" t="e">
        <f t="shared" ref="BI5:BS5" si="0">IF(MIN(BI6,BI9,BI12,BI15,BI18,BI21,BI24,BI27,BI30,BI33,BI36,BI39,BI42,BI45,BI48,BI51,BI54,BI57,BI60,BI63,BI66,BI69,BI72,BI75,BI78,BI81,BI84,BI87,BI90,BI93)=0,SMALL(BI6:BI95,COUNTIF(BI6:BI95,0)+COUNTIF(BI6:BI95,1)+1),MIN(BI6,BI9,BI12,BI15,BI18,BI21,BI24,BI27,BI30,BI33,BI36,BI39,BI42,BI45,BI48,BI51,BI54,BI57,BI60,BI63,BI66,BI69,BI72,BI75,BI78,BI81,BI84,BI87,BI90,BI93))</f>
        <v>#NUM!</v>
      </c>
      <c r="BJ5" s="515" t="e">
        <f t="shared" si="0"/>
        <v>#NUM!</v>
      </c>
      <c r="BK5" s="515" t="e">
        <f t="shared" si="0"/>
        <v>#NUM!</v>
      </c>
      <c r="BL5" s="515" t="e">
        <f t="shared" si="0"/>
        <v>#NUM!</v>
      </c>
      <c r="BM5" s="515" t="e">
        <f t="shared" si="0"/>
        <v>#NUM!</v>
      </c>
      <c r="BN5" s="515" t="e">
        <f t="shared" si="0"/>
        <v>#NUM!</v>
      </c>
      <c r="BO5" s="515" t="e">
        <f t="shared" si="0"/>
        <v>#NUM!</v>
      </c>
      <c r="BP5" s="515" t="e">
        <f t="shared" si="0"/>
        <v>#NUM!</v>
      </c>
      <c r="BQ5" s="515" t="e">
        <f t="shared" si="0"/>
        <v>#NUM!</v>
      </c>
      <c r="BR5" s="515" t="e">
        <f t="shared" si="0"/>
        <v>#NUM!</v>
      </c>
      <c r="BS5" s="515" t="e">
        <f t="shared" si="0"/>
        <v>#NUM!</v>
      </c>
    </row>
    <row r="6" spans="1:84">
      <c r="A6" s="1300">
        <v>1</v>
      </c>
      <c r="B6" s="1311"/>
      <c r="C6" s="1311"/>
      <c r="D6" s="1302"/>
      <c r="E6" s="1305"/>
      <c r="F6" s="1302"/>
      <c r="G6" s="317" t="s">
        <v>391</v>
      </c>
      <c r="H6" s="141"/>
      <c r="I6" s="141" t="str">
        <f t="shared" ref="I6:S6" si="1">IF(H6="","",H6)</f>
        <v/>
      </c>
      <c r="J6" s="141" t="str">
        <f t="shared" si="1"/>
        <v/>
      </c>
      <c r="K6" s="141" t="str">
        <f t="shared" si="1"/>
        <v/>
      </c>
      <c r="L6" s="141" t="str">
        <f t="shared" si="1"/>
        <v/>
      </c>
      <c r="M6" s="141" t="str">
        <f t="shared" si="1"/>
        <v/>
      </c>
      <c r="N6" s="141" t="str">
        <f t="shared" si="1"/>
        <v/>
      </c>
      <c r="O6" s="141" t="str">
        <f t="shared" si="1"/>
        <v/>
      </c>
      <c r="P6" s="141" t="str">
        <f t="shared" si="1"/>
        <v/>
      </c>
      <c r="Q6" s="141" t="str">
        <f t="shared" si="1"/>
        <v/>
      </c>
      <c r="R6" s="141" t="str">
        <f t="shared" si="1"/>
        <v/>
      </c>
      <c r="S6" s="141" t="str">
        <f t="shared" si="1"/>
        <v/>
      </c>
      <c r="T6" s="318">
        <f t="shared" ref="T6:T37" si="2">SUM(H6:S6)</f>
        <v>0</v>
      </c>
      <c r="U6" s="140"/>
      <c r="V6" s="140" t="str">
        <f t="shared" ref="V6:AF6" si="3">IF(U6="","",U6)</f>
        <v/>
      </c>
      <c r="W6" s="140" t="str">
        <f t="shared" si="3"/>
        <v/>
      </c>
      <c r="X6" s="140" t="str">
        <f t="shared" si="3"/>
        <v/>
      </c>
      <c r="Y6" s="140" t="str">
        <f t="shared" si="3"/>
        <v/>
      </c>
      <c r="Z6" s="140" t="str">
        <f t="shared" si="3"/>
        <v/>
      </c>
      <c r="AA6" s="140" t="str">
        <f t="shared" si="3"/>
        <v/>
      </c>
      <c r="AB6" s="140" t="str">
        <f t="shared" si="3"/>
        <v/>
      </c>
      <c r="AC6" s="140" t="str">
        <f t="shared" si="3"/>
        <v/>
      </c>
      <c r="AD6" s="140" t="str">
        <f t="shared" si="3"/>
        <v/>
      </c>
      <c r="AE6" s="140" t="str">
        <f t="shared" si="3"/>
        <v/>
      </c>
      <c r="AF6" s="140" t="str">
        <f t="shared" si="3"/>
        <v/>
      </c>
      <c r="AG6" s="318">
        <f t="shared" ref="AG6:AG37" si="4">SUM(U6:AF6)</f>
        <v>0</v>
      </c>
      <c r="AH6" s="1288"/>
      <c r="AI6" s="516"/>
      <c r="AJ6" s="516">
        <f>MAX(BH6:BS6)</f>
        <v>0</v>
      </c>
      <c r="AK6" s="516"/>
      <c r="AL6" s="516"/>
      <c r="AM6" s="516"/>
      <c r="AN6" s="516"/>
      <c r="AO6" s="511">
        <v>1</v>
      </c>
      <c r="AP6" s="511">
        <v>1</v>
      </c>
      <c r="AQ6" s="511">
        <v>1</v>
      </c>
      <c r="AR6" s="515">
        <f ca="1">IF($AQ6=1,IF(INDIRECT(ADDRESS(($AO6-1)*3+$AP6+5,$AQ6+7))="",0,INDIRECT(ADDRESS(($AO6-1)*3+$AP6+5,$AQ6+7))),IF(INDIRECT(ADDRESS(($AO6-1)*3+$AP6+5,$AQ6+7))="",0,IF(COUNTIF(INDIRECT(ADDRESS(($AO6-1)*36+($AP6-1)*12+6,COLUMN())):INDIRECT(ADDRESS(($AO6-1)*36+($AP6-1)*12+$AQ6+4,COLUMN())),INDIRECT(ADDRESS(($AO6-1)*3+$AP6+5,$AQ6+7)))&gt;=1,0,INDIRECT(ADDRESS(($AO6-1)*3+$AP6+5,$AQ6+7)))))</f>
        <v>0</v>
      </c>
      <c r="AS6" s="511">
        <f ca="1">COUNTIF(INDIRECT("H"&amp;(ROW()+12*(($AO6-1)*3+$AP6)-ROW())/12+5):INDIRECT("S"&amp;(ROW()+12*(($AO6-1)*3+$AP6)-ROW())/12+5),AR6)</f>
        <v>0</v>
      </c>
      <c r="AT6" s="515">
        <f ca="1">IF($AQ6=1,IF(INDIRECT(ADDRESS(($AO6-1)*3+$AP6+5,$AQ6+20))="",0,INDIRECT(ADDRESS(($AO6-1)*3+$AP6+5,$AQ6+20))),IF(INDIRECT(ADDRESS(($AO6-1)*3+$AP6+5,$AQ6+20))="",0,IF(COUNTIF(INDIRECT(ADDRESS(($AO6-1)*36+($AP6-1)*12+6,COLUMN())):INDIRECT(ADDRESS(($AO6-1)*36+($AP6-1)*12+$AQ6+4,COLUMN())),INDIRECT(ADDRESS(($AO6-1)*3+$AP6+5,$AQ6+20)))&gt;=1,0,INDIRECT(ADDRESS(($AO6-1)*3+$AP6+5,$AQ6+20)))))</f>
        <v>0</v>
      </c>
      <c r="AU6" s="511">
        <f ca="1">COUNTIF(INDIRECT("U"&amp;(ROW()+12*(($AO6-1)*3+$AP6)-ROW())/12+5):INDIRECT("AF"&amp;(ROW()+12*(($AO6-1)*3+$AP6)-ROW())/12+5),AT6)</f>
        <v>0</v>
      </c>
      <c r="AV6" s="511">
        <f ca="1">IF(AND(AR6+AT6&gt;0,AS6+AU6&gt;0),1,0)</f>
        <v>0</v>
      </c>
      <c r="BC6" s="515"/>
      <c r="BF6" s="511">
        <v>1</v>
      </c>
      <c r="BH6" s="517">
        <f t="shared" ref="BH6:BS6" si="5">SUM(H6:H7)</f>
        <v>0</v>
      </c>
      <c r="BI6" s="517">
        <f t="shared" si="5"/>
        <v>0</v>
      </c>
      <c r="BJ6" s="517">
        <f t="shared" si="5"/>
        <v>0</v>
      </c>
      <c r="BK6" s="517">
        <f t="shared" si="5"/>
        <v>0</v>
      </c>
      <c r="BL6" s="517">
        <f t="shared" si="5"/>
        <v>0</v>
      </c>
      <c r="BM6" s="517">
        <f t="shared" si="5"/>
        <v>0</v>
      </c>
      <c r="BN6" s="517">
        <f t="shared" si="5"/>
        <v>0</v>
      </c>
      <c r="BO6" s="517">
        <f t="shared" si="5"/>
        <v>0</v>
      </c>
      <c r="BP6" s="517">
        <f t="shared" si="5"/>
        <v>0</v>
      </c>
      <c r="BQ6" s="517">
        <f t="shared" si="5"/>
        <v>0</v>
      </c>
      <c r="BR6" s="517">
        <f t="shared" si="5"/>
        <v>0</v>
      </c>
      <c r="BS6" s="517">
        <f t="shared" si="5"/>
        <v>0</v>
      </c>
      <c r="BT6" s="516"/>
      <c r="BU6" s="517">
        <f t="shared" ref="BU6:CF6" si="6">SUM(U6:U7)</f>
        <v>0</v>
      </c>
      <c r="BV6" s="517">
        <f t="shared" si="6"/>
        <v>0</v>
      </c>
      <c r="BW6" s="517">
        <f t="shared" si="6"/>
        <v>0</v>
      </c>
      <c r="BX6" s="517">
        <f t="shared" si="6"/>
        <v>0</v>
      </c>
      <c r="BY6" s="517">
        <f t="shared" si="6"/>
        <v>0</v>
      </c>
      <c r="BZ6" s="517">
        <f t="shared" si="6"/>
        <v>0</v>
      </c>
      <c r="CA6" s="517">
        <f t="shared" si="6"/>
        <v>0</v>
      </c>
      <c r="CB6" s="517">
        <f t="shared" si="6"/>
        <v>0</v>
      </c>
      <c r="CC6" s="517">
        <f t="shared" si="6"/>
        <v>0</v>
      </c>
      <c r="CD6" s="517">
        <f t="shared" si="6"/>
        <v>0</v>
      </c>
      <c r="CE6" s="517">
        <f t="shared" si="6"/>
        <v>0</v>
      </c>
      <c r="CF6" s="517">
        <f t="shared" si="6"/>
        <v>0</v>
      </c>
    </row>
    <row r="7" spans="1:84">
      <c r="A7" s="1313"/>
      <c r="B7" s="1303"/>
      <c r="C7" s="1303"/>
      <c r="D7" s="1303"/>
      <c r="E7" s="1306"/>
      <c r="F7" s="1303"/>
      <c r="G7" s="319" t="s">
        <v>390</v>
      </c>
      <c r="H7" s="139"/>
      <c r="I7" s="139" t="str">
        <f t="shared" ref="I7:S7" si="7">IF(H7="","",H7)</f>
        <v/>
      </c>
      <c r="J7" s="139" t="str">
        <f t="shared" si="7"/>
        <v/>
      </c>
      <c r="K7" s="139" t="str">
        <f t="shared" si="7"/>
        <v/>
      </c>
      <c r="L7" s="139" t="str">
        <f t="shared" si="7"/>
        <v/>
      </c>
      <c r="M7" s="139" t="str">
        <f t="shared" si="7"/>
        <v/>
      </c>
      <c r="N7" s="139" t="str">
        <f t="shared" si="7"/>
        <v/>
      </c>
      <c r="O7" s="139" t="str">
        <f t="shared" si="7"/>
        <v/>
      </c>
      <c r="P7" s="139" t="str">
        <f t="shared" si="7"/>
        <v/>
      </c>
      <c r="Q7" s="139" t="str">
        <f t="shared" si="7"/>
        <v/>
      </c>
      <c r="R7" s="139" t="str">
        <f t="shared" si="7"/>
        <v/>
      </c>
      <c r="S7" s="139" t="str">
        <f t="shared" si="7"/>
        <v/>
      </c>
      <c r="T7" s="320">
        <f t="shared" si="2"/>
        <v>0</v>
      </c>
      <c r="U7" s="138"/>
      <c r="V7" s="138" t="str">
        <f t="shared" ref="V7:AF7" si="8">IF(U7="","",U7)</f>
        <v/>
      </c>
      <c r="W7" s="138" t="str">
        <f t="shared" si="8"/>
        <v/>
      </c>
      <c r="X7" s="138" t="str">
        <f t="shared" si="8"/>
        <v/>
      </c>
      <c r="Y7" s="138" t="str">
        <f t="shared" si="8"/>
        <v/>
      </c>
      <c r="Z7" s="138" t="str">
        <f t="shared" si="8"/>
        <v/>
      </c>
      <c r="AA7" s="138" t="str">
        <f t="shared" si="8"/>
        <v/>
      </c>
      <c r="AB7" s="138" t="str">
        <f t="shared" si="8"/>
        <v/>
      </c>
      <c r="AC7" s="138" t="str">
        <f t="shared" si="8"/>
        <v/>
      </c>
      <c r="AD7" s="138" t="str">
        <f t="shared" si="8"/>
        <v/>
      </c>
      <c r="AE7" s="138" t="str">
        <f t="shared" si="8"/>
        <v/>
      </c>
      <c r="AF7" s="138" t="str">
        <f t="shared" si="8"/>
        <v/>
      </c>
      <c r="AG7" s="320">
        <f t="shared" si="4"/>
        <v>0</v>
      </c>
      <c r="AH7" s="1289"/>
      <c r="AI7" s="516"/>
      <c r="AJ7" s="516">
        <f>MIN(BH6:BS6)</f>
        <v>0</v>
      </c>
      <c r="AK7" s="516"/>
      <c r="AL7" s="516"/>
      <c r="AM7" s="516"/>
      <c r="AN7" s="516"/>
      <c r="AO7" s="511">
        <v>1</v>
      </c>
      <c r="AP7" s="511">
        <v>1</v>
      </c>
      <c r="AQ7" s="511">
        <v>2</v>
      </c>
      <c r="AR7" s="515">
        <f ca="1">IF($AQ7=1,IF(INDIRECT(ADDRESS(($AO7-1)*3+$AP7+5,$AQ7+7))="",0,INDIRECT(ADDRESS(($AO7-1)*3+$AP7+5,$AQ7+7))),IF(INDIRECT(ADDRESS(($AO7-1)*3+$AP7+5,$AQ7+7))="",0,IF(COUNTIF(INDIRECT(ADDRESS(($AO7-1)*36+($AP7-1)*12+6,COLUMN())):INDIRECT(ADDRESS(($AO7-1)*36+($AP7-1)*12+$AQ7+4,COLUMN())),INDIRECT(ADDRESS(($AO7-1)*3+$AP7+5,$AQ7+7)))&gt;=1,0,INDIRECT(ADDRESS(($AO7-1)*3+$AP7+5,$AQ7+7)))))</f>
        <v>0</v>
      </c>
      <c r="AS7" s="511">
        <f ca="1">COUNTIF(INDIRECT("H"&amp;(ROW()+12*(($AO7-1)*3+$AP7)-ROW())/12+5):INDIRECT("S"&amp;(ROW()+12*(($AO7-1)*3+$AP7)-ROW())/12+5),AR7)</f>
        <v>0</v>
      </c>
      <c r="AT7" s="515">
        <f ca="1">IF($AQ7=1,IF(INDIRECT(ADDRESS(($AO7-1)*3+$AP7+5,$AQ7+20))="",0,INDIRECT(ADDRESS(($AO7-1)*3+$AP7+5,$AQ7+20))),IF(INDIRECT(ADDRESS(($AO7-1)*3+$AP7+5,$AQ7+20))="",0,IF(COUNTIF(INDIRECT(ADDRESS(($AO7-1)*36+($AP7-1)*12+6,COLUMN())):INDIRECT(ADDRESS(($AO7-1)*36+($AP7-1)*12+$AQ7+4,COLUMN())),INDIRECT(ADDRESS(($AO7-1)*3+$AP7+5,$AQ7+20)))&gt;=1,0,INDIRECT(ADDRESS(($AO7-1)*3+$AP7+5,$AQ7+20)))))</f>
        <v>0</v>
      </c>
      <c r="AU7" s="511">
        <f ca="1">COUNTIF(INDIRECT("U"&amp;(ROW()+12*(($AO7-1)*3+$AP7)-ROW())/12+5):INDIRECT("AF"&amp;(ROW()+12*(($AO7-1)*3+$AP7)-ROW())/12+5),AT7)</f>
        <v>0</v>
      </c>
      <c r="AV7" s="511">
        <f ca="1">IF(AND(AR7+AT7&gt;0,AS7+AU7&gt;0),COUNTIF(AV$6:AV6,"&gt;0")+1,0)</f>
        <v>0</v>
      </c>
      <c r="BF7" s="511">
        <v>2</v>
      </c>
      <c r="BG7" s="511" t="s">
        <v>389</v>
      </c>
      <c r="BH7" s="517">
        <f>IF(BH6+BU6&gt;マスタ!$C$3,1,0)</f>
        <v>0</v>
      </c>
      <c r="BI7" s="517">
        <f>IF(BI6+BV6&gt;マスタ!$C$3,1,0)</f>
        <v>0</v>
      </c>
      <c r="BJ7" s="517">
        <f>IF(BJ6+BW6&gt;マスタ!$C$3,1,0)</f>
        <v>0</v>
      </c>
      <c r="BK7" s="517">
        <f>IF(BK6+BX6&gt;マスタ!$C$3,1,0)</f>
        <v>0</v>
      </c>
      <c r="BL7" s="517">
        <f>IF(BL6+BY6&gt;マスタ!$C$3,1,0)</f>
        <v>0</v>
      </c>
      <c r="BM7" s="517">
        <f>IF(BM6+BZ6&gt;マスタ!$C$3,1,0)</f>
        <v>0</v>
      </c>
      <c r="BN7" s="517">
        <f>IF(BN6+CA6&gt;マスタ!$C$3,1,0)</f>
        <v>0</v>
      </c>
      <c r="BO7" s="517">
        <f>IF(BO6+CB6&gt;マスタ!$C$3,1,0)</f>
        <v>0</v>
      </c>
      <c r="BP7" s="517">
        <f>IF(BP6+CC6&gt;マスタ!$C$3,1,0)</f>
        <v>0</v>
      </c>
      <c r="BQ7" s="517">
        <f>IF(BQ6+CD6&gt;マスタ!$C$3,1,0)</f>
        <v>0</v>
      </c>
      <c r="BR7" s="517">
        <f>IF(BR6+CE6&gt;マスタ!$C$3,1,0)</f>
        <v>0</v>
      </c>
      <c r="BS7" s="517">
        <f>IF(BS6+CF6&gt;マスタ!$C$3,1,0)</f>
        <v>0</v>
      </c>
      <c r="BT7" s="516"/>
      <c r="BU7" s="517"/>
      <c r="BV7" s="517"/>
      <c r="BW7" s="517"/>
      <c r="BX7" s="517"/>
      <c r="BY7" s="517"/>
      <c r="BZ7" s="517"/>
      <c r="CA7" s="517"/>
      <c r="CB7" s="517"/>
      <c r="CC7" s="517"/>
      <c r="CD7" s="517"/>
      <c r="CE7" s="517"/>
      <c r="CF7" s="517"/>
    </row>
    <row r="8" spans="1:84">
      <c r="A8" s="1301"/>
      <c r="B8" s="1304"/>
      <c r="C8" s="1304"/>
      <c r="D8" s="1304"/>
      <c r="E8" s="1307"/>
      <c r="F8" s="1304"/>
      <c r="G8" s="321" t="s">
        <v>516</v>
      </c>
      <c r="H8" s="137"/>
      <c r="I8" s="137" t="str">
        <f t="shared" ref="I8:S8" si="9">IF(H8="","",H8)</f>
        <v/>
      </c>
      <c r="J8" s="137" t="str">
        <f t="shared" si="9"/>
        <v/>
      </c>
      <c r="K8" s="137" t="str">
        <f t="shared" si="9"/>
        <v/>
      </c>
      <c r="L8" s="137" t="str">
        <f t="shared" si="9"/>
        <v/>
      </c>
      <c r="M8" s="137" t="str">
        <f t="shared" si="9"/>
        <v/>
      </c>
      <c r="N8" s="137" t="str">
        <f t="shared" si="9"/>
        <v/>
      </c>
      <c r="O8" s="137" t="str">
        <f t="shared" si="9"/>
        <v/>
      </c>
      <c r="P8" s="137" t="str">
        <f t="shared" si="9"/>
        <v/>
      </c>
      <c r="Q8" s="137" t="str">
        <f t="shared" si="9"/>
        <v/>
      </c>
      <c r="R8" s="137" t="str">
        <f t="shared" si="9"/>
        <v/>
      </c>
      <c r="S8" s="137" t="str">
        <f t="shared" si="9"/>
        <v/>
      </c>
      <c r="T8" s="322">
        <f t="shared" si="2"/>
        <v>0</v>
      </c>
      <c r="U8" s="136"/>
      <c r="V8" s="136" t="str">
        <f t="shared" ref="V8:AF8" si="10">IF(U8="","",U8)</f>
        <v/>
      </c>
      <c r="W8" s="136" t="str">
        <f t="shared" si="10"/>
        <v/>
      </c>
      <c r="X8" s="136" t="str">
        <f t="shared" si="10"/>
        <v/>
      </c>
      <c r="Y8" s="136" t="str">
        <f t="shared" si="10"/>
        <v/>
      </c>
      <c r="Z8" s="136" t="str">
        <f t="shared" si="10"/>
        <v/>
      </c>
      <c r="AA8" s="136" t="str">
        <f t="shared" si="10"/>
        <v/>
      </c>
      <c r="AB8" s="136" t="str">
        <f t="shared" si="10"/>
        <v/>
      </c>
      <c r="AC8" s="136" t="str">
        <f t="shared" si="10"/>
        <v/>
      </c>
      <c r="AD8" s="136" t="str">
        <f t="shared" si="10"/>
        <v/>
      </c>
      <c r="AE8" s="136" t="str">
        <f t="shared" si="10"/>
        <v/>
      </c>
      <c r="AF8" s="136" t="str">
        <f t="shared" si="10"/>
        <v/>
      </c>
      <c r="AG8" s="322">
        <f t="shared" si="4"/>
        <v>0</v>
      </c>
      <c r="AH8" s="1290"/>
      <c r="AI8" s="516"/>
      <c r="AJ8" s="516"/>
      <c r="AK8" s="516"/>
      <c r="AL8" s="516"/>
      <c r="AM8" s="516"/>
      <c r="AN8" s="516"/>
      <c r="AO8" s="511">
        <v>1</v>
      </c>
      <c r="AP8" s="511">
        <v>1</v>
      </c>
      <c r="AQ8" s="511">
        <v>3</v>
      </c>
      <c r="AR8" s="515">
        <f ca="1">IF($AQ8=1,IF(INDIRECT(ADDRESS(($AO8-1)*3+$AP8+5,$AQ8+7))="",0,INDIRECT(ADDRESS(($AO8-1)*3+$AP8+5,$AQ8+7))),IF(INDIRECT(ADDRESS(($AO8-1)*3+$AP8+5,$AQ8+7))="",0,IF(COUNTIF(INDIRECT(ADDRESS(($AO8-1)*36+($AP8-1)*12+6,COLUMN())):INDIRECT(ADDRESS(($AO8-1)*36+($AP8-1)*12+$AQ8+4,COLUMN())),INDIRECT(ADDRESS(($AO8-1)*3+$AP8+5,$AQ8+7)))&gt;=1,0,INDIRECT(ADDRESS(($AO8-1)*3+$AP8+5,$AQ8+7)))))</f>
        <v>0</v>
      </c>
      <c r="AS8" s="511">
        <f ca="1">COUNTIF(INDIRECT("H"&amp;(ROW()+12*(($AO8-1)*3+$AP8)-ROW())/12+5):INDIRECT("S"&amp;(ROW()+12*(($AO8-1)*3+$AP8)-ROW())/12+5),AR8)</f>
        <v>0</v>
      </c>
      <c r="AT8" s="515">
        <f ca="1">IF($AQ8=1,IF(INDIRECT(ADDRESS(($AO8-1)*3+$AP8+5,$AQ8+20))="",0,INDIRECT(ADDRESS(($AO8-1)*3+$AP8+5,$AQ8+20))),IF(INDIRECT(ADDRESS(($AO8-1)*3+$AP8+5,$AQ8+20))="",0,IF(COUNTIF(INDIRECT(ADDRESS(($AO8-1)*36+($AP8-1)*12+6,COLUMN())):INDIRECT(ADDRESS(($AO8-1)*36+($AP8-1)*12+$AQ8+4,COLUMN())),INDIRECT(ADDRESS(($AO8-1)*3+$AP8+5,$AQ8+20)))&gt;=1,0,INDIRECT(ADDRESS(($AO8-1)*3+$AP8+5,$AQ8+20)))))</f>
        <v>0</v>
      </c>
      <c r="AU8" s="511">
        <f ca="1">COUNTIF(INDIRECT("U"&amp;(ROW()+12*(($AO8-1)*3+$AP8)-ROW())/12+5):INDIRECT("AF"&amp;(ROW()+12*(($AO8-1)*3+$AP8)-ROW())/12+5),AT8)</f>
        <v>0</v>
      </c>
      <c r="AV8" s="511">
        <f ca="1">IF(AND(AR8+AT8&gt;0,AS8+AU8&gt;0),COUNTIF(AV$6:AV7,"&gt;0")+1,0)</f>
        <v>0</v>
      </c>
      <c r="BF8" s="511">
        <v>3</v>
      </c>
      <c r="BH8" s="517"/>
      <c r="BI8" s="517"/>
      <c r="BJ8" s="517"/>
      <c r="BK8" s="517"/>
      <c r="BL8" s="517"/>
      <c r="BM8" s="517"/>
      <c r="BN8" s="517"/>
      <c r="BO8" s="517"/>
      <c r="BP8" s="517"/>
      <c r="BQ8" s="517"/>
      <c r="BR8" s="517"/>
      <c r="BS8" s="517"/>
      <c r="BT8" s="516"/>
      <c r="BU8" s="517"/>
      <c r="BV8" s="517"/>
      <c r="BW8" s="517"/>
      <c r="BX8" s="517"/>
      <c r="BY8" s="517"/>
      <c r="BZ8" s="517"/>
      <c r="CA8" s="517"/>
      <c r="CB8" s="517"/>
      <c r="CC8" s="517"/>
      <c r="CD8" s="517"/>
      <c r="CE8" s="517"/>
      <c r="CF8" s="517"/>
    </row>
    <row r="9" spans="1:84">
      <c r="A9" s="1300">
        <v>2</v>
      </c>
      <c r="B9" s="1312"/>
      <c r="C9" s="1312"/>
      <c r="D9" s="1302"/>
      <c r="E9" s="1305"/>
      <c r="F9" s="1302"/>
      <c r="G9" s="317" t="s">
        <v>391</v>
      </c>
      <c r="H9" s="141"/>
      <c r="I9" s="141" t="str">
        <f t="shared" ref="I9:S9" si="11">IF(H9="","",H9)</f>
        <v/>
      </c>
      <c r="J9" s="141" t="str">
        <f t="shared" si="11"/>
        <v/>
      </c>
      <c r="K9" s="141" t="str">
        <f t="shared" si="11"/>
        <v/>
      </c>
      <c r="L9" s="141" t="str">
        <f t="shared" si="11"/>
        <v/>
      </c>
      <c r="M9" s="141" t="str">
        <f t="shared" si="11"/>
        <v/>
      </c>
      <c r="N9" s="141" t="str">
        <f t="shared" si="11"/>
        <v/>
      </c>
      <c r="O9" s="141" t="str">
        <f t="shared" si="11"/>
        <v/>
      </c>
      <c r="P9" s="141" t="str">
        <f t="shared" si="11"/>
        <v/>
      </c>
      <c r="Q9" s="141" t="str">
        <f t="shared" si="11"/>
        <v/>
      </c>
      <c r="R9" s="141" t="str">
        <f t="shared" si="11"/>
        <v/>
      </c>
      <c r="S9" s="141" t="str">
        <f t="shared" si="11"/>
        <v/>
      </c>
      <c r="T9" s="318">
        <f t="shared" si="2"/>
        <v>0</v>
      </c>
      <c r="U9" s="140"/>
      <c r="V9" s="140" t="str">
        <f t="shared" ref="V9:AF9" si="12">IF(U9="","",U9)</f>
        <v/>
      </c>
      <c r="W9" s="140" t="str">
        <f t="shared" si="12"/>
        <v/>
      </c>
      <c r="X9" s="140" t="str">
        <f t="shared" si="12"/>
        <v/>
      </c>
      <c r="Y9" s="140" t="str">
        <f t="shared" si="12"/>
        <v/>
      </c>
      <c r="Z9" s="140" t="str">
        <f t="shared" si="12"/>
        <v/>
      </c>
      <c r="AA9" s="140" t="str">
        <f t="shared" si="12"/>
        <v/>
      </c>
      <c r="AB9" s="140" t="str">
        <f t="shared" si="12"/>
        <v/>
      </c>
      <c r="AC9" s="140" t="str">
        <f t="shared" si="12"/>
        <v/>
      </c>
      <c r="AD9" s="140" t="str">
        <f t="shared" si="12"/>
        <v/>
      </c>
      <c r="AE9" s="140" t="str">
        <f t="shared" si="12"/>
        <v/>
      </c>
      <c r="AF9" s="140" t="str">
        <f t="shared" si="12"/>
        <v/>
      </c>
      <c r="AG9" s="318">
        <f t="shared" si="4"/>
        <v>0</v>
      </c>
      <c r="AH9" s="1288"/>
      <c r="AI9" s="516"/>
      <c r="AJ9" s="516"/>
      <c r="AK9" s="516"/>
      <c r="AL9" s="516"/>
      <c r="AM9" s="516"/>
      <c r="AN9" s="516"/>
      <c r="AO9" s="511">
        <v>1</v>
      </c>
      <c r="AP9" s="511">
        <v>1</v>
      </c>
      <c r="AQ9" s="511">
        <v>4</v>
      </c>
      <c r="AR9" s="515">
        <f ca="1">IF($AQ9=1,IF(INDIRECT(ADDRESS(($AO9-1)*3+$AP9+5,$AQ9+7))="",0,INDIRECT(ADDRESS(($AO9-1)*3+$AP9+5,$AQ9+7))),IF(INDIRECT(ADDRESS(($AO9-1)*3+$AP9+5,$AQ9+7))="",0,IF(COUNTIF(INDIRECT(ADDRESS(($AO9-1)*36+($AP9-1)*12+6,COLUMN())):INDIRECT(ADDRESS(($AO9-1)*36+($AP9-1)*12+$AQ9+4,COLUMN())),INDIRECT(ADDRESS(($AO9-1)*3+$AP9+5,$AQ9+7)))&gt;=1,0,INDIRECT(ADDRESS(($AO9-1)*3+$AP9+5,$AQ9+7)))))</f>
        <v>0</v>
      </c>
      <c r="AS9" s="511">
        <f ca="1">COUNTIF(INDIRECT("H"&amp;(ROW()+12*(($AO9-1)*3+$AP9)-ROW())/12+5):INDIRECT("S"&amp;(ROW()+12*(($AO9-1)*3+$AP9)-ROW())/12+5),AR9)</f>
        <v>0</v>
      </c>
      <c r="AT9" s="515">
        <f ca="1">IF($AQ9=1,IF(INDIRECT(ADDRESS(($AO9-1)*3+$AP9+5,$AQ9+20))="",0,INDIRECT(ADDRESS(($AO9-1)*3+$AP9+5,$AQ9+20))),IF(INDIRECT(ADDRESS(($AO9-1)*3+$AP9+5,$AQ9+20))="",0,IF(COUNTIF(INDIRECT(ADDRESS(($AO9-1)*36+($AP9-1)*12+6,COLUMN())):INDIRECT(ADDRESS(($AO9-1)*36+($AP9-1)*12+$AQ9+4,COLUMN())),INDIRECT(ADDRESS(($AO9-1)*3+$AP9+5,$AQ9+20)))&gt;=1,0,INDIRECT(ADDRESS(($AO9-1)*3+$AP9+5,$AQ9+20)))))</f>
        <v>0</v>
      </c>
      <c r="AU9" s="511">
        <f ca="1">COUNTIF(INDIRECT("U"&amp;(ROW()+12*(($AO9-1)*3+$AP9)-ROW())/12+5):INDIRECT("AF"&amp;(ROW()+12*(($AO9-1)*3+$AP9)-ROW())/12+5),AT9)</f>
        <v>0</v>
      </c>
      <c r="AV9" s="511">
        <f ca="1">IF(AND(AR9+AT9&gt;0,AS9+AU9&gt;0),COUNTIF(AV$6:AV8,"&gt;0")+1,0)</f>
        <v>0</v>
      </c>
      <c r="BF9" s="511">
        <v>1</v>
      </c>
      <c r="BH9" s="517">
        <f t="shared" ref="BH9:BS9" si="13">SUM(H9:H10)</f>
        <v>0</v>
      </c>
      <c r="BI9" s="517">
        <f t="shared" si="13"/>
        <v>0</v>
      </c>
      <c r="BJ9" s="517">
        <f t="shared" si="13"/>
        <v>0</v>
      </c>
      <c r="BK9" s="517">
        <f t="shared" si="13"/>
        <v>0</v>
      </c>
      <c r="BL9" s="517">
        <f t="shared" si="13"/>
        <v>0</v>
      </c>
      <c r="BM9" s="517">
        <f t="shared" si="13"/>
        <v>0</v>
      </c>
      <c r="BN9" s="517">
        <f t="shared" si="13"/>
        <v>0</v>
      </c>
      <c r="BO9" s="517">
        <f t="shared" si="13"/>
        <v>0</v>
      </c>
      <c r="BP9" s="517">
        <f t="shared" si="13"/>
        <v>0</v>
      </c>
      <c r="BQ9" s="517">
        <f t="shared" si="13"/>
        <v>0</v>
      </c>
      <c r="BR9" s="517">
        <f t="shared" si="13"/>
        <v>0</v>
      </c>
      <c r="BS9" s="517">
        <f t="shared" si="13"/>
        <v>0</v>
      </c>
      <c r="BT9" s="516"/>
      <c r="BU9" s="517">
        <f t="shared" ref="BU9:CF9" si="14">SUM(U9:U10)</f>
        <v>0</v>
      </c>
      <c r="BV9" s="517">
        <f t="shared" si="14"/>
        <v>0</v>
      </c>
      <c r="BW9" s="517">
        <f t="shared" si="14"/>
        <v>0</v>
      </c>
      <c r="BX9" s="517">
        <f t="shared" si="14"/>
        <v>0</v>
      </c>
      <c r="BY9" s="517">
        <f t="shared" si="14"/>
        <v>0</v>
      </c>
      <c r="BZ9" s="517">
        <f t="shared" si="14"/>
        <v>0</v>
      </c>
      <c r="CA9" s="517">
        <f t="shared" si="14"/>
        <v>0</v>
      </c>
      <c r="CB9" s="517">
        <f t="shared" si="14"/>
        <v>0</v>
      </c>
      <c r="CC9" s="517">
        <f t="shared" si="14"/>
        <v>0</v>
      </c>
      <c r="CD9" s="517">
        <f t="shared" si="14"/>
        <v>0</v>
      </c>
      <c r="CE9" s="517">
        <f t="shared" si="14"/>
        <v>0</v>
      </c>
      <c r="CF9" s="517">
        <f t="shared" si="14"/>
        <v>0</v>
      </c>
    </row>
    <row r="10" spans="1:84">
      <c r="A10" s="1313"/>
      <c r="B10" s="1303"/>
      <c r="C10" s="1303"/>
      <c r="D10" s="1303"/>
      <c r="E10" s="1306"/>
      <c r="F10" s="1303"/>
      <c r="G10" s="319" t="s">
        <v>390</v>
      </c>
      <c r="H10" s="139"/>
      <c r="I10" s="139" t="str">
        <f t="shared" ref="I10:S10" si="15">IF(H10="","",H10)</f>
        <v/>
      </c>
      <c r="J10" s="139" t="str">
        <f t="shared" si="15"/>
        <v/>
      </c>
      <c r="K10" s="139" t="str">
        <f t="shared" si="15"/>
        <v/>
      </c>
      <c r="L10" s="139" t="str">
        <f t="shared" si="15"/>
        <v/>
      </c>
      <c r="M10" s="139" t="str">
        <f t="shared" si="15"/>
        <v/>
      </c>
      <c r="N10" s="139" t="str">
        <f t="shared" si="15"/>
        <v/>
      </c>
      <c r="O10" s="139" t="str">
        <f t="shared" si="15"/>
        <v/>
      </c>
      <c r="P10" s="139" t="str">
        <f t="shared" si="15"/>
        <v/>
      </c>
      <c r="Q10" s="139" t="str">
        <f t="shared" si="15"/>
        <v/>
      </c>
      <c r="R10" s="139" t="str">
        <f t="shared" si="15"/>
        <v/>
      </c>
      <c r="S10" s="139" t="str">
        <f t="shared" si="15"/>
        <v/>
      </c>
      <c r="T10" s="320">
        <f t="shared" si="2"/>
        <v>0</v>
      </c>
      <c r="U10" s="138"/>
      <c r="V10" s="138" t="str">
        <f t="shared" ref="V10:AF10" si="16">IF(U10="","",U10)</f>
        <v/>
      </c>
      <c r="W10" s="138" t="str">
        <f t="shared" si="16"/>
        <v/>
      </c>
      <c r="X10" s="138" t="str">
        <f t="shared" si="16"/>
        <v/>
      </c>
      <c r="Y10" s="138" t="str">
        <f t="shared" si="16"/>
        <v/>
      </c>
      <c r="Z10" s="138" t="str">
        <f t="shared" si="16"/>
        <v/>
      </c>
      <c r="AA10" s="138" t="str">
        <f t="shared" si="16"/>
        <v/>
      </c>
      <c r="AB10" s="138" t="str">
        <f t="shared" si="16"/>
        <v/>
      </c>
      <c r="AC10" s="138" t="str">
        <f t="shared" si="16"/>
        <v/>
      </c>
      <c r="AD10" s="138" t="str">
        <f t="shared" si="16"/>
        <v/>
      </c>
      <c r="AE10" s="138" t="str">
        <f t="shared" si="16"/>
        <v/>
      </c>
      <c r="AF10" s="138" t="str">
        <f t="shared" si="16"/>
        <v/>
      </c>
      <c r="AG10" s="320">
        <f t="shared" si="4"/>
        <v>0</v>
      </c>
      <c r="AH10" s="1289"/>
      <c r="AI10" s="516"/>
      <c r="AJ10" s="516"/>
      <c r="AK10" s="516"/>
      <c r="AL10" s="516"/>
      <c r="AM10" s="516"/>
      <c r="AN10" s="516"/>
      <c r="AO10" s="511">
        <v>1</v>
      </c>
      <c r="AP10" s="511">
        <v>1</v>
      </c>
      <c r="AQ10" s="511">
        <v>5</v>
      </c>
      <c r="AR10" s="515">
        <f ca="1">IF($AQ10=1,IF(INDIRECT(ADDRESS(($AO10-1)*3+$AP10+5,$AQ10+7))="",0,INDIRECT(ADDRESS(($AO10-1)*3+$AP10+5,$AQ10+7))),IF(INDIRECT(ADDRESS(($AO10-1)*3+$AP10+5,$AQ10+7))="",0,IF(COUNTIF(INDIRECT(ADDRESS(($AO10-1)*36+($AP10-1)*12+6,COLUMN())):INDIRECT(ADDRESS(($AO10-1)*36+($AP10-1)*12+$AQ10+4,COLUMN())),INDIRECT(ADDRESS(($AO10-1)*3+$AP10+5,$AQ10+7)))&gt;=1,0,INDIRECT(ADDRESS(($AO10-1)*3+$AP10+5,$AQ10+7)))))</f>
        <v>0</v>
      </c>
      <c r="AS10" s="511">
        <f ca="1">COUNTIF(INDIRECT("H"&amp;(ROW()+12*(($AO10-1)*3+$AP10)-ROW())/12+5):INDIRECT("S"&amp;(ROW()+12*(($AO10-1)*3+$AP10)-ROW())/12+5),AR10)</f>
        <v>0</v>
      </c>
      <c r="AT10" s="515">
        <f ca="1">IF($AQ10=1,IF(INDIRECT(ADDRESS(($AO10-1)*3+$AP10+5,$AQ10+20))="",0,INDIRECT(ADDRESS(($AO10-1)*3+$AP10+5,$AQ10+20))),IF(INDIRECT(ADDRESS(($AO10-1)*3+$AP10+5,$AQ10+20))="",0,IF(COUNTIF(INDIRECT(ADDRESS(($AO10-1)*36+($AP10-1)*12+6,COLUMN())):INDIRECT(ADDRESS(($AO10-1)*36+($AP10-1)*12+$AQ10+4,COLUMN())),INDIRECT(ADDRESS(($AO10-1)*3+$AP10+5,$AQ10+20)))&gt;=1,0,INDIRECT(ADDRESS(($AO10-1)*3+$AP10+5,$AQ10+20)))))</f>
        <v>0</v>
      </c>
      <c r="AU10" s="511">
        <f ca="1">COUNTIF(INDIRECT("U"&amp;(ROW()+12*(($AO10-1)*3+$AP10)-ROW())/12+5):INDIRECT("AF"&amp;(ROW()+12*(($AO10-1)*3+$AP10)-ROW())/12+5),AT10)</f>
        <v>0</v>
      </c>
      <c r="AV10" s="511">
        <f ca="1">IF(AND(AR10+AT10&gt;0,AS10+AU10&gt;0),COUNTIF(AV$6:AV9,"&gt;0")+1,0)</f>
        <v>0</v>
      </c>
      <c r="BF10" s="511">
        <v>2</v>
      </c>
      <c r="BG10" s="511" t="s">
        <v>389</v>
      </c>
      <c r="BH10" s="517">
        <f>IF(BH9+BU9&gt;マスタ!$C$3,1,0)</f>
        <v>0</v>
      </c>
      <c r="BI10" s="517">
        <f>IF(BI9+BV9&gt;マスタ!$C$3,1,0)</f>
        <v>0</v>
      </c>
      <c r="BJ10" s="517">
        <f>IF(BJ9+BW9&gt;マスタ!$C$3,1,0)</f>
        <v>0</v>
      </c>
      <c r="BK10" s="517">
        <f>IF(BK9+BX9&gt;マスタ!$C$3,1,0)</f>
        <v>0</v>
      </c>
      <c r="BL10" s="517">
        <f>IF(BL9+BY9&gt;マスタ!$C$3,1,0)</f>
        <v>0</v>
      </c>
      <c r="BM10" s="517">
        <f>IF(BM9+BZ9&gt;マスタ!$C$3,1,0)</f>
        <v>0</v>
      </c>
      <c r="BN10" s="517">
        <f>IF(BN9+CA9&gt;マスタ!$C$3,1,0)</f>
        <v>0</v>
      </c>
      <c r="BO10" s="517">
        <f>IF(BO9+CB9&gt;マスタ!$C$3,1,0)</f>
        <v>0</v>
      </c>
      <c r="BP10" s="517">
        <f>IF(BP9+CC9&gt;マスタ!$C$3,1,0)</f>
        <v>0</v>
      </c>
      <c r="BQ10" s="517">
        <f>IF(BQ9+CD9&gt;マスタ!$C$3,1,0)</f>
        <v>0</v>
      </c>
      <c r="BR10" s="517">
        <f>IF(BR9+CE9&gt;マスタ!$C$3,1,0)</f>
        <v>0</v>
      </c>
      <c r="BS10" s="517">
        <f>IF(BS9+CF9&gt;マスタ!$C$3,1,0)</f>
        <v>0</v>
      </c>
      <c r="BT10" s="516"/>
      <c r="BU10" s="517"/>
      <c r="BV10" s="517"/>
      <c r="BW10" s="517"/>
      <c r="BX10" s="517"/>
      <c r="BY10" s="517"/>
      <c r="BZ10" s="517"/>
      <c r="CA10" s="517"/>
      <c r="CB10" s="517"/>
      <c r="CC10" s="517"/>
      <c r="CD10" s="517"/>
      <c r="CE10" s="517"/>
      <c r="CF10" s="517"/>
    </row>
    <row r="11" spans="1:84">
      <c r="A11" s="1301"/>
      <c r="B11" s="1304"/>
      <c r="C11" s="1304"/>
      <c r="D11" s="1304"/>
      <c r="E11" s="1307"/>
      <c r="F11" s="1304"/>
      <c r="G11" s="323" t="s">
        <v>516</v>
      </c>
      <c r="H11" s="137"/>
      <c r="I11" s="137" t="str">
        <f t="shared" ref="I11:S11" si="17">IF(H11="","",H11)</f>
        <v/>
      </c>
      <c r="J11" s="137" t="str">
        <f t="shared" si="17"/>
        <v/>
      </c>
      <c r="K11" s="137" t="str">
        <f t="shared" si="17"/>
        <v/>
      </c>
      <c r="L11" s="137" t="str">
        <f t="shared" si="17"/>
        <v/>
      </c>
      <c r="M11" s="137" t="str">
        <f t="shared" si="17"/>
        <v/>
      </c>
      <c r="N11" s="137" t="str">
        <f t="shared" si="17"/>
        <v/>
      </c>
      <c r="O11" s="137" t="str">
        <f t="shared" si="17"/>
        <v/>
      </c>
      <c r="P11" s="137" t="str">
        <f t="shared" si="17"/>
        <v/>
      </c>
      <c r="Q11" s="137" t="str">
        <f t="shared" si="17"/>
        <v/>
      </c>
      <c r="R11" s="137" t="str">
        <f t="shared" si="17"/>
        <v/>
      </c>
      <c r="S11" s="137" t="str">
        <f t="shared" si="17"/>
        <v/>
      </c>
      <c r="T11" s="322">
        <f t="shared" si="2"/>
        <v>0</v>
      </c>
      <c r="U11" s="136"/>
      <c r="V11" s="136" t="str">
        <f t="shared" ref="V11:AF11" si="18">IF(U11="","",U11)</f>
        <v/>
      </c>
      <c r="W11" s="136" t="str">
        <f t="shared" si="18"/>
        <v/>
      </c>
      <c r="X11" s="136" t="str">
        <f t="shared" si="18"/>
        <v/>
      </c>
      <c r="Y11" s="136" t="str">
        <f t="shared" si="18"/>
        <v/>
      </c>
      <c r="Z11" s="136" t="str">
        <f t="shared" si="18"/>
        <v/>
      </c>
      <c r="AA11" s="136" t="str">
        <f t="shared" si="18"/>
        <v/>
      </c>
      <c r="AB11" s="136" t="str">
        <f t="shared" si="18"/>
        <v/>
      </c>
      <c r="AC11" s="136" t="str">
        <f t="shared" si="18"/>
        <v/>
      </c>
      <c r="AD11" s="136" t="str">
        <f t="shared" si="18"/>
        <v/>
      </c>
      <c r="AE11" s="136" t="str">
        <f t="shared" si="18"/>
        <v/>
      </c>
      <c r="AF11" s="136" t="str">
        <f t="shared" si="18"/>
        <v/>
      </c>
      <c r="AG11" s="322">
        <f t="shared" si="4"/>
        <v>0</v>
      </c>
      <c r="AH11" s="1290"/>
      <c r="AI11" s="516"/>
      <c r="AJ11" s="516"/>
      <c r="AK11" s="516"/>
      <c r="AL11" s="516"/>
      <c r="AM11" s="516"/>
      <c r="AN11" s="516"/>
      <c r="AO11" s="511">
        <v>1</v>
      </c>
      <c r="AP11" s="511">
        <v>1</v>
      </c>
      <c r="AQ11" s="511">
        <v>6</v>
      </c>
      <c r="AR11" s="515">
        <f ca="1">IF($AQ11=1,IF(INDIRECT(ADDRESS(($AO11-1)*3+$AP11+5,$AQ11+7))="",0,INDIRECT(ADDRESS(($AO11-1)*3+$AP11+5,$AQ11+7))),IF(INDIRECT(ADDRESS(($AO11-1)*3+$AP11+5,$AQ11+7))="",0,IF(COUNTIF(INDIRECT(ADDRESS(($AO11-1)*36+($AP11-1)*12+6,COLUMN())):INDIRECT(ADDRESS(($AO11-1)*36+($AP11-1)*12+$AQ11+4,COLUMN())),INDIRECT(ADDRESS(($AO11-1)*3+$AP11+5,$AQ11+7)))&gt;=1,0,INDIRECT(ADDRESS(($AO11-1)*3+$AP11+5,$AQ11+7)))))</f>
        <v>0</v>
      </c>
      <c r="AS11" s="511">
        <f ca="1">COUNTIF(INDIRECT("H"&amp;(ROW()+12*(($AO11-1)*3+$AP11)-ROW())/12+5):INDIRECT("S"&amp;(ROW()+12*(($AO11-1)*3+$AP11)-ROW())/12+5),AR11)</f>
        <v>0</v>
      </c>
      <c r="AT11" s="515">
        <f ca="1">IF($AQ11=1,IF(INDIRECT(ADDRESS(($AO11-1)*3+$AP11+5,$AQ11+20))="",0,INDIRECT(ADDRESS(($AO11-1)*3+$AP11+5,$AQ11+20))),IF(INDIRECT(ADDRESS(($AO11-1)*3+$AP11+5,$AQ11+20))="",0,IF(COUNTIF(INDIRECT(ADDRESS(($AO11-1)*36+($AP11-1)*12+6,COLUMN())):INDIRECT(ADDRESS(($AO11-1)*36+($AP11-1)*12+$AQ11+4,COLUMN())),INDIRECT(ADDRESS(($AO11-1)*3+$AP11+5,$AQ11+20)))&gt;=1,0,INDIRECT(ADDRESS(($AO11-1)*3+$AP11+5,$AQ11+20)))))</f>
        <v>0</v>
      </c>
      <c r="AU11" s="511">
        <f ca="1">COUNTIF(INDIRECT("U"&amp;(ROW()+12*(($AO11-1)*3+$AP11)-ROW())/12+5):INDIRECT("AF"&amp;(ROW()+12*(($AO11-1)*3+$AP11)-ROW())/12+5),AT11)</f>
        <v>0</v>
      </c>
      <c r="AV11" s="511">
        <f ca="1">IF(AND(AR11+AT11&gt;0,AS11+AU11&gt;0),COUNTIF(AV$6:AV10,"&gt;0")+1,0)</f>
        <v>0</v>
      </c>
      <c r="BF11" s="511">
        <v>3</v>
      </c>
      <c r="BH11" s="517"/>
      <c r="BI11" s="517"/>
      <c r="BJ11" s="517"/>
      <c r="BK11" s="517"/>
      <c r="BL11" s="517"/>
      <c r="BM11" s="517"/>
      <c r="BN11" s="517"/>
      <c r="BO11" s="517"/>
      <c r="BP11" s="517"/>
      <c r="BQ11" s="517"/>
      <c r="BR11" s="517"/>
      <c r="BS11" s="517"/>
      <c r="BT11" s="516"/>
      <c r="BU11" s="517"/>
      <c r="BV11" s="517"/>
      <c r="BW11" s="517"/>
      <c r="BX11" s="517"/>
      <c r="BY11" s="517"/>
      <c r="BZ11" s="517"/>
      <c r="CA11" s="517"/>
      <c r="CB11" s="517"/>
      <c r="CC11" s="517"/>
      <c r="CD11" s="517"/>
      <c r="CE11" s="517"/>
      <c r="CF11" s="517"/>
    </row>
    <row r="12" spans="1:84">
      <c r="A12" s="1300">
        <v>3</v>
      </c>
      <c r="B12" s="1312"/>
      <c r="C12" s="1312"/>
      <c r="D12" s="1302"/>
      <c r="E12" s="1305"/>
      <c r="F12" s="1302"/>
      <c r="G12" s="317" t="s">
        <v>391</v>
      </c>
      <c r="H12" s="141"/>
      <c r="I12" s="141" t="str">
        <f t="shared" ref="I12:S12" si="19">IF(H12="","",H12)</f>
        <v/>
      </c>
      <c r="J12" s="141" t="str">
        <f t="shared" si="19"/>
        <v/>
      </c>
      <c r="K12" s="141" t="str">
        <f t="shared" si="19"/>
        <v/>
      </c>
      <c r="L12" s="141" t="str">
        <f t="shared" si="19"/>
        <v/>
      </c>
      <c r="M12" s="141" t="str">
        <f t="shared" si="19"/>
        <v/>
      </c>
      <c r="N12" s="141" t="str">
        <f t="shared" si="19"/>
        <v/>
      </c>
      <c r="O12" s="141" t="str">
        <f t="shared" si="19"/>
        <v/>
      </c>
      <c r="P12" s="141" t="str">
        <f t="shared" si="19"/>
        <v/>
      </c>
      <c r="Q12" s="141" t="str">
        <f t="shared" si="19"/>
        <v/>
      </c>
      <c r="R12" s="141" t="str">
        <f t="shared" si="19"/>
        <v/>
      </c>
      <c r="S12" s="141" t="str">
        <f t="shared" si="19"/>
        <v/>
      </c>
      <c r="T12" s="318">
        <f t="shared" si="2"/>
        <v>0</v>
      </c>
      <c r="U12" s="140"/>
      <c r="V12" s="140" t="str">
        <f t="shared" ref="V12:AF12" si="20">IF(U12="","",U12)</f>
        <v/>
      </c>
      <c r="W12" s="140" t="str">
        <f t="shared" si="20"/>
        <v/>
      </c>
      <c r="X12" s="140" t="str">
        <f t="shared" si="20"/>
        <v/>
      </c>
      <c r="Y12" s="140" t="str">
        <f t="shared" si="20"/>
        <v/>
      </c>
      <c r="Z12" s="140" t="str">
        <f t="shared" si="20"/>
        <v/>
      </c>
      <c r="AA12" s="140" t="str">
        <f t="shared" si="20"/>
        <v/>
      </c>
      <c r="AB12" s="140" t="str">
        <f t="shared" si="20"/>
        <v/>
      </c>
      <c r="AC12" s="140" t="str">
        <f t="shared" si="20"/>
        <v/>
      </c>
      <c r="AD12" s="140" t="str">
        <f t="shared" si="20"/>
        <v/>
      </c>
      <c r="AE12" s="140" t="str">
        <f t="shared" si="20"/>
        <v/>
      </c>
      <c r="AF12" s="140" t="str">
        <f t="shared" si="20"/>
        <v/>
      </c>
      <c r="AG12" s="318">
        <f t="shared" si="4"/>
        <v>0</v>
      </c>
      <c r="AH12" s="1288"/>
      <c r="AI12" s="516"/>
      <c r="AJ12" s="516"/>
      <c r="AK12" s="516"/>
      <c r="AL12" s="516"/>
      <c r="AM12" s="516"/>
      <c r="AN12" s="516"/>
      <c r="AO12" s="511">
        <v>1</v>
      </c>
      <c r="AP12" s="511">
        <v>1</v>
      </c>
      <c r="AQ12" s="511">
        <v>7</v>
      </c>
      <c r="AR12" s="515">
        <f ca="1">IF($AQ12=1,IF(INDIRECT(ADDRESS(($AO12-1)*3+$AP12+5,$AQ12+7))="",0,INDIRECT(ADDRESS(($AO12-1)*3+$AP12+5,$AQ12+7))),IF(INDIRECT(ADDRESS(($AO12-1)*3+$AP12+5,$AQ12+7))="",0,IF(COUNTIF(INDIRECT(ADDRESS(($AO12-1)*36+($AP12-1)*12+6,COLUMN())):INDIRECT(ADDRESS(($AO12-1)*36+($AP12-1)*12+$AQ12+4,COLUMN())),INDIRECT(ADDRESS(($AO12-1)*3+$AP12+5,$AQ12+7)))&gt;=1,0,INDIRECT(ADDRESS(($AO12-1)*3+$AP12+5,$AQ12+7)))))</f>
        <v>0</v>
      </c>
      <c r="AS12" s="511">
        <f ca="1">COUNTIF(INDIRECT("H"&amp;(ROW()+12*(($AO12-1)*3+$AP12)-ROW())/12+5):INDIRECT("S"&amp;(ROW()+12*(($AO12-1)*3+$AP12)-ROW())/12+5),AR12)</f>
        <v>0</v>
      </c>
      <c r="AT12" s="515">
        <f ca="1">IF($AQ12=1,IF(INDIRECT(ADDRESS(($AO12-1)*3+$AP12+5,$AQ12+20))="",0,INDIRECT(ADDRESS(($AO12-1)*3+$AP12+5,$AQ12+20))),IF(INDIRECT(ADDRESS(($AO12-1)*3+$AP12+5,$AQ12+20))="",0,IF(COUNTIF(INDIRECT(ADDRESS(($AO12-1)*36+($AP12-1)*12+6,COLUMN())):INDIRECT(ADDRESS(($AO12-1)*36+($AP12-1)*12+$AQ12+4,COLUMN())),INDIRECT(ADDRESS(($AO12-1)*3+$AP12+5,$AQ12+20)))&gt;=1,0,INDIRECT(ADDRESS(($AO12-1)*3+$AP12+5,$AQ12+20)))))</f>
        <v>0</v>
      </c>
      <c r="AU12" s="511">
        <f ca="1">COUNTIF(INDIRECT("U"&amp;(ROW()+12*(($AO12-1)*3+$AP12)-ROW())/12+5):INDIRECT("AF"&amp;(ROW()+12*(($AO12-1)*3+$AP12)-ROW())/12+5),AT12)</f>
        <v>0</v>
      </c>
      <c r="AV12" s="511">
        <f ca="1">IF(AND(AR12+AT12&gt;0,AS12+AU12&gt;0),COUNTIF(AV$6:AV11,"&gt;0")+1,0)</f>
        <v>0</v>
      </c>
      <c r="BF12" s="511">
        <v>1</v>
      </c>
      <c r="BH12" s="517">
        <f t="shared" ref="BH12:BS12" si="21">SUM(H12:H13)</f>
        <v>0</v>
      </c>
      <c r="BI12" s="517">
        <f t="shared" si="21"/>
        <v>0</v>
      </c>
      <c r="BJ12" s="517">
        <f t="shared" si="21"/>
        <v>0</v>
      </c>
      <c r="BK12" s="517">
        <f t="shared" si="21"/>
        <v>0</v>
      </c>
      <c r="BL12" s="517">
        <f t="shared" si="21"/>
        <v>0</v>
      </c>
      <c r="BM12" s="517">
        <f t="shared" si="21"/>
        <v>0</v>
      </c>
      <c r="BN12" s="517">
        <f t="shared" si="21"/>
        <v>0</v>
      </c>
      <c r="BO12" s="517">
        <f t="shared" si="21"/>
        <v>0</v>
      </c>
      <c r="BP12" s="517">
        <f t="shared" si="21"/>
        <v>0</v>
      </c>
      <c r="BQ12" s="517">
        <f t="shared" si="21"/>
        <v>0</v>
      </c>
      <c r="BR12" s="517">
        <f t="shared" si="21"/>
        <v>0</v>
      </c>
      <c r="BS12" s="517">
        <f t="shared" si="21"/>
        <v>0</v>
      </c>
      <c r="BT12" s="516"/>
      <c r="BU12" s="517">
        <f t="shared" ref="BU12:CF12" si="22">SUM(U12:U13)</f>
        <v>0</v>
      </c>
      <c r="BV12" s="517">
        <f t="shared" si="22"/>
        <v>0</v>
      </c>
      <c r="BW12" s="517">
        <f t="shared" si="22"/>
        <v>0</v>
      </c>
      <c r="BX12" s="517">
        <f t="shared" si="22"/>
        <v>0</v>
      </c>
      <c r="BY12" s="517">
        <f t="shared" si="22"/>
        <v>0</v>
      </c>
      <c r="BZ12" s="517">
        <f t="shared" si="22"/>
        <v>0</v>
      </c>
      <c r="CA12" s="517">
        <f t="shared" si="22"/>
        <v>0</v>
      </c>
      <c r="CB12" s="517">
        <f t="shared" si="22"/>
        <v>0</v>
      </c>
      <c r="CC12" s="517">
        <f t="shared" si="22"/>
        <v>0</v>
      </c>
      <c r="CD12" s="517">
        <f t="shared" si="22"/>
        <v>0</v>
      </c>
      <c r="CE12" s="517">
        <f t="shared" si="22"/>
        <v>0</v>
      </c>
      <c r="CF12" s="517">
        <f t="shared" si="22"/>
        <v>0</v>
      </c>
    </row>
    <row r="13" spans="1:84">
      <c r="A13" s="1313"/>
      <c r="B13" s="1303"/>
      <c r="C13" s="1303"/>
      <c r="D13" s="1303"/>
      <c r="E13" s="1306"/>
      <c r="F13" s="1303"/>
      <c r="G13" s="319" t="s">
        <v>390</v>
      </c>
      <c r="H13" s="139"/>
      <c r="I13" s="139" t="str">
        <f t="shared" ref="I13:S13" si="23">IF(H13="","",H13)</f>
        <v/>
      </c>
      <c r="J13" s="139" t="str">
        <f t="shared" si="23"/>
        <v/>
      </c>
      <c r="K13" s="139" t="str">
        <f t="shared" si="23"/>
        <v/>
      </c>
      <c r="L13" s="139" t="str">
        <f t="shared" si="23"/>
        <v/>
      </c>
      <c r="M13" s="139" t="str">
        <f t="shared" si="23"/>
        <v/>
      </c>
      <c r="N13" s="139" t="str">
        <f t="shared" si="23"/>
        <v/>
      </c>
      <c r="O13" s="139" t="str">
        <f t="shared" si="23"/>
        <v/>
      </c>
      <c r="P13" s="139" t="str">
        <f t="shared" si="23"/>
        <v/>
      </c>
      <c r="Q13" s="139" t="str">
        <f t="shared" si="23"/>
        <v/>
      </c>
      <c r="R13" s="139" t="str">
        <f t="shared" si="23"/>
        <v/>
      </c>
      <c r="S13" s="139" t="str">
        <f t="shared" si="23"/>
        <v/>
      </c>
      <c r="T13" s="320">
        <f t="shared" si="2"/>
        <v>0</v>
      </c>
      <c r="U13" s="138"/>
      <c r="V13" s="138" t="str">
        <f t="shared" ref="V13:AF13" si="24">IF(U13="","",U13)</f>
        <v/>
      </c>
      <c r="W13" s="138" t="str">
        <f t="shared" si="24"/>
        <v/>
      </c>
      <c r="X13" s="138" t="str">
        <f t="shared" si="24"/>
        <v/>
      </c>
      <c r="Y13" s="138" t="str">
        <f t="shared" si="24"/>
        <v/>
      </c>
      <c r="Z13" s="138" t="str">
        <f t="shared" si="24"/>
        <v/>
      </c>
      <c r="AA13" s="138" t="str">
        <f t="shared" si="24"/>
        <v/>
      </c>
      <c r="AB13" s="138" t="str">
        <f t="shared" si="24"/>
        <v/>
      </c>
      <c r="AC13" s="138" t="str">
        <f t="shared" si="24"/>
        <v/>
      </c>
      <c r="AD13" s="138" t="str">
        <f t="shared" si="24"/>
        <v/>
      </c>
      <c r="AE13" s="138" t="str">
        <f t="shared" si="24"/>
        <v/>
      </c>
      <c r="AF13" s="138" t="str">
        <f t="shared" si="24"/>
        <v/>
      </c>
      <c r="AG13" s="320">
        <f t="shared" si="4"/>
        <v>0</v>
      </c>
      <c r="AH13" s="1289"/>
      <c r="AI13" s="516"/>
      <c r="AJ13" s="516"/>
      <c r="AK13" s="516"/>
      <c r="AL13" s="516"/>
      <c r="AM13" s="516"/>
      <c r="AN13" s="516"/>
      <c r="AO13" s="511">
        <v>1</v>
      </c>
      <c r="AP13" s="511">
        <v>1</v>
      </c>
      <c r="AQ13" s="511">
        <v>8</v>
      </c>
      <c r="AR13" s="515">
        <f ca="1">IF($AQ13=1,IF(INDIRECT(ADDRESS(($AO13-1)*3+$AP13+5,$AQ13+7))="",0,INDIRECT(ADDRESS(($AO13-1)*3+$AP13+5,$AQ13+7))),IF(INDIRECT(ADDRESS(($AO13-1)*3+$AP13+5,$AQ13+7))="",0,IF(COUNTIF(INDIRECT(ADDRESS(($AO13-1)*36+($AP13-1)*12+6,COLUMN())):INDIRECT(ADDRESS(($AO13-1)*36+($AP13-1)*12+$AQ13+4,COLUMN())),INDIRECT(ADDRESS(($AO13-1)*3+$AP13+5,$AQ13+7)))&gt;=1,0,INDIRECT(ADDRESS(($AO13-1)*3+$AP13+5,$AQ13+7)))))</f>
        <v>0</v>
      </c>
      <c r="AS13" s="511">
        <f ca="1">COUNTIF(INDIRECT("H"&amp;(ROW()+12*(($AO13-1)*3+$AP13)-ROW())/12+5):INDIRECT("S"&amp;(ROW()+12*(($AO13-1)*3+$AP13)-ROW())/12+5),AR13)</f>
        <v>0</v>
      </c>
      <c r="AT13" s="515">
        <f ca="1">IF($AQ13=1,IF(INDIRECT(ADDRESS(($AO13-1)*3+$AP13+5,$AQ13+20))="",0,INDIRECT(ADDRESS(($AO13-1)*3+$AP13+5,$AQ13+20))),IF(INDIRECT(ADDRESS(($AO13-1)*3+$AP13+5,$AQ13+20))="",0,IF(COUNTIF(INDIRECT(ADDRESS(($AO13-1)*36+($AP13-1)*12+6,COLUMN())):INDIRECT(ADDRESS(($AO13-1)*36+($AP13-1)*12+$AQ13+4,COLUMN())),INDIRECT(ADDRESS(($AO13-1)*3+$AP13+5,$AQ13+20)))&gt;=1,0,INDIRECT(ADDRESS(($AO13-1)*3+$AP13+5,$AQ13+20)))))</f>
        <v>0</v>
      </c>
      <c r="AU13" s="511">
        <f ca="1">COUNTIF(INDIRECT("U"&amp;(ROW()+12*(($AO13-1)*3+$AP13)-ROW())/12+5):INDIRECT("AF"&amp;(ROW()+12*(($AO13-1)*3+$AP13)-ROW())/12+5),AT13)</f>
        <v>0</v>
      </c>
      <c r="AV13" s="511">
        <f ca="1">IF(AND(AR13+AT13&gt;0,AS13+AU13&gt;0),COUNTIF(AV$6:AV12,"&gt;0")+1,0)</f>
        <v>0</v>
      </c>
      <c r="BF13" s="511">
        <v>2</v>
      </c>
      <c r="BG13" s="511" t="s">
        <v>389</v>
      </c>
      <c r="BH13" s="517">
        <f>IF(BH12+BU12&gt;マスタ!$C$3,1,0)</f>
        <v>0</v>
      </c>
      <c r="BI13" s="517">
        <f>IF(BI12+BV12&gt;マスタ!$C$3,1,0)</f>
        <v>0</v>
      </c>
      <c r="BJ13" s="517">
        <f>IF(BJ12+BW12&gt;マスタ!$C$3,1,0)</f>
        <v>0</v>
      </c>
      <c r="BK13" s="517">
        <f>IF(BK12+BX12&gt;マスタ!$C$3,1,0)</f>
        <v>0</v>
      </c>
      <c r="BL13" s="517">
        <f>IF(BL12+BY12&gt;マスタ!$C$3,1,0)</f>
        <v>0</v>
      </c>
      <c r="BM13" s="517">
        <f>IF(BM12+BZ12&gt;マスタ!$C$3,1,0)</f>
        <v>0</v>
      </c>
      <c r="BN13" s="517">
        <f>IF(BN12+CA12&gt;マスタ!$C$3,1,0)</f>
        <v>0</v>
      </c>
      <c r="BO13" s="517">
        <f>IF(BO12+CB12&gt;マスタ!$C$3,1,0)</f>
        <v>0</v>
      </c>
      <c r="BP13" s="517">
        <f>IF(BP12+CC12&gt;マスタ!$C$3,1,0)</f>
        <v>0</v>
      </c>
      <c r="BQ13" s="517">
        <f>IF(BQ12+CD12&gt;マスタ!$C$3,1,0)</f>
        <v>0</v>
      </c>
      <c r="BR13" s="517">
        <f>IF(BR12+CE12&gt;マスタ!$C$3,1,0)</f>
        <v>0</v>
      </c>
      <c r="BS13" s="517">
        <f>IF(BS12+CF12&gt;マスタ!$C$3,1,0)</f>
        <v>0</v>
      </c>
      <c r="BT13" s="516"/>
      <c r="BU13" s="517"/>
      <c r="BV13" s="517"/>
      <c r="BW13" s="517"/>
      <c r="BX13" s="517"/>
      <c r="BY13" s="517"/>
      <c r="BZ13" s="517"/>
      <c r="CA13" s="517"/>
      <c r="CB13" s="517"/>
      <c r="CC13" s="517"/>
      <c r="CD13" s="517"/>
      <c r="CE13" s="517"/>
      <c r="CF13" s="517"/>
    </row>
    <row r="14" spans="1:84">
      <c r="A14" s="1301"/>
      <c r="B14" s="1304"/>
      <c r="C14" s="1304"/>
      <c r="D14" s="1304"/>
      <c r="E14" s="1307"/>
      <c r="F14" s="1304"/>
      <c r="G14" s="323" t="s">
        <v>516</v>
      </c>
      <c r="H14" s="137"/>
      <c r="I14" s="137" t="str">
        <f t="shared" ref="I14:S14" si="25">IF(H14="","",H14)</f>
        <v/>
      </c>
      <c r="J14" s="137" t="str">
        <f t="shared" si="25"/>
        <v/>
      </c>
      <c r="K14" s="137" t="str">
        <f t="shared" si="25"/>
        <v/>
      </c>
      <c r="L14" s="137" t="str">
        <f t="shared" si="25"/>
        <v/>
      </c>
      <c r="M14" s="137" t="str">
        <f t="shared" si="25"/>
        <v/>
      </c>
      <c r="N14" s="137" t="str">
        <f t="shared" si="25"/>
        <v/>
      </c>
      <c r="O14" s="137" t="str">
        <f t="shared" si="25"/>
        <v/>
      </c>
      <c r="P14" s="137" t="str">
        <f t="shared" si="25"/>
        <v/>
      </c>
      <c r="Q14" s="137" t="str">
        <f t="shared" si="25"/>
        <v/>
      </c>
      <c r="R14" s="137" t="str">
        <f t="shared" si="25"/>
        <v/>
      </c>
      <c r="S14" s="137" t="str">
        <f t="shared" si="25"/>
        <v/>
      </c>
      <c r="T14" s="322">
        <f t="shared" si="2"/>
        <v>0</v>
      </c>
      <c r="U14" s="136"/>
      <c r="V14" s="136" t="str">
        <f t="shared" ref="V14:AF14" si="26">IF(U14="","",U14)</f>
        <v/>
      </c>
      <c r="W14" s="136" t="str">
        <f t="shared" si="26"/>
        <v/>
      </c>
      <c r="X14" s="136" t="str">
        <f t="shared" si="26"/>
        <v/>
      </c>
      <c r="Y14" s="136" t="str">
        <f t="shared" si="26"/>
        <v/>
      </c>
      <c r="Z14" s="136" t="str">
        <f t="shared" si="26"/>
        <v/>
      </c>
      <c r="AA14" s="136" t="str">
        <f t="shared" si="26"/>
        <v/>
      </c>
      <c r="AB14" s="136" t="str">
        <f t="shared" si="26"/>
        <v/>
      </c>
      <c r="AC14" s="136" t="str">
        <f t="shared" si="26"/>
        <v/>
      </c>
      <c r="AD14" s="136" t="str">
        <f t="shared" si="26"/>
        <v/>
      </c>
      <c r="AE14" s="136" t="str">
        <f t="shared" si="26"/>
        <v/>
      </c>
      <c r="AF14" s="136" t="str">
        <f t="shared" si="26"/>
        <v/>
      </c>
      <c r="AG14" s="322">
        <f t="shared" si="4"/>
        <v>0</v>
      </c>
      <c r="AH14" s="1290"/>
      <c r="AI14" s="516"/>
      <c r="AJ14" s="516"/>
      <c r="AK14" s="516"/>
      <c r="AL14" s="516"/>
      <c r="AM14" s="516"/>
      <c r="AN14" s="516"/>
      <c r="AO14" s="511">
        <v>1</v>
      </c>
      <c r="AP14" s="511">
        <v>1</v>
      </c>
      <c r="AQ14" s="511">
        <v>9</v>
      </c>
      <c r="AR14" s="515">
        <f ca="1">IF($AQ14=1,IF(INDIRECT(ADDRESS(($AO14-1)*3+$AP14+5,$AQ14+7))="",0,INDIRECT(ADDRESS(($AO14-1)*3+$AP14+5,$AQ14+7))),IF(INDIRECT(ADDRESS(($AO14-1)*3+$AP14+5,$AQ14+7))="",0,IF(COUNTIF(INDIRECT(ADDRESS(($AO14-1)*36+($AP14-1)*12+6,COLUMN())):INDIRECT(ADDRESS(($AO14-1)*36+($AP14-1)*12+$AQ14+4,COLUMN())),INDIRECT(ADDRESS(($AO14-1)*3+$AP14+5,$AQ14+7)))&gt;=1,0,INDIRECT(ADDRESS(($AO14-1)*3+$AP14+5,$AQ14+7)))))</f>
        <v>0</v>
      </c>
      <c r="AS14" s="511">
        <f ca="1">COUNTIF(INDIRECT("H"&amp;(ROW()+12*(($AO14-1)*3+$AP14)-ROW())/12+5):INDIRECT("S"&amp;(ROW()+12*(($AO14-1)*3+$AP14)-ROW())/12+5),AR14)</f>
        <v>0</v>
      </c>
      <c r="AT14" s="515">
        <f ca="1">IF($AQ14=1,IF(INDIRECT(ADDRESS(($AO14-1)*3+$AP14+5,$AQ14+20))="",0,INDIRECT(ADDRESS(($AO14-1)*3+$AP14+5,$AQ14+20))),IF(INDIRECT(ADDRESS(($AO14-1)*3+$AP14+5,$AQ14+20))="",0,IF(COUNTIF(INDIRECT(ADDRESS(($AO14-1)*36+($AP14-1)*12+6,COLUMN())):INDIRECT(ADDRESS(($AO14-1)*36+($AP14-1)*12+$AQ14+4,COLUMN())),INDIRECT(ADDRESS(($AO14-1)*3+$AP14+5,$AQ14+20)))&gt;=1,0,INDIRECT(ADDRESS(($AO14-1)*3+$AP14+5,$AQ14+20)))))</f>
        <v>0</v>
      </c>
      <c r="AU14" s="511">
        <f ca="1">COUNTIF(INDIRECT("U"&amp;(ROW()+12*(($AO14-1)*3+$AP14)-ROW())/12+5):INDIRECT("AF"&amp;(ROW()+12*(($AO14-1)*3+$AP14)-ROW())/12+5),AT14)</f>
        <v>0</v>
      </c>
      <c r="AV14" s="511">
        <f ca="1">IF(AND(AR14+AT14&gt;0,AS14+AU14&gt;0),COUNTIF(AV$6:AV13,"&gt;0")+1,0)</f>
        <v>0</v>
      </c>
      <c r="BF14" s="511">
        <v>3</v>
      </c>
      <c r="BH14" s="517"/>
      <c r="BI14" s="517"/>
      <c r="BJ14" s="517"/>
      <c r="BK14" s="517"/>
      <c r="BL14" s="517"/>
      <c r="BM14" s="517"/>
      <c r="BN14" s="517"/>
      <c r="BO14" s="517"/>
      <c r="BP14" s="517"/>
      <c r="BQ14" s="517"/>
      <c r="BR14" s="517"/>
      <c r="BS14" s="517"/>
      <c r="BT14" s="516"/>
      <c r="BU14" s="517"/>
      <c r="BV14" s="517"/>
      <c r="BW14" s="517"/>
      <c r="BX14" s="517"/>
      <c r="BY14" s="517"/>
      <c r="BZ14" s="517"/>
      <c r="CA14" s="517"/>
      <c r="CB14" s="517"/>
      <c r="CC14" s="517"/>
      <c r="CD14" s="517"/>
      <c r="CE14" s="517"/>
      <c r="CF14" s="517"/>
    </row>
    <row r="15" spans="1:84">
      <c r="A15" s="1314">
        <v>4</v>
      </c>
      <c r="B15" s="1312"/>
      <c r="C15" s="1312"/>
      <c r="D15" s="1302"/>
      <c r="E15" s="1305"/>
      <c r="F15" s="1302"/>
      <c r="G15" s="317" t="s">
        <v>391</v>
      </c>
      <c r="H15" s="141"/>
      <c r="I15" s="141" t="str">
        <f t="shared" ref="I15:S15" si="27">IF(H15="","",H15)</f>
        <v/>
      </c>
      <c r="J15" s="141" t="str">
        <f t="shared" si="27"/>
        <v/>
      </c>
      <c r="K15" s="141" t="str">
        <f t="shared" si="27"/>
        <v/>
      </c>
      <c r="L15" s="141" t="str">
        <f t="shared" si="27"/>
        <v/>
      </c>
      <c r="M15" s="141" t="str">
        <f t="shared" si="27"/>
        <v/>
      </c>
      <c r="N15" s="141" t="str">
        <f t="shared" si="27"/>
        <v/>
      </c>
      <c r="O15" s="141" t="str">
        <f t="shared" si="27"/>
        <v/>
      </c>
      <c r="P15" s="141" t="str">
        <f t="shared" si="27"/>
        <v/>
      </c>
      <c r="Q15" s="141" t="str">
        <f t="shared" si="27"/>
        <v/>
      </c>
      <c r="R15" s="141" t="str">
        <f t="shared" si="27"/>
        <v/>
      </c>
      <c r="S15" s="141" t="str">
        <f t="shared" si="27"/>
        <v/>
      </c>
      <c r="T15" s="318">
        <f t="shared" si="2"/>
        <v>0</v>
      </c>
      <c r="U15" s="140"/>
      <c r="V15" s="140" t="str">
        <f t="shared" ref="V15:AF15" si="28">IF(U15="","",U15)</f>
        <v/>
      </c>
      <c r="W15" s="140" t="str">
        <f t="shared" si="28"/>
        <v/>
      </c>
      <c r="X15" s="140" t="str">
        <f t="shared" si="28"/>
        <v/>
      </c>
      <c r="Y15" s="140" t="str">
        <f t="shared" si="28"/>
        <v/>
      </c>
      <c r="Z15" s="140" t="str">
        <f t="shared" si="28"/>
        <v/>
      </c>
      <c r="AA15" s="140" t="str">
        <f t="shared" si="28"/>
        <v/>
      </c>
      <c r="AB15" s="140" t="str">
        <f t="shared" si="28"/>
        <v/>
      </c>
      <c r="AC15" s="140" t="str">
        <f t="shared" si="28"/>
        <v/>
      </c>
      <c r="AD15" s="140" t="str">
        <f t="shared" si="28"/>
        <v/>
      </c>
      <c r="AE15" s="140" t="str">
        <f t="shared" si="28"/>
        <v/>
      </c>
      <c r="AF15" s="140" t="str">
        <f t="shared" si="28"/>
        <v/>
      </c>
      <c r="AG15" s="318">
        <f t="shared" si="4"/>
        <v>0</v>
      </c>
      <c r="AH15" s="1288"/>
      <c r="AI15" s="516"/>
      <c r="AJ15" s="516"/>
      <c r="AK15" s="516"/>
      <c r="AL15" s="516"/>
      <c r="AM15" s="516"/>
      <c r="AN15" s="516"/>
      <c r="AO15" s="511">
        <v>1</v>
      </c>
      <c r="AP15" s="511">
        <v>1</v>
      </c>
      <c r="AQ15" s="511">
        <v>10</v>
      </c>
      <c r="AR15" s="515">
        <f ca="1">IF($AQ15=1,IF(INDIRECT(ADDRESS(($AO15-1)*3+$AP15+5,$AQ15+7))="",0,INDIRECT(ADDRESS(($AO15-1)*3+$AP15+5,$AQ15+7))),IF(INDIRECT(ADDRESS(($AO15-1)*3+$AP15+5,$AQ15+7))="",0,IF(COUNTIF(INDIRECT(ADDRESS(($AO15-1)*36+($AP15-1)*12+6,COLUMN())):INDIRECT(ADDRESS(($AO15-1)*36+($AP15-1)*12+$AQ15+4,COLUMN())),INDIRECT(ADDRESS(($AO15-1)*3+$AP15+5,$AQ15+7)))&gt;=1,0,INDIRECT(ADDRESS(($AO15-1)*3+$AP15+5,$AQ15+7)))))</f>
        <v>0</v>
      </c>
      <c r="AS15" s="511">
        <f ca="1">COUNTIF(INDIRECT("H"&amp;(ROW()+12*(($AO15-1)*3+$AP15)-ROW())/12+5):INDIRECT("S"&amp;(ROW()+12*(($AO15-1)*3+$AP15)-ROW())/12+5),AR15)</f>
        <v>0</v>
      </c>
      <c r="AT15" s="515">
        <f ca="1">IF($AQ15=1,IF(INDIRECT(ADDRESS(($AO15-1)*3+$AP15+5,$AQ15+20))="",0,INDIRECT(ADDRESS(($AO15-1)*3+$AP15+5,$AQ15+20))),IF(INDIRECT(ADDRESS(($AO15-1)*3+$AP15+5,$AQ15+20))="",0,IF(COUNTIF(INDIRECT(ADDRESS(($AO15-1)*36+($AP15-1)*12+6,COLUMN())):INDIRECT(ADDRESS(($AO15-1)*36+($AP15-1)*12+$AQ15+4,COLUMN())),INDIRECT(ADDRESS(($AO15-1)*3+$AP15+5,$AQ15+20)))&gt;=1,0,INDIRECT(ADDRESS(($AO15-1)*3+$AP15+5,$AQ15+20)))))</f>
        <v>0</v>
      </c>
      <c r="AU15" s="511">
        <f ca="1">COUNTIF(INDIRECT("U"&amp;(ROW()+12*(($AO15-1)*3+$AP15)-ROW())/12+5):INDIRECT("AF"&amp;(ROW()+12*(($AO15-1)*3+$AP15)-ROW())/12+5),AT15)</f>
        <v>0</v>
      </c>
      <c r="AV15" s="511">
        <f ca="1">IF(AND(AR15+AT15&gt;0,AS15+AU15&gt;0),COUNTIF(AV$6:AV14,"&gt;0")+1,0)</f>
        <v>0</v>
      </c>
      <c r="BF15" s="511">
        <v>1</v>
      </c>
      <c r="BH15" s="517">
        <f t="shared" ref="BH15:BS15" si="29">SUM(H15:H16)</f>
        <v>0</v>
      </c>
      <c r="BI15" s="517">
        <f t="shared" si="29"/>
        <v>0</v>
      </c>
      <c r="BJ15" s="517">
        <f t="shared" si="29"/>
        <v>0</v>
      </c>
      <c r="BK15" s="517">
        <f t="shared" si="29"/>
        <v>0</v>
      </c>
      <c r="BL15" s="517">
        <f t="shared" si="29"/>
        <v>0</v>
      </c>
      <c r="BM15" s="517">
        <f t="shared" si="29"/>
        <v>0</v>
      </c>
      <c r="BN15" s="517">
        <f t="shared" si="29"/>
        <v>0</v>
      </c>
      <c r="BO15" s="517">
        <f t="shared" si="29"/>
        <v>0</v>
      </c>
      <c r="BP15" s="517">
        <f t="shared" si="29"/>
        <v>0</v>
      </c>
      <c r="BQ15" s="517">
        <f t="shared" si="29"/>
        <v>0</v>
      </c>
      <c r="BR15" s="517">
        <f t="shared" si="29"/>
        <v>0</v>
      </c>
      <c r="BS15" s="517">
        <f t="shared" si="29"/>
        <v>0</v>
      </c>
      <c r="BT15" s="516"/>
      <c r="BU15" s="517">
        <f t="shared" ref="BU15:CF15" si="30">SUM(U15:U16)</f>
        <v>0</v>
      </c>
      <c r="BV15" s="517">
        <f t="shared" si="30"/>
        <v>0</v>
      </c>
      <c r="BW15" s="517">
        <f t="shared" si="30"/>
        <v>0</v>
      </c>
      <c r="BX15" s="517">
        <f t="shared" si="30"/>
        <v>0</v>
      </c>
      <c r="BY15" s="517">
        <f t="shared" si="30"/>
        <v>0</v>
      </c>
      <c r="BZ15" s="517">
        <f t="shared" si="30"/>
        <v>0</v>
      </c>
      <c r="CA15" s="517">
        <f t="shared" si="30"/>
        <v>0</v>
      </c>
      <c r="CB15" s="517">
        <f t="shared" si="30"/>
        <v>0</v>
      </c>
      <c r="CC15" s="517">
        <f t="shared" si="30"/>
        <v>0</v>
      </c>
      <c r="CD15" s="517">
        <f t="shared" si="30"/>
        <v>0</v>
      </c>
      <c r="CE15" s="517">
        <f t="shared" si="30"/>
        <v>0</v>
      </c>
      <c r="CF15" s="517">
        <f t="shared" si="30"/>
        <v>0</v>
      </c>
    </row>
    <row r="16" spans="1:84">
      <c r="A16" s="1315"/>
      <c r="B16" s="1309"/>
      <c r="C16" s="1309"/>
      <c r="D16" s="1303"/>
      <c r="E16" s="1306"/>
      <c r="F16" s="1303"/>
      <c r="G16" s="319" t="s">
        <v>390</v>
      </c>
      <c r="H16" s="139"/>
      <c r="I16" s="139" t="str">
        <f t="shared" ref="I16:S16" si="31">IF(H16="","",H16)</f>
        <v/>
      </c>
      <c r="J16" s="139" t="str">
        <f t="shared" si="31"/>
        <v/>
      </c>
      <c r="K16" s="139" t="str">
        <f t="shared" si="31"/>
        <v/>
      </c>
      <c r="L16" s="139" t="str">
        <f t="shared" si="31"/>
        <v/>
      </c>
      <c r="M16" s="139" t="str">
        <f t="shared" si="31"/>
        <v/>
      </c>
      <c r="N16" s="139" t="str">
        <f t="shared" si="31"/>
        <v/>
      </c>
      <c r="O16" s="139" t="str">
        <f t="shared" si="31"/>
        <v/>
      </c>
      <c r="P16" s="139" t="str">
        <f t="shared" si="31"/>
        <v/>
      </c>
      <c r="Q16" s="139" t="str">
        <f t="shared" si="31"/>
        <v/>
      </c>
      <c r="R16" s="139" t="str">
        <f t="shared" si="31"/>
        <v/>
      </c>
      <c r="S16" s="139" t="str">
        <f t="shared" si="31"/>
        <v/>
      </c>
      <c r="T16" s="320">
        <f t="shared" si="2"/>
        <v>0</v>
      </c>
      <c r="U16" s="138"/>
      <c r="V16" s="138" t="str">
        <f t="shared" ref="V16:AF16" si="32">IF(U16="","",U16)</f>
        <v/>
      </c>
      <c r="W16" s="138" t="str">
        <f t="shared" si="32"/>
        <v/>
      </c>
      <c r="X16" s="138" t="str">
        <f t="shared" si="32"/>
        <v/>
      </c>
      <c r="Y16" s="138" t="str">
        <f t="shared" si="32"/>
        <v/>
      </c>
      <c r="Z16" s="138" t="str">
        <f t="shared" si="32"/>
        <v/>
      </c>
      <c r="AA16" s="138" t="str">
        <f t="shared" si="32"/>
        <v/>
      </c>
      <c r="AB16" s="138" t="str">
        <f t="shared" si="32"/>
        <v/>
      </c>
      <c r="AC16" s="138" t="str">
        <f t="shared" si="32"/>
        <v/>
      </c>
      <c r="AD16" s="138" t="str">
        <f t="shared" si="32"/>
        <v/>
      </c>
      <c r="AE16" s="138" t="str">
        <f t="shared" si="32"/>
        <v/>
      </c>
      <c r="AF16" s="138" t="str">
        <f t="shared" si="32"/>
        <v/>
      </c>
      <c r="AG16" s="320">
        <f t="shared" si="4"/>
        <v>0</v>
      </c>
      <c r="AH16" s="1289"/>
      <c r="AI16" s="516"/>
      <c r="AJ16" s="516"/>
      <c r="AK16" s="516"/>
      <c r="AL16" s="516"/>
      <c r="AM16" s="516"/>
      <c r="AN16" s="516"/>
      <c r="AO16" s="511">
        <v>1</v>
      </c>
      <c r="AP16" s="511">
        <v>1</v>
      </c>
      <c r="AQ16" s="511">
        <v>11</v>
      </c>
      <c r="AR16" s="515">
        <f ca="1">IF($AQ16=1,IF(INDIRECT(ADDRESS(($AO16-1)*3+$AP16+5,$AQ16+7))="",0,INDIRECT(ADDRESS(($AO16-1)*3+$AP16+5,$AQ16+7))),IF(INDIRECT(ADDRESS(($AO16-1)*3+$AP16+5,$AQ16+7))="",0,IF(COUNTIF(INDIRECT(ADDRESS(($AO16-1)*36+($AP16-1)*12+6,COLUMN())):INDIRECT(ADDRESS(($AO16-1)*36+($AP16-1)*12+$AQ16+4,COLUMN())),INDIRECT(ADDRESS(($AO16-1)*3+$AP16+5,$AQ16+7)))&gt;=1,0,INDIRECT(ADDRESS(($AO16-1)*3+$AP16+5,$AQ16+7)))))</f>
        <v>0</v>
      </c>
      <c r="AS16" s="511">
        <f ca="1">COUNTIF(INDIRECT("H"&amp;(ROW()+12*(($AO16-1)*3+$AP16)-ROW())/12+5):INDIRECT("S"&amp;(ROW()+12*(($AO16-1)*3+$AP16)-ROW())/12+5),AR16)</f>
        <v>0</v>
      </c>
      <c r="AT16" s="515">
        <f ca="1">IF($AQ16=1,IF(INDIRECT(ADDRESS(($AO16-1)*3+$AP16+5,$AQ16+20))="",0,INDIRECT(ADDRESS(($AO16-1)*3+$AP16+5,$AQ16+20))),IF(INDIRECT(ADDRESS(($AO16-1)*3+$AP16+5,$AQ16+20))="",0,IF(COUNTIF(INDIRECT(ADDRESS(($AO16-1)*36+($AP16-1)*12+6,COLUMN())):INDIRECT(ADDRESS(($AO16-1)*36+($AP16-1)*12+$AQ16+4,COLUMN())),INDIRECT(ADDRESS(($AO16-1)*3+$AP16+5,$AQ16+20)))&gt;=1,0,INDIRECT(ADDRESS(($AO16-1)*3+$AP16+5,$AQ16+20)))))</f>
        <v>0</v>
      </c>
      <c r="AU16" s="511">
        <f ca="1">COUNTIF(INDIRECT("U"&amp;(ROW()+12*(($AO16-1)*3+$AP16)-ROW())/12+5):INDIRECT("AF"&amp;(ROW()+12*(($AO16-1)*3+$AP16)-ROW())/12+5),AT16)</f>
        <v>0</v>
      </c>
      <c r="AV16" s="511">
        <f ca="1">IF(AND(AR16+AT16&gt;0,AS16+AU16&gt;0),COUNTIF(AV$6:AV15,"&gt;0")+1,0)</f>
        <v>0</v>
      </c>
      <c r="BF16" s="511">
        <v>2</v>
      </c>
      <c r="BG16" s="511" t="s">
        <v>389</v>
      </c>
      <c r="BH16" s="517">
        <f>IF(BH15+BU15&gt;マスタ!$C$3,1,0)</f>
        <v>0</v>
      </c>
      <c r="BI16" s="517">
        <f>IF(BI15+BV15&gt;マスタ!$C$3,1,0)</f>
        <v>0</v>
      </c>
      <c r="BJ16" s="517">
        <f>IF(BJ15+BW15&gt;マスタ!$C$3,1,0)</f>
        <v>0</v>
      </c>
      <c r="BK16" s="517">
        <f>IF(BK15+BX15&gt;マスタ!$C$3,1,0)</f>
        <v>0</v>
      </c>
      <c r="BL16" s="517">
        <f>IF(BL15+BY15&gt;マスタ!$C$3,1,0)</f>
        <v>0</v>
      </c>
      <c r="BM16" s="517">
        <f>IF(BM15+BZ15&gt;マスタ!$C$3,1,0)</f>
        <v>0</v>
      </c>
      <c r="BN16" s="517">
        <f>IF(BN15+CA15&gt;マスタ!$C$3,1,0)</f>
        <v>0</v>
      </c>
      <c r="BO16" s="517">
        <f>IF(BO15+CB15&gt;マスタ!$C$3,1,0)</f>
        <v>0</v>
      </c>
      <c r="BP16" s="517">
        <f>IF(BP15+CC15&gt;マスタ!$C$3,1,0)</f>
        <v>0</v>
      </c>
      <c r="BQ16" s="517">
        <f>IF(BQ15+CD15&gt;マスタ!$C$3,1,0)</f>
        <v>0</v>
      </c>
      <c r="BR16" s="517">
        <f>IF(BR15+CE15&gt;マスタ!$C$3,1,0)</f>
        <v>0</v>
      </c>
      <c r="BS16" s="517">
        <f>IF(BS15+CF15&gt;マスタ!$C$3,1,0)</f>
        <v>0</v>
      </c>
      <c r="BT16" s="516"/>
      <c r="BU16" s="517"/>
      <c r="BV16" s="517"/>
      <c r="BW16" s="517"/>
      <c r="BX16" s="517"/>
      <c r="BY16" s="517"/>
      <c r="BZ16" s="517"/>
      <c r="CA16" s="517"/>
      <c r="CB16" s="517"/>
      <c r="CC16" s="517"/>
      <c r="CD16" s="517"/>
      <c r="CE16" s="517"/>
      <c r="CF16" s="517"/>
    </row>
    <row r="17" spans="1:84">
      <c r="A17" s="1316"/>
      <c r="B17" s="1310"/>
      <c r="C17" s="1310"/>
      <c r="D17" s="1304"/>
      <c r="E17" s="1307"/>
      <c r="F17" s="1304"/>
      <c r="G17" s="323" t="s">
        <v>516</v>
      </c>
      <c r="H17" s="137"/>
      <c r="I17" s="137" t="str">
        <f t="shared" ref="I17:S17" si="33">IF(H17="","",H17)</f>
        <v/>
      </c>
      <c r="J17" s="137" t="str">
        <f t="shared" si="33"/>
        <v/>
      </c>
      <c r="K17" s="137" t="str">
        <f t="shared" si="33"/>
        <v/>
      </c>
      <c r="L17" s="137" t="str">
        <f t="shared" si="33"/>
        <v/>
      </c>
      <c r="M17" s="137" t="str">
        <f t="shared" si="33"/>
        <v/>
      </c>
      <c r="N17" s="137" t="str">
        <f t="shared" si="33"/>
        <v/>
      </c>
      <c r="O17" s="137" t="str">
        <f t="shared" si="33"/>
        <v/>
      </c>
      <c r="P17" s="137" t="str">
        <f t="shared" si="33"/>
        <v/>
      </c>
      <c r="Q17" s="137" t="str">
        <f t="shared" si="33"/>
        <v/>
      </c>
      <c r="R17" s="137" t="str">
        <f t="shared" si="33"/>
        <v/>
      </c>
      <c r="S17" s="137" t="str">
        <f t="shared" si="33"/>
        <v/>
      </c>
      <c r="T17" s="322">
        <f t="shared" si="2"/>
        <v>0</v>
      </c>
      <c r="U17" s="136"/>
      <c r="V17" s="136" t="str">
        <f t="shared" ref="V17:AF17" si="34">IF(U17="","",U17)</f>
        <v/>
      </c>
      <c r="W17" s="136" t="str">
        <f t="shared" si="34"/>
        <v/>
      </c>
      <c r="X17" s="136" t="str">
        <f t="shared" si="34"/>
        <v/>
      </c>
      <c r="Y17" s="136" t="str">
        <f t="shared" si="34"/>
        <v/>
      </c>
      <c r="Z17" s="136" t="str">
        <f t="shared" si="34"/>
        <v/>
      </c>
      <c r="AA17" s="136" t="str">
        <f t="shared" si="34"/>
        <v/>
      </c>
      <c r="AB17" s="136" t="str">
        <f t="shared" si="34"/>
        <v/>
      </c>
      <c r="AC17" s="136" t="str">
        <f t="shared" si="34"/>
        <v/>
      </c>
      <c r="AD17" s="136" t="str">
        <f t="shared" si="34"/>
        <v/>
      </c>
      <c r="AE17" s="136" t="str">
        <f t="shared" si="34"/>
        <v/>
      </c>
      <c r="AF17" s="136" t="str">
        <f t="shared" si="34"/>
        <v/>
      </c>
      <c r="AG17" s="322">
        <f t="shared" si="4"/>
        <v>0</v>
      </c>
      <c r="AH17" s="1290"/>
      <c r="AI17" s="516"/>
      <c r="AJ17" s="516"/>
      <c r="AK17" s="516"/>
      <c r="AL17" s="516"/>
      <c r="AM17" s="516"/>
      <c r="AN17" s="516"/>
      <c r="AO17" s="511">
        <v>1</v>
      </c>
      <c r="AP17" s="511">
        <v>1</v>
      </c>
      <c r="AQ17" s="511">
        <v>12</v>
      </c>
      <c r="AR17" s="515">
        <f ca="1">IF($AQ17=1,IF(INDIRECT(ADDRESS(($AO17-1)*3+$AP17+5,$AQ17+7))="",0,INDIRECT(ADDRESS(($AO17-1)*3+$AP17+5,$AQ17+7))),IF(INDIRECT(ADDRESS(($AO17-1)*3+$AP17+5,$AQ17+7))="",0,IF(COUNTIF(INDIRECT(ADDRESS(($AO17-1)*36+($AP17-1)*12+6,COLUMN())):INDIRECT(ADDRESS(($AO17-1)*36+($AP17-1)*12+$AQ17+4,COLUMN())),INDIRECT(ADDRESS(($AO17-1)*3+$AP17+5,$AQ17+7)))&gt;=1,0,INDIRECT(ADDRESS(($AO17-1)*3+$AP17+5,$AQ17+7)))))</f>
        <v>0</v>
      </c>
      <c r="AS17" s="511">
        <f ca="1">COUNTIF(INDIRECT("H"&amp;(ROW()+12*(($AO17-1)*3+$AP17)-ROW())/12+5):INDIRECT("S"&amp;(ROW()+12*(($AO17-1)*3+$AP17)-ROW())/12+5),AR17)</f>
        <v>0</v>
      </c>
      <c r="AT17" s="515">
        <f ca="1">IF($AQ17=1,IF(INDIRECT(ADDRESS(($AO17-1)*3+$AP17+5,$AQ17+20))="",0,INDIRECT(ADDRESS(($AO17-1)*3+$AP17+5,$AQ17+20))),IF(INDIRECT(ADDRESS(($AO17-1)*3+$AP17+5,$AQ17+20))="",0,IF(COUNTIF(INDIRECT(ADDRESS(($AO17-1)*36+($AP17-1)*12+6,COLUMN())):INDIRECT(ADDRESS(($AO17-1)*36+($AP17-1)*12+$AQ17+4,COLUMN())),INDIRECT(ADDRESS(($AO17-1)*3+$AP17+5,$AQ17+20)))&gt;=1,0,INDIRECT(ADDRESS(($AO17-1)*3+$AP17+5,$AQ17+20)))))</f>
        <v>0</v>
      </c>
      <c r="AU17" s="511">
        <f ca="1">COUNTIF(INDIRECT("U"&amp;(ROW()+12*(($AO17-1)*3+$AP17)-ROW())/12+5):INDIRECT("AF"&amp;(ROW()+12*(($AO17-1)*3+$AP17)-ROW())/12+5),AT17)</f>
        <v>0</v>
      </c>
      <c r="AV17" s="511">
        <f ca="1">IF(AND(AR17+AT17&gt;0,AS17+AU17&gt;0),COUNTIF(AV$6:AV16,"&gt;0")+1,0)</f>
        <v>0</v>
      </c>
      <c r="BF17" s="511">
        <v>3</v>
      </c>
      <c r="BH17" s="517"/>
      <c r="BI17" s="517"/>
      <c r="BJ17" s="517"/>
      <c r="BK17" s="517"/>
      <c r="BL17" s="517"/>
      <c r="BM17" s="517"/>
      <c r="BN17" s="517"/>
      <c r="BO17" s="517"/>
      <c r="BP17" s="517"/>
      <c r="BQ17" s="517"/>
      <c r="BR17" s="517"/>
      <c r="BS17" s="517"/>
      <c r="BT17" s="516"/>
      <c r="BU17" s="517"/>
      <c r="BV17" s="517"/>
      <c r="BW17" s="517"/>
      <c r="BX17" s="517"/>
      <c r="BY17" s="517"/>
      <c r="BZ17" s="517"/>
      <c r="CA17" s="517"/>
      <c r="CB17" s="517"/>
      <c r="CC17" s="517"/>
      <c r="CD17" s="517"/>
      <c r="CE17" s="517"/>
      <c r="CF17" s="517"/>
    </row>
    <row r="18" spans="1:84">
      <c r="A18" s="1300">
        <v>5</v>
      </c>
      <c r="B18" s="1312"/>
      <c r="C18" s="1302"/>
      <c r="D18" s="1302"/>
      <c r="E18" s="1305"/>
      <c r="F18" s="1302"/>
      <c r="G18" s="317" t="s">
        <v>391</v>
      </c>
      <c r="H18" s="141"/>
      <c r="I18" s="141" t="str">
        <f t="shared" ref="I18:S18" si="35">IF(H18="","",H18)</f>
        <v/>
      </c>
      <c r="J18" s="141" t="str">
        <f t="shared" si="35"/>
        <v/>
      </c>
      <c r="K18" s="141" t="str">
        <f t="shared" si="35"/>
        <v/>
      </c>
      <c r="L18" s="141" t="str">
        <f t="shared" si="35"/>
        <v/>
      </c>
      <c r="M18" s="141" t="str">
        <f t="shared" si="35"/>
        <v/>
      </c>
      <c r="N18" s="141" t="str">
        <f t="shared" si="35"/>
        <v/>
      </c>
      <c r="O18" s="141" t="str">
        <f t="shared" si="35"/>
        <v/>
      </c>
      <c r="P18" s="141" t="str">
        <f t="shared" si="35"/>
        <v/>
      </c>
      <c r="Q18" s="141" t="str">
        <f t="shared" si="35"/>
        <v/>
      </c>
      <c r="R18" s="141" t="str">
        <f t="shared" si="35"/>
        <v/>
      </c>
      <c r="S18" s="141" t="str">
        <f t="shared" si="35"/>
        <v/>
      </c>
      <c r="T18" s="318">
        <f t="shared" si="2"/>
        <v>0</v>
      </c>
      <c r="U18" s="140"/>
      <c r="V18" s="140" t="str">
        <f t="shared" ref="V18:AF18" si="36">IF(U18="","",U18)</f>
        <v/>
      </c>
      <c r="W18" s="140" t="str">
        <f t="shared" si="36"/>
        <v/>
      </c>
      <c r="X18" s="140" t="str">
        <f t="shared" si="36"/>
        <v/>
      </c>
      <c r="Y18" s="140" t="str">
        <f t="shared" si="36"/>
        <v/>
      </c>
      <c r="Z18" s="140" t="str">
        <f t="shared" si="36"/>
        <v/>
      </c>
      <c r="AA18" s="140" t="str">
        <f t="shared" si="36"/>
        <v/>
      </c>
      <c r="AB18" s="140" t="str">
        <f t="shared" si="36"/>
        <v/>
      </c>
      <c r="AC18" s="140" t="str">
        <f t="shared" si="36"/>
        <v/>
      </c>
      <c r="AD18" s="140" t="str">
        <f t="shared" si="36"/>
        <v/>
      </c>
      <c r="AE18" s="140" t="str">
        <f t="shared" si="36"/>
        <v/>
      </c>
      <c r="AF18" s="140" t="str">
        <f t="shared" si="36"/>
        <v/>
      </c>
      <c r="AG18" s="318">
        <f t="shared" si="4"/>
        <v>0</v>
      </c>
      <c r="AH18" s="1288"/>
      <c r="AI18" s="516"/>
      <c r="AJ18" s="516"/>
      <c r="AK18" s="516"/>
      <c r="AL18" s="516"/>
      <c r="AM18" s="516"/>
      <c r="AN18" s="516"/>
      <c r="AO18" s="511">
        <v>1</v>
      </c>
      <c r="AP18" s="511">
        <v>2</v>
      </c>
      <c r="AQ18" s="511">
        <v>1</v>
      </c>
      <c r="AR18" s="515">
        <f ca="1">IF($AQ18=1,IF(INDIRECT(ADDRESS(($AO18-1)*3+$AP18+5,$AQ18+7))="",0,INDIRECT(ADDRESS(($AO18-1)*3+$AP18+5,$AQ18+7))),IF(INDIRECT(ADDRESS(($AO18-1)*3+$AP18+5,$AQ18+7))="",0,IF(COUNTIF(INDIRECT(ADDRESS(($AO18-1)*36+($AP18-1)*12+6,COLUMN())):INDIRECT(ADDRESS(($AO18-1)*36+($AP18-1)*12+$AQ18+4,COLUMN())),INDIRECT(ADDRESS(($AO18-1)*3+$AP18+5,$AQ18+7)))&gt;=1,0,INDIRECT(ADDRESS(($AO18-1)*3+$AP18+5,$AQ18+7)))))</f>
        <v>0</v>
      </c>
      <c r="AS18" s="511">
        <f ca="1">COUNTIF(INDIRECT("H"&amp;(ROW()+12*(($AO18-1)*3+$AP18)-ROW())/12+5):INDIRECT("S"&amp;(ROW()+12*(($AO18-1)*3+$AP18)-ROW())/12+5),AR18)</f>
        <v>0</v>
      </c>
      <c r="AT18" s="515">
        <f ca="1">IF($AQ18=1,IF(INDIRECT(ADDRESS(($AO18-1)*3+$AP18+5,$AQ18+20))="",0,INDIRECT(ADDRESS(($AO18-1)*3+$AP18+5,$AQ18+20))),IF(INDIRECT(ADDRESS(($AO18-1)*3+$AP18+5,$AQ18+20))="",0,IF(COUNTIF(INDIRECT(ADDRESS(($AO18-1)*36+($AP18-1)*12+6,COLUMN())):INDIRECT(ADDRESS(($AO18-1)*36+($AP18-1)*12+$AQ18+4,COLUMN())),INDIRECT(ADDRESS(($AO18-1)*3+$AP18+5,$AQ18+20)))&gt;=1,0,INDIRECT(ADDRESS(($AO18-1)*3+$AP18+5,$AQ18+20)))))</f>
        <v>0</v>
      </c>
      <c r="AU18" s="511">
        <f ca="1">COUNTIF(INDIRECT("U"&amp;(ROW()+12*(($AO18-1)*3+$AP18)-ROW())/12+5):INDIRECT("AF"&amp;(ROW()+12*(($AO18-1)*3+$AP18)-ROW())/12+5),AT18)</f>
        <v>0</v>
      </c>
      <c r="AV18" s="511">
        <f ca="1">IF(AND(AR18+AT18&gt;0,AS18+AU18&gt;0),COUNTIF(AV$6:AV17,"&gt;0")+1,0)</f>
        <v>0</v>
      </c>
      <c r="BF18" s="511">
        <v>1</v>
      </c>
      <c r="BH18" s="517">
        <f t="shared" ref="BH18:BS18" si="37">SUM(H18:H19)</f>
        <v>0</v>
      </c>
      <c r="BI18" s="517">
        <f t="shared" si="37"/>
        <v>0</v>
      </c>
      <c r="BJ18" s="517">
        <f t="shared" si="37"/>
        <v>0</v>
      </c>
      <c r="BK18" s="517">
        <f t="shared" si="37"/>
        <v>0</v>
      </c>
      <c r="BL18" s="517">
        <f t="shared" si="37"/>
        <v>0</v>
      </c>
      <c r="BM18" s="517">
        <f t="shared" si="37"/>
        <v>0</v>
      </c>
      <c r="BN18" s="517">
        <f t="shared" si="37"/>
        <v>0</v>
      </c>
      <c r="BO18" s="517">
        <f t="shared" si="37"/>
        <v>0</v>
      </c>
      <c r="BP18" s="517">
        <f t="shared" si="37"/>
        <v>0</v>
      </c>
      <c r="BQ18" s="517">
        <f t="shared" si="37"/>
        <v>0</v>
      </c>
      <c r="BR18" s="517">
        <f t="shared" si="37"/>
        <v>0</v>
      </c>
      <c r="BS18" s="517">
        <f t="shared" si="37"/>
        <v>0</v>
      </c>
      <c r="BT18" s="516"/>
      <c r="BU18" s="517">
        <f t="shared" ref="BU18:CF18" si="38">SUM(U18:U19)</f>
        <v>0</v>
      </c>
      <c r="BV18" s="517">
        <f t="shared" si="38"/>
        <v>0</v>
      </c>
      <c r="BW18" s="517">
        <f t="shared" si="38"/>
        <v>0</v>
      </c>
      <c r="BX18" s="517">
        <f t="shared" si="38"/>
        <v>0</v>
      </c>
      <c r="BY18" s="517">
        <f t="shared" si="38"/>
        <v>0</v>
      </c>
      <c r="BZ18" s="517">
        <f t="shared" si="38"/>
        <v>0</v>
      </c>
      <c r="CA18" s="517">
        <f t="shared" si="38"/>
        <v>0</v>
      </c>
      <c r="CB18" s="517">
        <f t="shared" si="38"/>
        <v>0</v>
      </c>
      <c r="CC18" s="517">
        <f t="shared" si="38"/>
        <v>0</v>
      </c>
      <c r="CD18" s="517">
        <f t="shared" si="38"/>
        <v>0</v>
      </c>
      <c r="CE18" s="517">
        <f t="shared" si="38"/>
        <v>0</v>
      </c>
      <c r="CF18" s="517">
        <f t="shared" si="38"/>
        <v>0</v>
      </c>
    </row>
    <row r="19" spans="1:84">
      <c r="A19" s="1313"/>
      <c r="B19" s="1303"/>
      <c r="C19" s="1303"/>
      <c r="D19" s="1303"/>
      <c r="E19" s="1306"/>
      <c r="F19" s="1303"/>
      <c r="G19" s="319" t="s">
        <v>390</v>
      </c>
      <c r="H19" s="139"/>
      <c r="I19" s="139" t="str">
        <f t="shared" ref="I19:S19" si="39">IF(H19="","",H19)</f>
        <v/>
      </c>
      <c r="J19" s="139" t="str">
        <f t="shared" si="39"/>
        <v/>
      </c>
      <c r="K19" s="139" t="str">
        <f t="shared" si="39"/>
        <v/>
      </c>
      <c r="L19" s="139" t="str">
        <f t="shared" si="39"/>
        <v/>
      </c>
      <c r="M19" s="139" t="str">
        <f t="shared" si="39"/>
        <v/>
      </c>
      <c r="N19" s="139" t="str">
        <f t="shared" si="39"/>
        <v/>
      </c>
      <c r="O19" s="139" t="str">
        <f t="shared" si="39"/>
        <v/>
      </c>
      <c r="P19" s="139" t="str">
        <f t="shared" si="39"/>
        <v/>
      </c>
      <c r="Q19" s="139" t="str">
        <f t="shared" si="39"/>
        <v/>
      </c>
      <c r="R19" s="139" t="str">
        <f t="shared" si="39"/>
        <v/>
      </c>
      <c r="S19" s="139" t="str">
        <f t="shared" si="39"/>
        <v/>
      </c>
      <c r="T19" s="320">
        <f t="shared" si="2"/>
        <v>0</v>
      </c>
      <c r="U19" s="138"/>
      <c r="V19" s="138" t="str">
        <f t="shared" ref="V19:AF19" si="40">IF(U19="","",U19)</f>
        <v/>
      </c>
      <c r="W19" s="138" t="str">
        <f t="shared" si="40"/>
        <v/>
      </c>
      <c r="X19" s="138" t="str">
        <f t="shared" si="40"/>
        <v/>
      </c>
      <c r="Y19" s="138" t="str">
        <f t="shared" si="40"/>
        <v/>
      </c>
      <c r="Z19" s="138" t="str">
        <f t="shared" si="40"/>
        <v/>
      </c>
      <c r="AA19" s="138" t="str">
        <f t="shared" si="40"/>
        <v/>
      </c>
      <c r="AB19" s="138" t="str">
        <f t="shared" si="40"/>
        <v/>
      </c>
      <c r="AC19" s="138" t="str">
        <f t="shared" si="40"/>
        <v/>
      </c>
      <c r="AD19" s="138" t="str">
        <f t="shared" si="40"/>
        <v/>
      </c>
      <c r="AE19" s="138" t="str">
        <f t="shared" si="40"/>
        <v/>
      </c>
      <c r="AF19" s="138" t="str">
        <f t="shared" si="40"/>
        <v/>
      </c>
      <c r="AG19" s="320">
        <f t="shared" si="4"/>
        <v>0</v>
      </c>
      <c r="AH19" s="1289"/>
      <c r="AI19" s="516"/>
      <c r="AJ19" s="516"/>
      <c r="AK19" s="516"/>
      <c r="AL19" s="516"/>
      <c r="AM19" s="516"/>
      <c r="AN19" s="516"/>
      <c r="AO19" s="511">
        <v>1</v>
      </c>
      <c r="AP19" s="511">
        <v>2</v>
      </c>
      <c r="AQ19" s="511">
        <v>2</v>
      </c>
      <c r="AR19" s="515">
        <f ca="1">IF($AQ19=1,IF(INDIRECT(ADDRESS(($AO19-1)*3+$AP19+5,$AQ19+7))="",0,INDIRECT(ADDRESS(($AO19-1)*3+$AP19+5,$AQ19+7))),IF(INDIRECT(ADDRESS(($AO19-1)*3+$AP19+5,$AQ19+7))="",0,IF(COUNTIF(INDIRECT(ADDRESS(($AO19-1)*36+($AP19-1)*12+6,COLUMN())):INDIRECT(ADDRESS(($AO19-1)*36+($AP19-1)*12+$AQ19+4,COLUMN())),INDIRECT(ADDRESS(($AO19-1)*3+$AP19+5,$AQ19+7)))&gt;=1,0,INDIRECT(ADDRESS(($AO19-1)*3+$AP19+5,$AQ19+7)))))</f>
        <v>0</v>
      </c>
      <c r="AS19" s="511">
        <f ca="1">COUNTIF(INDIRECT("H"&amp;(ROW()+12*(($AO19-1)*3+$AP19)-ROW())/12+5):INDIRECT("S"&amp;(ROW()+12*(($AO19-1)*3+$AP19)-ROW())/12+5),AR19)</f>
        <v>0</v>
      </c>
      <c r="AT19" s="515">
        <f ca="1">IF($AQ19=1,IF(INDIRECT(ADDRESS(($AO19-1)*3+$AP19+5,$AQ19+20))="",0,INDIRECT(ADDRESS(($AO19-1)*3+$AP19+5,$AQ19+20))),IF(INDIRECT(ADDRESS(($AO19-1)*3+$AP19+5,$AQ19+20))="",0,IF(COUNTIF(INDIRECT(ADDRESS(($AO19-1)*36+($AP19-1)*12+6,COLUMN())):INDIRECT(ADDRESS(($AO19-1)*36+($AP19-1)*12+$AQ19+4,COLUMN())),INDIRECT(ADDRESS(($AO19-1)*3+$AP19+5,$AQ19+20)))&gt;=1,0,INDIRECT(ADDRESS(($AO19-1)*3+$AP19+5,$AQ19+20)))))</f>
        <v>0</v>
      </c>
      <c r="AU19" s="511">
        <f ca="1">COUNTIF(INDIRECT("U"&amp;(ROW()+12*(($AO19-1)*3+$AP19)-ROW())/12+5):INDIRECT("AF"&amp;(ROW()+12*(($AO19-1)*3+$AP19)-ROW())/12+5),AT19)</f>
        <v>0</v>
      </c>
      <c r="AV19" s="511">
        <f ca="1">IF(AND(AR19+AT19&gt;0,AS19+AU19&gt;0),COUNTIF(AV$6:AV18,"&gt;0")+1,0)</f>
        <v>0</v>
      </c>
      <c r="BF19" s="511">
        <v>2</v>
      </c>
      <c r="BG19" s="511" t="s">
        <v>389</v>
      </c>
      <c r="BH19" s="517">
        <f>IF(BH18+BU18&gt;マスタ!$C$3,1,0)</f>
        <v>0</v>
      </c>
      <c r="BI19" s="517">
        <f>IF(BI18+BV18&gt;マスタ!$C$3,1,0)</f>
        <v>0</v>
      </c>
      <c r="BJ19" s="517">
        <f>IF(BJ18+BW18&gt;マスタ!$C$3,1,0)</f>
        <v>0</v>
      </c>
      <c r="BK19" s="517">
        <f>IF(BK18+BX18&gt;マスタ!$C$3,1,0)</f>
        <v>0</v>
      </c>
      <c r="BL19" s="517">
        <f>IF(BL18+BY18&gt;マスタ!$C$3,1,0)</f>
        <v>0</v>
      </c>
      <c r="BM19" s="517">
        <f>IF(BM18+BZ18&gt;マスタ!$C$3,1,0)</f>
        <v>0</v>
      </c>
      <c r="BN19" s="517">
        <f>IF(BN18+CA18&gt;マスタ!$C$3,1,0)</f>
        <v>0</v>
      </c>
      <c r="BO19" s="517">
        <f>IF(BO18+CB18&gt;マスタ!$C$3,1,0)</f>
        <v>0</v>
      </c>
      <c r="BP19" s="517">
        <f>IF(BP18+CC18&gt;マスタ!$C$3,1,0)</f>
        <v>0</v>
      </c>
      <c r="BQ19" s="517">
        <f>IF(BQ18+CD18&gt;マスタ!$C$3,1,0)</f>
        <v>0</v>
      </c>
      <c r="BR19" s="517">
        <f>IF(BR18+CE18&gt;マスタ!$C$3,1,0)</f>
        <v>0</v>
      </c>
      <c r="BS19" s="517">
        <f>IF(BS18+CF18&gt;マスタ!$C$3,1,0)</f>
        <v>0</v>
      </c>
      <c r="BT19" s="516"/>
      <c r="BU19" s="517"/>
      <c r="BV19" s="517"/>
      <c r="BW19" s="517"/>
      <c r="BX19" s="517"/>
      <c r="BY19" s="517"/>
      <c r="BZ19" s="517"/>
      <c r="CA19" s="517"/>
      <c r="CB19" s="517"/>
      <c r="CC19" s="517"/>
      <c r="CD19" s="517"/>
      <c r="CE19" s="517"/>
      <c r="CF19" s="517"/>
    </row>
    <row r="20" spans="1:84">
      <c r="A20" s="1301"/>
      <c r="B20" s="1304"/>
      <c r="C20" s="1304"/>
      <c r="D20" s="1304"/>
      <c r="E20" s="1307"/>
      <c r="F20" s="1304"/>
      <c r="G20" s="323" t="s">
        <v>516</v>
      </c>
      <c r="H20" s="137"/>
      <c r="I20" s="137" t="str">
        <f t="shared" ref="I20:S20" si="41">IF(H20="","",H20)</f>
        <v/>
      </c>
      <c r="J20" s="137" t="str">
        <f t="shared" si="41"/>
        <v/>
      </c>
      <c r="K20" s="137" t="str">
        <f t="shared" si="41"/>
        <v/>
      </c>
      <c r="L20" s="137" t="str">
        <f t="shared" si="41"/>
        <v/>
      </c>
      <c r="M20" s="137" t="str">
        <f t="shared" si="41"/>
        <v/>
      </c>
      <c r="N20" s="137" t="str">
        <f t="shared" si="41"/>
        <v/>
      </c>
      <c r="O20" s="137" t="str">
        <f t="shared" si="41"/>
        <v/>
      </c>
      <c r="P20" s="137" t="str">
        <f t="shared" si="41"/>
        <v/>
      </c>
      <c r="Q20" s="137" t="str">
        <f t="shared" si="41"/>
        <v/>
      </c>
      <c r="R20" s="137" t="str">
        <f t="shared" si="41"/>
        <v/>
      </c>
      <c r="S20" s="137" t="str">
        <f t="shared" si="41"/>
        <v/>
      </c>
      <c r="T20" s="322">
        <f t="shared" si="2"/>
        <v>0</v>
      </c>
      <c r="U20" s="136"/>
      <c r="V20" s="136" t="str">
        <f t="shared" ref="V20:AF20" si="42">IF(U20="","",U20)</f>
        <v/>
      </c>
      <c r="W20" s="136" t="str">
        <f t="shared" si="42"/>
        <v/>
      </c>
      <c r="X20" s="136" t="str">
        <f t="shared" si="42"/>
        <v/>
      </c>
      <c r="Y20" s="136" t="str">
        <f t="shared" si="42"/>
        <v/>
      </c>
      <c r="Z20" s="136" t="str">
        <f t="shared" si="42"/>
        <v/>
      </c>
      <c r="AA20" s="136" t="str">
        <f t="shared" si="42"/>
        <v/>
      </c>
      <c r="AB20" s="136" t="str">
        <f t="shared" si="42"/>
        <v/>
      </c>
      <c r="AC20" s="136" t="str">
        <f t="shared" si="42"/>
        <v/>
      </c>
      <c r="AD20" s="136" t="str">
        <f t="shared" si="42"/>
        <v/>
      </c>
      <c r="AE20" s="136" t="str">
        <f t="shared" si="42"/>
        <v/>
      </c>
      <c r="AF20" s="136" t="str">
        <f t="shared" si="42"/>
        <v/>
      </c>
      <c r="AG20" s="322">
        <f t="shared" si="4"/>
        <v>0</v>
      </c>
      <c r="AH20" s="1290"/>
      <c r="AI20" s="516"/>
      <c r="AJ20" s="516"/>
      <c r="AK20" s="516"/>
      <c r="AL20" s="516"/>
      <c r="AM20" s="516"/>
      <c r="AN20" s="516"/>
      <c r="AO20" s="511">
        <v>1</v>
      </c>
      <c r="AP20" s="511">
        <v>2</v>
      </c>
      <c r="AQ20" s="511">
        <v>3</v>
      </c>
      <c r="AR20" s="515">
        <f ca="1">IF($AQ20=1,IF(INDIRECT(ADDRESS(($AO20-1)*3+$AP20+5,$AQ20+7))="",0,INDIRECT(ADDRESS(($AO20-1)*3+$AP20+5,$AQ20+7))),IF(INDIRECT(ADDRESS(($AO20-1)*3+$AP20+5,$AQ20+7))="",0,IF(COUNTIF(INDIRECT(ADDRESS(($AO20-1)*36+($AP20-1)*12+6,COLUMN())):INDIRECT(ADDRESS(($AO20-1)*36+($AP20-1)*12+$AQ20+4,COLUMN())),INDIRECT(ADDRESS(($AO20-1)*3+$AP20+5,$AQ20+7)))&gt;=1,0,INDIRECT(ADDRESS(($AO20-1)*3+$AP20+5,$AQ20+7)))))</f>
        <v>0</v>
      </c>
      <c r="AS20" s="511">
        <f ca="1">COUNTIF(INDIRECT("H"&amp;(ROW()+12*(($AO20-1)*3+$AP20)-ROW())/12+5):INDIRECT("S"&amp;(ROW()+12*(($AO20-1)*3+$AP20)-ROW())/12+5),AR20)</f>
        <v>0</v>
      </c>
      <c r="AT20" s="515">
        <f ca="1">IF($AQ20=1,IF(INDIRECT(ADDRESS(($AO20-1)*3+$AP20+5,$AQ20+20))="",0,INDIRECT(ADDRESS(($AO20-1)*3+$AP20+5,$AQ20+20))),IF(INDIRECT(ADDRESS(($AO20-1)*3+$AP20+5,$AQ20+20))="",0,IF(COUNTIF(INDIRECT(ADDRESS(($AO20-1)*36+($AP20-1)*12+6,COLUMN())):INDIRECT(ADDRESS(($AO20-1)*36+($AP20-1)*12+$AQ20+4,COLUMN())),INDIRECT(ADDRESS(($AO20-1)*3+$AP20+5,$AQ20+20)))&gt;=1,0,INDIRECT(ADDRESS(($AO20-1)*3+$AP20+5,$AQ20+20)))))</f>
        <v>0</v>
      </c>
      <c r="AU20" s="511">
        <f ca="1">COUNTIF(INDIRECT("U"&amp;(ROW()+12*(($AO20-1)*3+$AP20)-ROW())/12+5):INDIRECT("AF"&amp;(ROW()+12*(($AO20-1)*3+$AP20)-ROW())/12+5),AT20)</f>
        <v>0</v>
      </c>
      <c r="AV20" s="511">
        <f ca="1">IF(AND(AR20+AT20&gt;0,AS20+AU20&gt;0),COUNTIF(AV$6:AV19,"&gt;0")+1,0)</f>
        <v>0</v>
      </c>
      <c r="BF20" s="511">
        <v>3</v>
      </c>
      <c r="BH20" s="517"/>
      <c r="BI20" s="517"/>
      <c r="BJ20" s="517"/>
      <c r="BK20" s="517"/>
      <c r="BL20" s="517"/>
      <c r="BM20" s="517"/>
      <c r="BN20" s="517"/>
      <c r="BO20" s="517"/>
      <c r="BP20" s="517"/>
      <c r="BQ20" s="517"/>
      <c r="BR20" s="517"/>
      <c r="BS20" s="517"/>
      <c r="BT20" s="516"/>
      <c r="BU20" s="517"/>
      <c r="BV20" s="517"/>
      <c r="BW20" s="517"/>
      <c r="BX20" s="517"/>
      <c r="BY20" s="517"/>
      <c r="BZ20" s="517"/>
      <c r="CA20" s="517"/>
      <c r="CB20" s="517"/>
      <c r="CC20" s="517"/>
      <c r="CD20" s="517"/>
      <c r="CE20" s="517"/>
      <c r="CF20" s="517"/>
    </row>
    <row r="21" spans="1:84">
      <c r="A21" s="1300">
        <v>6</v>
      </c>
      <c r="B21" s="1302"/>
      <c r="C21" s="1302"/>
      <c r="D21" s="1302"/>
      <c r="E21" s="1305"/>
      <c r="F21" s="1302"/>
      <c r="G21" s="317" t="s">
        <v>391</v>
      </c>
      <c r="H21" s="141"/>
      <c r="I21" s="141" t="str">
        <f t="shared" ref="I21:S21" si="43">IF(H21="","",H21)</f>
        <v/>
      </c>
      <c r="J21" s="141" t="str">
        <f t="shared" si="43"/>
        <v/>
      </c>
      <c r="K21" s="141" t="str">
        <f t="shared" si="43"/>
        <v/>
      </c>
      <c r="L21" s="141" t="str">
        <f t="shared" si="43"/>
        <v/>
      </c>
      <c r="M21" s="141" t="str">
        <f t="shared" si="43"/>
        <v/>
      </c>
      <c r="N21" s="141" t="str">
        <f t="shared" si="43"/>
        <v/>
      </c>
      <c r="O21" s="141" t="str">
        <f t="shared" si="43"/>
        <v/>
      </c>
      <c r="P21" s="141" t="str">
        <f t="shared" si="43"/>
        <v/>
      </c>
      <c r="Q21" s="141" t="str">
        <f t="shared" si="43"/>
        <v/>
      </c>
      <c r="R21" s="141" t="str">
        <f t="shared" si="43"/>
        <v/>
      </c>
      <c r="S21" s="141" t="str">
        <f t="shared" si="43"/>
        <v/>
      </c>
      <c r="T21" s="318">
        <f t="shared" si="2"/>
        <v>0</v>
      </c>
      <c r="U21" s="140"/>
      <c r="V21" s="140" t="str">
        <f t="shared" ref="V21:AF21" si="44">IF(U21="","",U21)</f>
        <v/>
      </c>
      <c r="W21" s="140" t="str">
        <f t="shared" si="44"/>
        <v/>
      </c>
      <c r="X21" s="140" t="str">
        <f t="shared" si="44"/>
        <v/>
      </c>
      <c r="Y21" s="140" t="str">
        <f t="shared" si="44"/>
        <v/>
      </c>
      <c r="Z21" s="140" t="str">
        <f t="shared" si="44"/>
        <v/>
      </c>
      <c r="AA21" s="140" t="str">
        <f t="shared" si="44"/>
        <v/>
      </c>
      <c r="AB21" s="140" t="str">
        <f t="shared" si="44"/>
        <v/>
      </c>
      <c r="AC21" s="140" t="str">
        <f t="shared" si="44"/>
        <v/>
      </c>
      <c r="AD21" s="140" t="str">
        <f t="shared" si="44"/>
        <v/>
      </c>
      <c r="AE21" s="140" t="str">
        <f t="shared" si="44"/>
        <v/>
      </c>
      <c r="AF21" s="140" t="str">
        <f t="shared" si="44"/>
        <v/>
      </c>
      <c r="AG21" s="318">
        <f t="shared" si="4"/>
        <v>0</v>
      </c>
      <c r="AH21" s="1288"/>
      <c r="AI21" s="516"/>
      <c r="AJ21" s="516"/>
      <c r="AK21" s="516"/>
      <c r="AL21" s="516"/>
      <c r="AM21" s="516"/>
      <c r="AN21" s="516"/>
      <c r="AO21" s="511">
        <v>1</v>
      </c>
      <c r="AP21" s="511">
        <v>2</v>
      </c>
      <c r="AQ21" s="511">
        <v>4</v>
      </c>
      <c r="AR21" s="515">
        <f ca="1">IF($AQ21=1,IF(INDIRECT(ADDRESS(($AO21-1)*3+$AP21+5,$AQ21+7))="",0,INDIRECT(ADDRESS(($AO21-1)*3+$AP21+5,$AQ21+7))),IF(INDIRECT(ADDRESS(($AO21-1)*3+$AP21+5,$AQ21+7))="",0,IF(COUNTIF(INDIRECT(ADDRESS(($AO21-1)*36+($AP21-1)*12+6,COLUMN())):INDIRECT(ADDRESS(($AO21-1)*36+($AP21-1)*12+$AQ21+4,COLUMN())),INDIRECT(ADDRESS(($AO21-1)*3+$AP21+5,$AQ21+7)))&gt;=1,0,INDIRECT(ADDRESS(($AO21-1)*3+$AP21+5,$AQ21+7)))))</f>
        <v>0</v>
      </c>
      <c r="AS21" s="511">
        <f ca="1">COUNTIF(INDIRECT("H"&amp;(ROW()+12*(($AO21-1)*3+$AP21)-ROW())/12+5):INDIRECT("S"&amp;(ROW()+12*(($AO21-1)*3+$AP21)-ROW())/12+5),AR21)</f>
        <v>0</v>
      </c>
      <c r="AT21" s="515">
        <f ca="1">IF($AQ21=1,IF(INDIRECT(ADDRESS(($AO21-1)*3+$AP21+5,$AQ21+20))="",0,INDIRECT(ADDRESS(($AO21-1)*3+$AP21+5,$AQ21+20))),IF(INDIRECT(ADDRESS(($AO21-1)*3+$AP21+5,$AQ21+20))="",0,IF(COUNTIF(INDIRECT(ADDRESS(($AO21-1)*36+($AP21-1)*12+6,COLUMN())):INDIRECT(ADDRESS(($AO21-1)*36+($AP21-1)*12+$AQ21+4,COLUMN())),INDIRECT(ADDRESS(($AO21-1)*3+$AP21+5,$AQ21+20)))&gt;=1,0,INDIRECT(ADDRESS(($AO21-1)*3+$AP21+5,$AQ21+20)))))</f>
        <v>0</v>
      </c>
      <c r="AU21" s="511">
        <f ca="1">COUNTIF(INDIRECT("U"&amp;(ROW()+12*(($AO21-1)*3+$AP21)-ROW())/12+5):INDIRECT("AF"&amp;(ROW()+12*(($AO21-1)*3+$AP21)-ROW())/12+5),AT21)</f>
        <v>0</v>
      </c>
      <c r="AV21" s="511">
        <f ca="1">IF(AND(AR21+AT21&gt;0,AS21+AU21&gt;0),COUNTIF(AV$6:AV20,"&gt;0")+1,0)</f>
        <v>0</v>
      </c>
      <c r="BF21" s="511">
        <v>1</v>
      </c>
      <c r="BH21" s="517">
        <f t="shared" ref="BH21:BS21" si="45">SUM(H21:H22)</f>
        <v>0</v>
      </c>
      <c r="BI21" s="517">
        <f t="shared" si="45"/>
        <v>0</v>
      </c>
      <c r="BJ21" s="517">
        <f t="shared" si="45"/>
        <v>0</v>
      </c>
      <c r="BK21" s="517">
        <f t="shared" si="45"/>
        <v>0</v>
      </c>
      <c r="BL21" s="517">
        <f t="shared" si="45"/>
        <v>0</v>
      </c>
      <c r="BM21" s="517">
        <f t="shared" si="45"/>
        <v>0</v>
      </c>
      <c r="BN21" s="517">
        <f t="shared" si="45"/>
        <v>0</v>
      </c>
      <c r="BO21" s="517">
        <f t="shared" si="45"/>
        <v>0</v>
      </c>
      <c r="BP21" s="517">
        <f t="shared" si="45"/>
        <v>0</v>
      </c>
      <c r="BQ21" s="517">
        <f t="shared" si="45"/>
        <v>0</v>
      </c>
      <c r="BR21" s="517">
        <f t="shared" si="45"/>
        <v>0</v>
      </c>
      <c r="BS21" s="517">
        <f t="shared" si="45"/>
        <v>0</v>
      </c>
      <c r="BT21" s="516"/>
      <c r="BU21" s="517">
        <f t="shared" ref="BU21:CF21" si="46">SUM(U21:U22)</f>
        <v>0</v>
      </c>
      <c r="BV21" s="517">
        <f t="shared" si="46"/>
        <v>0</v>
      </c>
      <c r="BW21" s="517">
        <f t="shared" si="46"/>
        <v>0</v>
      </c>
      <c r="BX21" s="517">
        <f t="shared" si="46"/>
        <v>0</v>
      </c>
      <c r="BY21" s="517">
        <f t="shared" si="46"/>
        <v>0</v>
      </c>
      <c r="BZ21" s="517">
        <f t="shared" si="46"/>
        <v>0</v>
      </c>
      <c r="CA21" s="517">
        <f t="shared" si="46"/>
        <v>0</v>
      </c>
      <c r="CB21" s="517">
        <f t="shared" si="46"/>
        <v>0</v>
      </c>
      <c r="CC21" s="517">
        <f t="shared" si="46"/>
        <v>0</v>
      </c>
      <c r="CD21" s="517">
        <f t="shared" si="46"/>
        <v>0</v>
      </c>
      <c r="CE21" s="517">
        <f t="shared" si="46"/>
        <v>0</v>
      </c>
      <c r="CF21" s="517">
        <f t="shared" si="46"/>
        <v>0</v>
      </c>
    </row>
    <row r="22" spans="1:84">
      <c r="A22" s="1313"/>
      <c r="B22" s="1303"/>
      <c r="C22" s="1303"/>
      <c r="D22" s="1303"/>
      <c r="E22" s="1306"/>
      <c r="F22" s="1303"/>
      <c r="G22" s="319" t="s">
        <v>390</v>
      </c>
      <c r="H22" s="139"/>
      <c r="I22" s="139" t="str">
        <f t="shared" ref="I22:S22" si="47">IF(H22="","",H22)</f>
        <v/>
      </c>
      <c r="J22" s="139" t="str">
        <f t="shared" si="47"/>
        <v/>
      </c>
      <c r="K22" s="139" t="str">
        <f t="shared" si="47"/>
        <v/>
      </c>
      <c r="L22" s="139" t="str">
        <f t="shared" si="47"/>
        <v/>
      </c>
      <c r="M22" s="139" t="str">
        <f t="shared" si="47"/>
        <v/>
      </c>
      <c r="N22" s="139" t="str">
        <f t="shared" si="47"/>
        <v/>
      </c>
      <c r="O22" s="139" t="str">
        <f t="shared" si="47"/>
        <v/>
      </c>
      <c r="P22" s="139" t="str">
        <f t="shared" si="47"/>
        <v/>
      </c>
      <c r="Q22" s="139" t="str">
        <f t="shared" si="47"/>
        <v/>
      </c>
      <c r="R22" s="139" t="str">
        <f t="shared" si="47"/>
        <v/>
      </c>
      <c r="S22" s="139" t="str">
        <f t="shared" si="47"/>
        <v/>
      </c>
      <c r="T22" s="320">
        <f t="shared" si="2"/>
        <v>0</v>
      </c>
      <c r="U22" s="138"/>
      <c r="V22" s="138" t="str">
        <f t="shared" ref="V22:AF22" si="48">IF(U22="","",U22)</f>
        <v/>
      </c>
      <c r="W22" s="138" t="str">
        <f t="shared" si="48"/>
        <v/>
      </c>
      <c r="X22" s="138" t="str">
        <f t="shared" si="48"/>
        <v/>
      </c>
      <c r="Y22" s="138" t="str">
        <f t="shared" si="48"/>
        <v/>
      </c>
      <c r="Z22" s="138" t="str">
        <f t="shared" si="48"/>
        <v/>
      </c>
      <c r="AA22" s="138" t="str">
        <f t="shared" si="48"/>
        <v/>
      </c>
      <c r="AB22" s="138" t="str">
        <f t="shared" si="48"/>
        <v/>
      </c>
      <c r="AC22" s="138" t="str">
        <f t="shared" si="48"/>
        <v/>
      </c>
      <c r="AD22" s="138" t="str">
        <f t="shared" si="48"/>
        <v/>
      </c>
      <c r="AE22" s="138" t="str">
        <f t="shared" si="48"/>
        <v/>
      </c>
      <c r="AF22" s="138" t="str">
        <f t="shared" si="48"/>
        <v/>
      </c>
      <c r="AG22" s="320">
        <f t="shared" si="4"/>
        <v>0</v>
      </c>
      <c r="AH22" s="1289"/>
      <c r="AI22" s="516"/>
      <c r="AJ22" s="516"/>
      <c r="AK22" s="516"/>
      <c r="AL22" s="516"/>
      <c r="AM22" s="516"/>
      <c r="AN22" s="516"/>
      <c r="AO22" s="511">
        <v>1</v>
      </c>
      <c r="AP22" s="511">
        <v>2</v>
      </c>
      <c r="AQ22" s="511">
        <v>5</v>
      </c>
      <c r="AR22" s="515">
        <f ca="1">IF($AQ22=1,IF(INDIRECT(ADDRESS(($AO22-1)*3+$AP22+5,$AQ22+7))="",0,INDIRECT(ADDRESS(($AO22-1)*3+$AP22+5,$AQ22+7))),IF(INDIRECT(ADDRESS(($AO22-1)*3+$AP22+5,$AQ22+7))="",0,IF(COUNTIF(INDIRECT(ADDRESS(($AO22-1)*36+($AP22-1)*12+6,COLUMN())):INDIRECT(ADDRESS(($AO22-1)*36+($AP22-1)*12+$AQ22+4,COLUMN())),INDIRECT(ADDRESS(($AO22-1)*3+$AP22+5,$AQ22+7)))&gt;=1,0,INDIRECT(ADDRESS(($AO22-1)*3+$AP22+5,$AQ22+7)))))</f>
        <v>0</v>
      </c>
      <c r="AS22" s="511">
        <f ca="1">COUNTIF(INDIRECT("H"&amp;(ROW()+12*(($AO22-1)*3+$AP22)-ROW())/12+5):INDIRECT("S"&amp;(ROW()+12*(($AO22-1)*3+$AP22)-ROW())/12+5),AR22)</f>
        <v>0</v>
      </c>
      <c r="AT22" s="515">
        <f ca="1">IF($AQ22=1,IF(INDIRECT(ADDRESS(($AO22-1)*3+$AP22+5,$AQ22+20))="",0,INDIRECT(ADDRESS(($AO22-1)*3+$AP22+5,$AQ22+20))),IF(INDIRECT(ADDRESS(($AO22-1)*3+$AP22+5,$AQ22+20))="",0,IF(COUNTIF(INDIRECT(ADDRESS(($AO22-1)*36+($AP22-1)*12+6,COLUMN())):INDIRECT(ADDRESS(($AO22-1)*36+($AP22-1)*12+$AQ22+4,COLUMN())),INDIRECT(ADDRESS(($AO22-1)*3+$AP22+5,$AQ22+20)))&gt;=1,0,INDIRECT(ADDRESS(($AO22-1)*3+$AP22+5,$AQ22+20)))))</f>
        <v>0</v>
      </c>
      <c r="AU22" s="511">
        <f ca="1">COUNTIF(INDIRECT("U"&amp;(ROW()+12*(($AO22-1)*3+$AP22)-ROW())/12+5):INDIRECT("AF"&amp;(ROW()+12*(($AO22-1)*3+$AP22)-ROW())/12+5),AT22)</f>
        <v>0</v>
      </c>
      <c r="AV22" s="511">
        <f ca="1">IF(AND(AR22+AT22&gt;0,AS22+AU22&gt;0),COUNTIF(AV$6:AV21,"&gt;0")+1,0)</f>
        <v>0</v>
      </c>
      <c r="BF22" s="511">
        <v>2</v>
      </c>
      <c r="BG22" s="511" t="s">
        <v>389</v>
      </c>
      <c r="BH22" s="517">
        <f>IF(BH21+BU21&gt;マスタ!$C$3,1,0)</f>
        <v>0</v>
      </c>
      <c r="BI22" s="517">
        <f>IF(BI21+BV21&gt;マスタ!$C$3,1,0)</f>
        <v>0</v>
      </c>
      <c r="BJ22" s="517">
        <f>IF(BJ21+BW21&gt;マスタ!$C$3,1,0)</f>
        <v>0</v>
      </c>
      <c r="BK22" s="517">
        <f>IF(BK21+BX21&gt;マスタ!$C$3,1,0)</f>
        <v>0</v>
      </c>
      <c r="BL22" s="517">
        <f>IF(BL21+BY21&gt;マスタ!$C$3,1,0)</f>
        <v>0</v>
      </c>
      <c r="BM22" s="517">
        <f>IF(BM21+BZ21&gt;マスタ!$C$3,1,0)</f>
        <v>0</v>
      </c>
      <c r="BN22" s="517">
        <f>IF(BN21+CA21&gt;マスタ!$C$3,1,0)</f>
        <v>0</v>
      </c>
      <c r="BO22" s="517">
        <f>IF(BO21+CB21&gt;マスタ!$C$3,1,0)</f>
        <v>0</v>
      </c>
      <c r="BP22" s="517">
        <f>IF(BP21+CC21&gt;マスタ!$C$3,1,0)</f>
        <v>0</v>
      </c>
      <c r="BQ22" s="517">
        <f>IF(BQ21+CD21&gt;マスタ!$C$3,1,0)</f>
        <v>0</v>
      </c>
      <c r="BR22" s="517">
        <f>IF(BR21+CE21&gt;マスタ!$C$3,1,0)</f>
        <v>0</v>
      </c>
      <c r="BS22" s="517">
        <f>IF(BS21+CF21&gt;マスタ!$C$3,1,0)</f>
        <v>0</v>
      </c>
      <c r="BT22" s="516"/>
      <c r="BU22" s="517"/>
      <c r="BV22" s="517"/>
      <c r="BW22" s="517"/>
      <c r="BX22" s="517"/>
      <c r="BY22" s="517"/>
      <c r="BZ22" s="517"/>
      <c r="CA22" s="517"/>
      <c r="CB22" s="517"/>
      <c r="CC22" s="517"/>
      <c r="CD22" s="517"/>
      <c r="CE22" s="517"/>
      <c r="CF22" s="517"/>
    </row>
    <row r="23" spans="1:84">
      <c r="A23" s="1301"/>
      <c r="B23" s="1304"/>
      <c r="C23" s="1304"/>
      <c r="D23" s="1304"/>
      <c r="E23" s="1307"/>
      <c r="F23" s="1304"/>
      <c r="G23" s="323" t="s">
        <v>516</v>
      </c>
      <c r="H23" s="137"/>
      <c r="I23" s="137" t="str">
        <f t="shared" ref="I23:S23" si="49">IF(H23="","",H23)</f>
        <v/>
      </c>
      <c r="J23" s="137" t="str">
        <f t="shared" si="49"/>
        <v/>
      </c>
      <c r="K23" s="137" t="str">
        <f t="shared" si="49"/>
        <v/>
      </c>
      <c r="L23" s="137" t="str">
        <f t="shared" si="49"/>
        <v/>
      </c>
      <c r="M23" s="137" t="str">
        <f t="shared" si="49"/>
        <v/>
      </c>
      <c r="N23" s="137" t="str">
        <f t="shared" si="49"/>
        <v/>
      </c>
      <c r="O23" s="137" t="str">
        <f t="shared" si="49"/>
        <v/>
      </c>
      <c r="P23" s="137" t="str">
        <f t="shared" si="49"/>
        <v/>
      </c>
      <c r="Q23" s="137" t="str">
        <f t="shared" si="49"/>
        <v/>
      </c>
      <c r="R23" s="137" t="str">
        <f t="shared" si="49"/>
        <v/>
      </c>
      <c r="S23" s="137" t="str">
        <f t="shared" si="49"/>
        <v/>
      </c>
      <c r="T23" s="322">
        <f t="shared" si="2"/>
        <v>0</v>
      </c>
      <c r="U23" s="136"/>
      <c r="V23" s="136" t="str">
        <f t="shared" ref="V23:AF23" si="50">IF(U23="","",U23)</f>
        <v/>
      </c>
      <c r="W23" s="136" t="str">
        <f t="shared" si="50"/>
        <v/>
      </c>
      <c r="X23" s="136" t="str">
        <f t="shared" si="50"/>
        <v/>
      </c>
      <c r="Y23" s="136" t="str">
        <f t="shared" si="50"/>
        <v/>
      </c>
      <c r="Z23" s="136" t="str">
        <f t="shared" si="50"/>
        <v/>
      </c>
      <c r="AA23" s="136" t="str">
        <f t="shared" si="50"/>
        <v/>
      </c>
      <c r="AB23" s="136" t="str">
        <f t="shared" si="50"/>
        <v/>
      </c>
      <c r="AC23" s="136" t="str">
        <f t="shared" si="50"/>
        <v/>
      </c>
      <c r="AD23" s="136" t="str">
        <f t="shared" si="50"/>
        <v/>
      </c>
      <c r="AE23" s="136" t="str">
        <f t="shared" si="50"/>
        <v/>
      </c>
      <c r="AF23" s="136" t="str">
        <f t="shared" si="50"/>
        <v/>
      </c>
      <c r="AG23" s="322">
        <f t="shared" si="4"/>
        <v>0</v>
      </c>
      <c r="AH23" s="1290"/>
      <c r="AI23" s="516"/>
      <c r="AJ23" s="516"/>
      <c r="AK23" s="516"/>
      <c r="AL23" s="516"/>
      <c r="AM23" s="516"/>
      <c r="AN23" s="516"/>
      <c r="AO23" s="511">
        <v>1</v>
      </c>
      <c r="AP23" s="511">
        <v>2</v>
      </c>
      <c r="AQ23" s="511">
        <v>6</v>
      </c>
      <c r="AR23" s="515">
        <f ca="1">IF($AQ23=1,IF(INDIRECT(ADDRESS(($AO23-1)*3+$AP23+5,$AQ23+7))="",0,INDIRECT(ADDRESS(($AO23-1)*3+$AP23+5,$AQ23+7))),IF(INDIRECT(ADDRESS(($AO23-1)*3+$AP23+5,$AQ23+7))="",0,IF(COUNTIF(INDIRECT(ADDRESS(($AO23-1)*36+($AP23-1)*12+6,COLUMN())):INDIRECT(ADDRESS(($AO23-1)*36+($AP23-1)*12+$AQ23+4,COLUMN())),INDIRECT(ADDRESS(($AO23-1)*3+$AP23+5,$AQ23+7)))&gt;=1,0,INDIRECT(ADDRESS(($AO23-1)*3+$AP23+5,$AQ23+7)))))</f>
        <v>0</v>
      </c>
      <c r="AS23" s="511">
        <f ca="1">COUNTIF(INDIRECT("H"&amp;(ROW()+12*(($AO23-1)*3+$AP23)-ROW())/12+5):INDIRECT("S"&amp;(ROW()+12*(($AO23-1)*3+$AP23)-ROW())/12+5),AR23)</f>
        <v>0</v>
      </c>
      <c r="AT23" s="515">
        <f ca="1">IF($AQ23=1,IF(INDIRECT(ADDRESS(($AO23-1)*3+$AP23+5,$AQ23+20))="",0,INDIRECT(ADDRESS(($AO23-1)*3+$AP23+5,$AQ23+20))),IF(INDIRECT(ADDRESS(($AO23-1)*3+$AP23+5,$AQ23+20))="",0,IF(COUNTIF(INDIRECT(ADDRESS(($AO23-1)*36+($AP23-1)*12+6,COLUMN())):INDIRECT(ADDRESS(($AO23-1)*36+($AP23-1)*12+$AQ23+4,COLUMN())),INDIRECT(ADDRESS(($AO23-1)*3+$AP23+5,$AQ23+20)))&gt;=1,0,INDIRECT(ADDRESS(($AO23-1)*3+$AP23+5,$AQ23+20)))))</f>
        <v>0</v>
      </c>
      <c r="AU23" s="511">
        <f ca="1">COUNTIF(INDIRECT("U"&amp;(ROW()+12*(($AO23-1)*3+$AP23)-ROW())/12+5):INDIRECT("AF"&amp;(ROW()+12*(($AO23-1)*3+$AP23)-ROW())/12+5),AT23)</f>
        <v>0</v>
      </c>
      <c r="AV23" s="511">
        <f ca="1">IF(AND(AR23+AT23&gt;0,AS23+AU23&gt;0),COUNTIF(AV$6:AV22,"&gt;0")+1,0)</f>
        <v>0</v>
      </c>
      <c r="BF23" s="511">
        <v>3</v>
      </c>
      <c r="BH23" s="517"/>
      <c r="BI23" s="517"/>
      <c r="BJ23" s="517"/>
      <c r="BK23" s="517"/>
      <c r="BL23" s="517"/>
      <c r="BM23" s="517"/>
      <c r="BN23" s="517"/>
      <c r="BO23" s="517"/>
      <c r="BP23" s="517"/>
      <c r="BQ23" s="517"/>
      <c r="BR23" s="517"/>
      <c r="BS23" s="517"/>
      <c r="BT23" s="516"/>
      <c r="BU23" s="517"/>
      <c r="BV23" s="517"/>
      <c r="BW23" s="517"/>
      <c r="BX23" s="517"/>
      <c r="BY23" s="517"/>
      <c r="BZ23" s="517"/>
      <c r="CA23" s="517"/>
      <c r="CB23" s="517"/>
      <c r="CC23" s="517"/>
      <c r="CD23" s="517"/>
      <c r="CE23" s="517"/>
      <c r="CF23" s="517"/>
    </row>
    <row r="24" spans="1:84">
      <c r="A24" s="1300">
        <v>7</v>
      </c>
      <c r="B24" s="1302"/>
      <c r="C24" s="1302"/>
      <c r="D24" s="1302"/>
      <c r="E24" s="1305"/>
      <c r="F24" s="1302"/>
      <c r="G24" s="317" t="s">
        <v>391</v>
      </c>
      <c r="H24" s="141"/>
      <c r="I24" s="141" t="str">
        <f t="shared" ref="I24:S24" si="51">IF(H24="","",H24)</f>
        <v/>
      </c>
      <c r="J24" s="141" t="str">
        <f t="shared" si="51"/>
        <v/>
      </c>
      <c r="K24" s="141" t="str">
        <f t="shared" si="51"/>
        <v/>
      </c>
      <c r="L24" s="141" t="str">
        <f t="shared" si="51"/>
        <v/>
      </c>
      <c r="M24" s="141" t="str">
        <f t="shared" si="51"/>
        <v/>
      </c>
      <c r="N24" s="141" t="str">
        <f t="shared" si="51"/>
        <v/>
      </c>
      <c r="O24" s="141" t="str">
        <f t="shared" si="51"/>
        <v/>
      </c>
      <c r="P24" s="141" t="str">
        <f t="shared" si="51"/>
        <v/>
      </c>
      <c r="Q24" s="141" t="str">
        <f t="shared" si="51"/>
        <v/>
      </c>
      <c r="R24" s="141" t="str">
        <f t="shared" si="51"/>
        <v/>
      </c>
      <c r="S24" s="141" t="str">
        <f t="shared" si="51"/>
        <v/>
      </c>
      <c r="T24" s="318">
        <f t="shared" si="2"/>
        <v>0</v>
      </c>
      <c r="U24" s="140"/>
      <c r="V24" s="140" t="str">
        <f t="shared" ref="V24:AF24" si="52">IF(U24="","",U24)</f>
        <v/>
      </c>
      <c r="W24" s="140" t="str">
        <f t="shared" si="52"/>
        <v/>
      </c>
      <c r="X24" s="140" t="str">
        <f t="shared" si="52"/>
        <v/>
      </c>
      <c r="Y24" s="140" t="str">
        <f t="shared" si="52"/>
        <v/>
      </c>
      <c r="Z24" s="140" t="str">
        <f t="shared" si="52"/>
        <v/>
      </c>
      <c r="AA24" s="140" t="str">
        <f t="shared" si="52"/>
        <v/>
      </c>
      <c r="AB24" s="140" t="str">
        <f t="shared" si="52"/>
        <v/>
      </c>
      <c r="AC24" s="140" t="str">
        <f t="shared" si="52"/>
        <v/>
      </c>
      <c r="AD24" s="140" t="str">
        <f t="shared" si="52"/>
        <v/>
      </c>
      <c r="AE24" s="140" t="str">
        <f t="shared" si="52"/>
        <v/>
      </c>
      <c r="AF24" s="140" t="str">
        <f t="shared" si="52"/>
        <v/>
      </c>
      <c r="AG24" s="318">
        <f t="shared" si="4"/>
        <v>0</v>
      </c>
      <c r="AH24" s="1288"/>
      <c r="AI24" s="516"/>
      <c r="AJ24" s="516"/>
      <c r="AK24" s="516"/>
      <c r="AL24" s="516"/>
      <c r="AM24" s="516"/>
      <c r="AN24" s="516"/>
      <c r="AO24" s="511">
        <v>1</v>
      </c>
      <c r="AP24" s="511">
        <v>2</v>
      </c>
      <c r="AQ24" s="511">
        <v>7</v>
      </c>
      <c r="AR24" s="515">
        <f ca="1">IF($AQ24=1,IF(INDIRECT(ADDRESS(($AO24-1)*3+$AP24+5,$AQ24+7))="",0,INDIRECT(ADDRESS(($AO24-1)*3+$AP24+5,$AQ24+7))),IF(INDIRECT(ADDRESS(($AO24-1)*3+$AP24+5,$AQ24+7))="",0,IF(COUNTIF(INDIRECT(ADDRESS(($AO24-1)*36+($AP24-1)*12+6,COLUMN())):INDIRECT(ADDRESS(($AO24-1)*36+($AP24-1)*12+$AQ24+4,COLUMN())),INDIRECT(ADDRESS(($AO24-1)*3+$AP24+5,$AQ24+7)))&gt;=1,0,INDIRECT(ADDRESS(($AO24-1)*3+$AP24+5,$AQ24+7)))))</f>
        <v>0</v>
      </c>
      <c r="AS24" s="511">
        <f ca="1">COUNTIF(INDIRECT("H"&amp;(ROW()+12*(($AO24-1)*3+$AP24)-ROW())/12+5):INDIRECT("S"&amp;(ROW()+12*(($AO24-1)*3+$AP24)-ROW())/12+5),AR24)</f>
        <v>0</v>
      </c>
      <c r="AT24" s="515">
        <f ca="1">IF($AQ24=1,IF(INDIRECT(ADDRESS(($AO24-1)*3+$AP24+5,$AQ24+20))="",0,INDIRECT(ADDRESS(($AO24-1)*3+$AP24+5,$AQ24+20))),IF(INDIRECT(ADDRESS(($AO24-1)*3+$AP24+5,$AQ24+20))="",0,IF(COUNTIF(INDIRECT(ADDRESS(($AO24-1)*36+($AP24-1)*12+6,COLUMN())):INDIRECT(ADDRESS(($AO24-1)*36+($AP24-1)*12+$AQ24+4,COLUMN())),INDIRECT(ADDRESS(($AO24-1)*3+$AP24+5,$AQ24+20)))&gt;=1,0,INDIRECT(ADDRESS(($AO24-1)*3+$AP24+5,$AQ24+20)))))</f>
        <v>0</v>
      </c>
      <c r="AU24" s="511">
        <f ca="1">COUNTIF(INDIRECT("U"&amp;(ROW()+12*(($AO24-1)*3+$AP24)-ROW())/12+5):INDIRECT("AF"&amp;(ROW()+12*(($AO24-1)*3+$AP24)-ROW())/12+5),AT24)</f>
        <v>0</v>
      </c>
      <c r="AV24" s="511">
        <f ca="1">IF(AND(AR24+AT24&gt;0,AS24+AU24&gt;0),COUNTIF(AV$6:AV23,"&gt;0")+1,0)</f>
        <v>0</v>
      </c>
      <c r="BF24" s="511">
        <v>1</v>
      </c>
      <c r="BH24" s="517">
        <f t="shared" ref="BH24:BS24" si="53">SUM(H24:H25)</f>
        <v>0</v>
      </c>
      <c r="BI24" s="517">
        <f t="shared" si="53"/>
        <v>0</v>
      </c>
      <c r="BJ24" s="517">
        <f t="shared" si="53"/>
        <v>0</v>
      </c>
      <c r="BK24" s="517">
        <f t="shared" si="53"/>
        <v>0</v>
      </c>
      <c r="BL24" s="517">
        <f t="shared" si="53"/>
        <v>0</v>
      </c>
      <c r="BM24" s="517">
        <f t="shared" si="53"/>
        <v>0</v>
      </c>
      <c r="BN24" s="517">
        <f t="shared" si="53"/>
        <v>0</v>
      </c>
      <c r="BO24" s="517">
        <f t="shared" si="53"/>
        <v>0</v>
      </c>
      <c r="BP24" s="517">
        <f t="shared" si="53"/>
        <v>0</v>
      </c>
      <c r="BQ24" s="517">
        <f t="shared" si="53"/>
        <v>0</v>
      </c>
      <c r="BR24" s="517">
        <f t="shared" si="53"/>
        <v>0</v>
      </c>
      <c r="BS24" s="517">
        <f t="shared" si="53"/>
        <v>0</v>
      </c>
      <c r="BT24" s="516"/>
      <c r="BU24" s="517">
        <f t="shared" ref="BU24:CF24" si="54">SUM(U24:U25)</f>
        <v>0</v>
      </c>
      <c r="BV24" s="517">
        <f t="shared" si="54"/>
        <v>0</v>
      </c>
      <c r="BW24" s="517">
        <f t="shared" si="54"/>
        <v>0</v>
      </c>
      <c r="BX24" s="517">
        <f t="shared" si="54"/>
        <v>0</v>
      </c>
      <c r="BY24" s="517">
        <f t="shared" si="54"/>
        <v>0</v>
      </c>
      <c r="BZ24" s="517">
        <f t="shared" si="54"/>
        <v>0</v>
      </c>
      <c r="CA24" s="517">
        <f t="shared" si="54"/>
        <v>0</v>
      </c>
      <c r="CB24" s="517">
        <f t="shared" si="54"/>
        <v>0</v>
      </c>
      <c r="CC24" s="517">
        <f t="shared" si="54"/>
        <v>0</v>
      </c>
      <c r="CD24" s="517">
        <f t="shared" si="54"/>
        <v>0</v>
      </c>
      <c r="CE24" s="517">
        <f t="shared" si="54"/>
        <v>0</v>
      </c>
      <c r="CF24" s="517">
        <f t="shared" si="54"/>
        <v>0</v>
      </c>
    </row>
    <row r="25" spans="1:84">
      <c r="A25" s="1313"/>
      <c r="B25" s="1303"/>
      <c r="C25" s="1303"/>
      <c r="D25" s="1303"/>
      <c r="E25" s="1306"/>
      <c r="F25" s="1303"/>
      <c r="G25" s="319" t="s">
        <v>390</v>
      </c>
      <c r="H25" s="139"/>
      <c r="I25" s="139" t="str">
        <f t="shared" ref="I25:S25" si="55">IF(H25="","",H25)</f>
        <v/>
      </c>
      <c r="J25" s="139" t="str">
        <f t="shared" si="55"/>
        <v/>
      </c>
      <c r="K25" s="139" t="str">
        <f t="shared" si="55"/>
        <v/>
      </c>
      <c r="L25" s="139" t="str">
        <f t="shared" si="55"/>
        <v/>
      </c>
      <c r="M25" s="139" t="str">
        <f t="shared" si="55"/>
        <v/>
      </c>
      <c r="N25" s="139" t="str">
        <f t="shared" si="55"/>
        <v/>
      </c>
      <c r="O25" s="139" t="str">
        <f t="shared" si="55"/>
        <v/>
      </c>
      <c r="P25" s="139" t="str">
        <f t="shared" si="55"/>
        <v/>
      </c>
      <c r="Q25" s="139" t="str">
        <f t="shared" si="55"/>
        <v/>
      </c>
      <c r="R25" s="139" t="str">
        <f t="shared" si="55"/>
        <v/>
      </c>
      <c r="S25" s="139" t="str">
        <f t="shared" si="55"/>
        <v/>
      </c>
      <c r="T25" s="320">
        <f t="shared" si="2"/>
        <v>0</v>
      </c>
      <c r="U25" s="138"/>
      <c r="V25" s="138" t="str">
        <f t="shared" ref="V25:AF25" si="56">IF(U25="","",U25)</f>
        <v/>
      </c>
      <c r="W25" s="138" t="str">
        <f t="shared" si="56"/>
        <v/>
      </c>
      <c r="X25" s="138" t="str">
        <f t="shared" si="56"/>
        <v/>
      </c>
      <c r="Y25" s="138" t="str">
        <f t="shared" si="56"/>
        <v/>
      </c>
      <c r="Z25" s="138" t="str">
        <f t="shared" si="56"/>
        <v/>
      </c>
      <c r="AA25" s="138" t="str">
        <f t="shared" si="56"/>
        <v/>
      </c>
      <c r="AB25" s="138" t="str">
        <f t="shared" si="56"/>
        <v/>
      </c>
      <c r="AC25" s="138" t="str">
        <f t="shared" si="56"/>
        <v/>
      </c>
      <c r="AD25" s="138" t="str">
        <f t="shared" si="56"/>
        <v/>
      </c>
      <c r="AE25" s="138" t="str">
        <f t="shared" si="56"/>
        <v/>
      </c>
      <c r="AF25" s="138" t="str">
        <f t="shared" si="56"/>
        <v/>
      </c>
      <c r="AG25" s="320">
        <f t="shared" si="4"/>
        <v>0</v>
      </c>
      <c r="AH25" s="1289"/>
      <c r="AI25" s="516"/>
      <c r="AJ25" s="516"/>
      <c r="AK25" s="516"/>
      <c r="AL25" s="516"/>
      <c r="AM25" s="516"/>
      <c r="AN25" s="516"/>
      <c r="AO25" s="511">
        <v>1</v>
      </c>
      <c r="AP25" s="511">
        <v>2</v>
      </c>
      <c r="AQ25" s="511">
        <v>8</v>
      </c>
      <c r="AR25" s="515">
        <f ca="1">IF($AQ25=1,IF(INDIRECT(ADDRESS(($AO25-1)*3+$AP25+5,$AQ25+7))="",0,INDIRECT(ADDRESS(($AO25-1)*3+$AP25+5,$AQ25+7))),IF(INDIRECT(ADDRESS(($AO25-1)*3+$AP25+5,$AQ25+7))="",0,IF(COUNTIF(INDIRECT(ADDRESS(($AO25-1)*36+($AP25-1)*12+6,COLUMN())):INDIRECT(ADDRESS(($AO25-1)*36+($AP25-1)*12+$AQ25+4,COLUMN())),INDIRECT(ADDRESS(($AO25-1)*3+$AP25+5,$AQ25+7)))&gt;=1,0,INDIRECT(ADDRESS(($AO25-1)*3+$AP25+5,$AQ25+7)))))</f>
        <v>0</v>
      </c>
      <c r="AS25" s="511">
        <f ca="1">COUNTIF(INDIRECT("H"&amp;(ROW()+12*(($AO25-1)*3+$AP25)-ROW())/12+5):INDIRECT("S"&amp;(ROW()+12*(($AO25-1)*3+$AP25)-ROW())/12+5),AR25)</f>
        <v>0</v>
      </c>
      <c r="AT25" s="515">
        <f ca="1">IF($AQ25=1,IF(INDIRECT(ADDRESS(($AO25-1)*3+$AP25+5,$AQ25+20))="",0,INDIRECT(ADDRESS(($AO25-1)*3+$AP25+5,$AQ25+20))),IF(INDIRECT(ADDRESS(($AO25-1)*3+$AP25+5,$AQ25+20))="",0,IF(COUNTIF(INDIRECT(ADDRESS(($AO25-1)*36+($AP25-1)*12+6,COLUMN())):INDIRECT(ADDRESS(($AO25-1)*36+($AP25-1)*12+$AQ25+4,COLUMN())),INDIRECT(ADDRESS(($AO25-1)*3+$AP25+5,$AQ25+20)))&gt;=1,0,INDIRECT(ADDRESS(($AO25-1)*3+$AP25+5,$AQ25+20)))))</f>
        <v>0</v>
      </c>
      <c r="AU25" s="511">
        <f ca="1">COUNTIF(INDIRECT("U"&amp;(ROW()+12*(($AO25-1)*3+$AP25)-ROW())/12+5):INDIRECT("AF"&amp;(ROW()+12*(($AO25-1)*3+$AP25)-ROW())/12+5),AT25)</f>
        <v>0</v>
      </c>
      <c r="AV25" s="511">
        <f ca="1">IF(AND(AR25+AT25&gt;0,AS25+AU25&gt;0),COUNTIF(AV$6:AV24,"&gt;0")+1,0)</f>
        <v>0</v>
      </c>
      <c r="BF25" s="511">
        <v>2</v>
      </c>
      <c r="BG25" s="511" t="s">
        <v>389</v>
      </c>
      <c r="BH25" s="517">
        <f>IF(BH24+BU24&gt;マスタ!$C$3,1,0)</f>
        <v>0</v>
      </c>
      <c r="BI25" s="517">
        <f>IF(BI24+BV24&gt;マスタ!$C$3,1,0)</f>
        <v>0</v>
      </c>
      <c r="BJ25" s="517">
        <f>IF(BJ24+BW24&gt;マスタ!$C$3,1,0)</f>
        <v>0</v>
      </c>
      <c r="BK25" s="517">
        <f>IF(BK24+BX24&gt;マスタ!$C$3,1,0)</f>
        <v>0</v>
      </c>
      <c r="BL25" s="517">
        <f>IF(BL24+BY24&gt;マスタ!$C$3,1,0)</f>
        <v>0</v>
      </c>
      <c r="BM25" s="517">
        <f>IF(BM24+BZ24&gt;マスタ!$C$3,1,0)</f>
        <v>0</v>
      </c>
      <c r="BN25" s="517">
        <f>IF(BN24+CA24&gt;マスタ!$C$3,1,0)</f>
        <v>0</v>
      </c>
      <c r="BO25" s="517">
        <f>IF(BO24+CB24&gt;マスタ!$C$3,1,0)</f>
        <v>0</v>
      </c>
      <c r="BP25" s="517">
        <f>IF(BP24+CC24&gt;マスタ!$C$3,1,0)</f>
        <v>0</v>
      </c>
      <c r="BQ25" s="517">
        <f>IF(BQ24+CD24&gt;マスタ!$C$3,1,0)</f>
        <v>0</v>
      </c>
      <c r="BR25" s="517">
        <f>IF(BR24+CE24&gt;マスタ!$C$3,1,0)</f>
        <v>0</v>
      </c>
      <c r="BS25" s="517">
        <f>IF(BS24+CF24&gt;マスタ!$C$3,1,0)</f>
        <v>0</v>
      </c>
      <c r="BT25" s="516"/>
      <c r="BU25" s="517"/>
      <c r="BV25" s="517"/>
      <c r="BW25" s="517"/>
      <c r="BX25" s="517"/>
      <c r="BY25" s="517"/>
      <c r="BZ25" s="517"/>
      <c r="CA25" s="517"/>
      <c r="CB25" s="517"/>
      <c r="CC25" s="517"/>
      <c r="CD25" s="517"/>
      <c r="CE25" s="517"/>
      <c r="CF25" s="517"/>
    </row>
    <row r="26" spans="1:84">
      <c r="A26" s="1301"/>
      <c r="B26" s="1304"/>
      <c r="C26" s="1304"/>
      <c r="D26" s="1304"/>
      <c r="E26" s="1307"/>
      <c r="F26" s="1304"/>
      <c r="G26" s="323" t="s">
        <v>516</v>
      </c>
      <c r="H26" s="137"/>
      <c r="I26" s="137" t="str">
        <f t="shared" ref="I26:S26" si="57">IF(H26="","",H26)</f>
        <v/>
      </c>
      <c r="J26" s="137" t="str">
        <f t="shared" si="57"/>
        <v/>
      </c>
      <c r="K26" s="137" t="str">
        <f t="shared" si="57"/>
        <v/>
      </c>
      <c r="L26" s="137" t="str">
        <f t="shared" si="57"/>
        <v/>
      </c>
      <c r="M26" s="137" t="str">
        <f t="shared" si="57"/>
        <v/>
      </c>
      <c r="N26" s="137" t="str">
        <f t="shared" si="57"/>
        <v/>
      </c>
      <c r="O26" s="137" t="str">
        <f t="shared" si="57"/>
        <v/>
      </c>
      <c r="P26" s="137" t="str">
        <f t="shared" si="57"/>
        <v/>
      </c>
      <c r="Q26" s="137" t="str">
        <f t="shared" si="57"/>
        <v/>
      </c>
      <c r="R26" s="137" t="str">
        <f t="shared" si="57"/>
        <v/>
      </c>
      <c r="S26" s="137" t="str">
        <f t="shared" si="57"/>
        <v/>
      </c>
      <c r="T26" s="322">
        <f t="shared" si="2"/>
        <v>0</v>
      </c>
      <c r="U26" s="136"/>
      <c r="V26" s="136" t="str">
        <f t="shared" ref="V26:AF26" si="58">IF(U26="","",U26)</f>
        <v/>
      </c>
      <c r="W26" s="136" t="str">
        <f t="shared" si="58"/>
        <v/>
      </c>
      <c r="X26" s="136" t="str">
        <f t="shared" si="58"/>
        <v/>
      </c>
      <c r="Y26" s="136" t="str">
        <f t="shared" si="58"/>
        <v/>
      </c>
      <c r="Z26" s="136" t="str">
        <f t="shared" si="58"/>
        <v/>
      </c>
      <c r="AA26" s="136" t="str">
        <f t="shared" si="58"/>
        <v/>
      </c>
      <c r="AB26" s="136" t="str">
        <f t="shared" si="58"/>
        <v/>
      </c>
      <c r="AC26" s="136" t="str">
        <f t="shared" si="58"/>
        <v/>
      </c>
      <c r="AD26" s="136" t="str">
        <f t="shared" si="58"/>
        <v/>
      </c>
      <c r="AE26" s="136" t="str">
        <f t="shared" si="58"/>
        <v/>
      </c>
      <c r="AF26" s="136" t="str">
        <f t="shared" si="58"/>
        <v/>
      </c>
      <c r="AG26" s="322">
        <f t="shared" si="4"/>
        <v>0</v>
      </c>
      <c r="AH26" s="1290"/>
      <c r="AI26" s="516"/>
      <c r="AJ26" s="516"/>
      <c r="AK26" s="516"/>
      <c r="AL26" s="516"/>
      <c r="AM26" s="516"/>
      <c r="AN26" s="516"/>
      <c r="AO26" s="511">
        <v>1</v>
      </c>
      <c r="AP26" s="511">
        <v>2</v>
      </c>
      <c r="AQ26" s="511">
        <v>9</v>
      </c>
      <c r="AR26" s="515">
        <f ca="1">IF($AQ26=1,IF(INDIRECT(ADDRESS(($AO26-1)*3+$AP26+5,$AQ26+7))="",0,INDIRECT(ADDRESS(($AO26-1)*3+$AP26+5,$AQ26+7))),IF(INDIRECT(ADDRESS(($AO26-1)*3+$AP26+5,$AQ26+7))="",0,IF(COUNTIF(INDIRECT(ADDRESS(($AO26-1)*36+($AP26-1)*12+6,COLUMN())):INDIRECT(ADDRESS(($AO26-1)*36+($AP26-1)*12+$AQ26+4,COLUMN())),INDIRECT(ADDRESS(($AO26-1)*3+$AP26+5,$AQ26+7)))&gt;=1,0,INDIRECT(ADDRESS(($AO26-1)*3+$AP26+5,$AQ26+7)))))</f>
        <v>0</v>
      </c>
      <c r="AS26" s="511">
        <f ca="1">COUNTIF(INDIRECT("H"&amp;(ROW()+12*(($AO26-1)*3+$AP26)-ROW())/12+5):INDIRECT("S"&amp;(ROW()+12*(($AO26-1)*3+$AP26)-ROW())/12+5),AR26)</f>
        <v>0</v>
      </c>
      <c r="AT26" s="515">
        <f ca="1">IF($AQ26=1,IF(INDIRECT(ADDRESS(($AO26-1)*3+$AP26+5,$AQ26+20))="",0,INDIRECT(ADDRESS(($AO26-1)*3+$AP26+5,$AQ26+20))),IF(INDIRECT(ADDRESS(($AO26-1)*3+$AP26+5,$AQ26+20))="",0,IF(COUNTIF(INDIRECT(ADDRESS(($AO26-1)*36+($AP26-1)*12+6,COLUMN())):INDIRECT(ADDRESS(($AO26-1)*36+($AP26-1)*12+$AQ26+4,COLUMN())),INDIRECT(ADDRESS(($AO26-1)*3+$AP26+5,$AQ26+20)))&gt;=1,0,INDIRECT(ADDRESS(($AO26-1)*3+$AP26+5,$AQ26+20)))))</f>
        <v>0</v>
      </c>
      <c r="AU26" s="511">
        <f ca="1">COUNTIF(INDIRECT("U"&amp;(ROW()+12*(($AO26-1)*3+$AP26)-ROW())/12+5):INDIRECT("AF"&amp;(ROW()+12*(($AO26-1)*3+$AP26)-ROW())/12+5),AT26)</f>
        <v>0</v>
      </c>
      <c r="AV26" s="511">
        <f ca="1">IF(AND(AR26+AT26&gt;0,AS26+AU26&gt;0),COUNTIF(AV$6:AV25,"&gt;0")+1,0)</f>
        <v>0</v>
      </c>
      <c r="BF26" s="511">
        <v>3</v>
      </c>
      <c r="BH26" s="517"/>
      <c r="BI26" s="517"/>
      <c r="BJ26" s="517"/>
      <c r="BK26" s="517"/>
      <c r="BL26" s="517"/>
      <c r="BM26" s="517"/>
      <c r="BN26" s="517"/>
      <c r="BO26" s="517"/>
      <c r="BP26" s="517"/>
      <c r="BQ26" s="517"/>
      <c r="BR26" s="517"/>
      <c r="BS26" s="517"/>
      <c r="BT26" s="516"/>
      <c r="BU26" s="517"/>
      <c r="BV26" s="517"/>
      <c r="BW26" s="517"/>
      <c r="BX26" s="517"/>
      <c r="BY26" s="517"/>
      <c r="BZ26" s="517"/>
      <c r="CA26" s="517"/>
      <c r="CB26" s="517"/>
      <c r="CC26" s="517"/>
      <c r="CD26" s="517"/>
      <c r="CE26" s="517"/>
      <c r="CF26" s="517"/>
    </row>
    <row r="27" spans="1:84">
      <c r="A27" s="1300">
        <v>8</v>
      </c>
      <c r="B27" s="1302"/>
      <c r="C27" s="1302"/>
      <c r="D27" s="1302"/>
      <c r="E27" s="1305"/>
      <c r="F27" s="1302"/>
      <c r="G27" s="317" t="s">
        <v>391</v>
      </c>
      <c r="H27" s="141"/>
      <c r="I27" s="141" t="str">
        <f t="shared" ref="I27:S27" si="59">IF(H27="","",H27)</f>
        <v/>
      </c>
      <c r="J27" s="141" t="str">
        <f t="shared" si="59"/>
        <v/>
      </c>
      <c r="K27" s="141" t="str">
        <f t="shared" si="59"/>
        <v/>
      </c>
      <c r="L27" s="141" t="str">
        <f t="shared" si="59"/>
        <v/>
      </c>
      <c r="M27" s="141" t="str">
        <f t="shared" si="59"/>
        <v/>
      </c>
      <c r="N27" s="141" t="str">
        <f t="shared" si="59"/>
        <v/>
      </c>
      <c r="O27" s="141" t="str">
        <f t="shared" si="59"/>
        <v/>
      </c>
      <c r="P27" s="141" t="str">
        <f t="shared" si="59"/>
        <v/>
      </c>
      <c r="Q27" s="141" t="str">
        <f t="shared" si="59"/>
        <v/>
      </c>
      <c r="R27" s="141" t="str">
        <f t="shared" si="59"/>
        <v/>
      </c>
      <c r="S27" s="141" t="str">
        <f t="shared" si="59"/>
        <v/>
      </c>
      <c r="T27" s="318">
        <f t="shared" si="2"/>
        <v>0</v>
      </c>
      <c r="U27" s="140"/>
      <c r="V27" s="140" t="str">
        <f t="shared" ref="V27:AF27" si="60">IF(U27="","",U27)</f>
        <v/>
      </c>
      <c r="W27" s="140" t="str">
        <f t="shared" si="60"/>
        <v/>
      </c>
      <c r="X27" s="140" t="str">
        <f t="shared" si="60"/>
        <v/>
      </c>
      <c r="Y27" s="140" t="str">
        <f t="shared" si="60"/>
        <v/>
      </c>
      <c r="Z27" s="140" t="str">
        <f t="shared" si="60"/>
        <v/>
      </c>
      <c r="AA27" s="140" t="str">
        <f t="shared" si="60"/>
        <v/>
      </c>
      <c r="AB27" s="140" t="str">
        <f t="shared" si="60"/>
        <v/>
      </c>
      <c r="AC27" s="140" t="str">
        <f t="shared" si="60"/>
        <v/>
      </c>
      <c r="AD27" s="140" t="str">
        <f t="shared" si="60"/>
        <v/>
      </c>
      <c r="AE27" s="140" t="str">
        <f t="shared" si="60"/>
        <v/>
      </c>
      <c r="AF27" s="140" t="str">
        <f t="shared" si="60"/>
        <v/>
      </c>
      <c r="AG27" s="318">
        <f t="shared" si="4"/>
        <v>0</v>
      </c>
      <c r="AH27" s="1288"/>
      <c r="AI27" s="516"/>
      <c r="AJ27" s="516"/>
      <c r="AK27" s="516"/>
      <c r="AL27" s="516"/>
      <c r="AM27" s="516"/>
      <c r="AN27" s="516"/>
      <c r="AO27" s="511">
        <v>1</v>
      </c>
      <c r="AP27" s="511">
        <v>2</v>
      </c>
      <c r="AQ27" s="511">
        <v>10</v>
      </c>
      <c r="AR27" s="515">
        <f ca="1">IF($AQ27=1,IF(INDIRECT(ADDRESS(($AO27-1)*3+$AP27+5,$AQ27+7))="",0,INDIRECT(ADDRESS(($AO27-1)*3+$AP27+5,$AQ27+7))),IF(INDIRECT(ADDRESS(($AO27-1)*3+$AP27+5,$AQ27+7))="",0,IF(COUNTIF(INDIRECT(ADDRESS(($AO27-1)*36+($AP27-1)*12+6,COLUMN())):INDIRECT(ADDRESS(($AO27-1)*36+($AP27-1)*12+$AQ27+4,COLUMN())),INDIRECT(ADDRESS(($AO27-1)*3+$AP27+5,$AQ27+7)))&gt;=1,0,INDIRECT(ADDRESS(($AO27-1)*3+$AP27+5,$AQ27+7)))))</f>
        <v>0</v>
      </c>
      <c r="AS27" s="511">
        <f ca="1">COUNTIF(INDIRECT("H"&amp;(ROW()+12*(($AO27-1)*3+$AP27)-ROW())/12+5):INDIRECT("S"&amp;(ROW()+12*(($AO27-1)*3+$AP27)-ROW())/12+5),AR27)</f>
        <v>0</v>
      </c>
      <c r="AT27" s="515">
        <f ca="1">IF($AQ27=1,IF(INDIRECT(ADDRESS(($AO27-1)*3+$AP27+5,$AQ27+20))="",0,INDIRECT(ADDRESS(($AO27-1)*3+$AP27+5,$AQ27+20))),IF(INDIRECT(ADDRESS(($AO27-1)*3+$AP27+5,$AQ27+20))="",0,IF(COUNTIF(INDIRECT(ADDRESS(($AO27-1)*36+($AP27-1)*12+6,COLUMN())):INDIRECT(ADDRESS(($AO27-1)*36+($AP27-1)*12+$AQ27+4,COLUMN())),INDIRECT(ADDRESS(($AO27-1)*3+$AP27+5,$AQ27+20)))&gt;=1,0,INDIRECT(ADDRESS(($AO27-1)*3+$AP27+5,$AQ27+20)))))</f>
        <v>0</v>
      </c>
      <c r="AU27" s="511">
        <f ca="1">COUNTIF(INDIRECT("U"&amp;(ROW()+12*(($AO27-1)*3+$AP27)-ROW())/12+5):INDIRECT("AF"&amp;(ROW()+12*(($AO27-1)*3+$AP27)-ROW())/12+5),AT27)</f>
        <v>0</v>
      </c>
      <c r="AV27" s="511">
        <f ca="1">IF(AND(AR27+AT27&gt;0,AS27+AU27&gt;0),COUNTIF(AV$6:AV26,"&gt;0")+1,0)</f>
        <v>0</v>
      </c>
      <c r="BF27" s="511">
        <v>1</v>
      </c>
      <c r="BH27" s="517">
        <f t="shared" ref="BH27:BS27" si="61">SUM(H27:H28)</f>
        <v>0</v>
      </c>
      <c r="BI27" s="517">
        <f t="shared" si="61"/>
        <v>0</v>
      </c>
      <c r="BJ27" s="517">
        <f t="shared" si="61"/>
        <v>0</v>
      </c>
      <c r="BK27" s="517">
        <f t="shared" si="61"/>
        <v>0</v>
      </c>
      <c r="BL27" s="517">
        <f t="shared" si="61"/>
        <v>0</v>
      </c>
      <c r="BM27" s="517">
        <f t="shared" si="61"/>
        <v>0</v>
      </c>
      <c r="BN27" s="517">
        <f t="shared" si="61"/>
        <v>0</v>
      </c>
      <c r="BO27" s="517">
        <f t="shared" si="61"/>
        <v>0</v>
      </c>
      <c r="BP27" s="517">
        <f t="shared" si="61"/>
        <v>0</v>
      </c>
      <c r="BQ27" s="517">
        <f t="shared" si="61"/>
        <v>0</v>
      </c>
      <c r="BR27" s="517">
        <f t="shared" si="61"/>
        <v>0</v>
      </c>
      <c r="BS27" s="517">
        <f t="shared" si="61"/>
        <v>0</v>
      </c>
      <c r="BT27" s="516"/>
      <c r="BU27" s="517">
        <f t="shared" ref="BU27:CF27" si="62">SUM(U27:U28)</f>
        <v>0</v>
      </c>
      <c r="BV27" s="517">
        <f t="shared" si="62"/>
        <v>0</v>
      </c>
      <c r="BW27" s="517">
        <f t="shared" si="62"/>
        <v>0</v>
      </c>
      <c r="BX27" s="517">
        <f t="shared" si="62"/>
        <v>0</v>
      </c>
      <c r="BY27" s="517">
        <f t="shared" si="62"/>
        <v>0</v>
      </c>
      <c r="BZ27" s="517">
        <f t="shared" si="62"/>
        <v>0</v>
      </c>
      <c r="CA27" s="517">
        <f t="shared" si="62"/>
        <v>0</v>
      </c>
      <c r="CB27" s="517">
        <f t="shared" si="62"/>
        <v>0</v>
      </c>
      <c r="CC27" s="517">
        <f t="shared" si="62"/>
        <v>0</v>
      </c>
      <c r="CD27" s="517">
        <f t="shared" si="62"/>
        <v>0</v>
      </c>
      <c r="CE27" s="517">
        <f t="shared" si="62"/>
        <v>0</v>
      </c>
      <c r="CF27" s="517">
        <f t="shared" si="62"/>
        <v>0</v>
      </c>
    </row>
    <row r="28" spans="1:84">
      <c r="A28" s="1313"/>
      <c r="B28" s="1303"/>
      <c r="C28" s="1303"/>
      <c r="D28" s="1303"/>
      <c r="E28" s="1306"/>
      <c r="F28" s="1303"/>
      <c r="G28" s="319" t="s">
        <v>390</v>
      </c>
      <c r="H28" s="139"/>
      <c r="I28" s="139" t="str">
        <f t="shared" ref="I28:S28" si="63">IF(H28="","",H28)</f>
        <v/>
      </c>
      <c r="J28" s="139" t="str">
        <f t="shared" si="63"/>
        <v/>
      </c>
      <c r="K28" s="139" t="str">
        <f t="shared" si="63"/>
        <v/>
      </c>
      <c r="L28" s="139" t="str">
        <f t="shared" si="63"/>
        <v/>
      </c>
      <c r="M28" s="139" t="str">
        <f t="shared" si="63"/>
        <v/>
      </c>
      <c r="N28" s="139" t="str">
        <f t="shared" si="63"/>
        <v/>
      </c>
      <c r="O28" s="139" t="str">
        <f t="shared" si="63"/>
        <v/>
      </c>
      <c r="P28" s="139" t="str">
        <f t="shared" si="63"/>
        <v/>
      </c>
      <c r="Q28" s="139" t="str">
        <f t="shared" si="63"/>
        <v/>
      </c>
      <c r="R28" s="139" t="str">
        <f t="shared" si="63"/>
        <v/>
      </c>
      <c r="S28" s="139" t="str">
        <f t="shared" si="63"/>
        <v/>
      </c>
      <c r="T28" s="320">
        <f t="shared" si="2"/>
        <v>0</v>
      </c>
      <c r="U28" s="138"/>
      <c r="V28" s="138" t="str">
        <f t="shared" ref="V28:AF28" si="64">IF(U28="","",U28)</f>
        <v/>
      </c>
      <c r="W28" s="138" t="str">
        <f t="shared" si="64"/>
        <v/>
      </c>
      <c r="X28" s="138" t="str">
        <f t="shared" si="64"/>
        <v/>
      </c>
      <c r="Y28" s="138" t="str">
        <f t="shared" si="64"/>
        <v/>
      </c>
      <c r="Z28" s="138" t="str">
        <f t="shared" si="64"/>
        <v/>
      </c>
      <c r="AA28" s="138" t="str">
        <f t="shared" si="64"/>
        <v/>
      </c>
      <c r="AB28" s="138" t="str">
        <f t="shared" si="64"/>
        <v/>
      </c>
      <c r="AC28" s="138" t="str">
        <f t="shared" si="64"/>
        <v/>
      </c>
      <c r="AD28" s="138" t="str">
        <f t="shared" si="64"/>
        <v/>
      </c>
      <c r="AE28" s="138" t="str">
        <f t="shared" si="64"/>
        <v/>
      </c>
      <c r="AF28" s="138" t="str">
        <f t="shared" si="64"/>
        <v/>
      </c>
      <c r="AG28" s="320">
        <f t="shared" si="4"/>
        <v>0</v>
      </c>
      <c r="AH28" s="1289"/>
      <c r="AI28" s="516"/>
      <c r="AJ28" s="516"/>
      <c r="AK28" s="516"/>
      <c r="AL28" s="516"/>
      <c r="AM28" s="516"/>
      <c r="AN28" s="516"/>
      <c r="AO28" s="511">
        <v>1</v>
      </c>
      <c r="AP28" s="511">
        <v>2</v>
      </c>
      <c r="AQ28" s="511">
        <v>11</v>
      </c>
      <c r="AR28" s="515">
        <f ca="1">IF($AQ28=1,IF(INDIRECT(ADDRESS(($AO28-1)*3+$AP28+5,$AQ28+7))="",0,INDIRECT(ADDRESS(($AO28-1)*3+$AP28+5,$AQ28+7))),IF(INDIRECT(ADDRESS(($AO28-1)*3+$AP28+5,$AQ28+7))="",0,IF(COUNTIF(INDIRECT(ADDRESS(($AO28-1)*36+($AP28-1)*12+6,COLUMN())):INDIRECT(ADDRESS(($AO28-1)*36+($AP28-1)*12+$AQ28+4,COLUMN())),INDIRECT(ADDRESS(($AO28-1)*3+$AP28+5,$AQ28+7)))&gt;=1,0,INDIRECT(ADDRESS(($AO28-1)*3+$AP28+5,$AQ28+7)))))</f>
        <v>0</v>
      </c>
      <c r="AS28" s="511">
        <f ca="1">COUNTIF(INDIRECT("H"&amp;(ROW()+12*(($AO28-1)*3+$AP28)-ROW())/12+5):INDIRECT("S"&amp;(ROW()+12*(($AO28-1)*3+$AP28)-ROW())/12+5),AR28)</f>
        <v>0</v>
      </c>
      <c r="AT28" s="515">
        <f ca="1">IF($AQ28=1,IF(INDIRECT(ADDRESS(($AO28-1)*3+$AP28+5,$AQ28+20))="",0,INDIRECT(ADDRESS(($AO28-1)*3+$AP28+5,$AQ28+20))),IF(INDIRECT(ADDRESS(($AO28-1)*3+$AP28+5,$AQ28+20))="",0,IF(COUNTIF(INDIRECT(ADDRESS(($AO28-1)*36+($AP28-1)*12+6,COLUMN())):INDIRECT(ADDRESS(($AO28-1)*36+($AP28-1)*12+$AQ28+4,COLUMN())),INDIRECT(ADDRESS(($AO28-1)*3+$AP28+5,$AQ28+20)))&gt;=1,0,INDIRECT(ADDRESS(($AO28-1)*3+$AP28+5,$AQ28+20)))))</f>
        <v>0</v>
      </c>
      <c r="AU28" s="511">
        <f ca="1">COUNTIF(INDIRECT("U"&amp;(ROW()+12*(($AO28-1)*3+$AP28)-ROW())/12+5):INDIRECT("AF"&amp;(ROW()+12*(($AO28-1)*3+$AP28)-ROW())/12+5),AT28)</f>
        <v>0</v>
      </c>
      <c r="AV28" s="511">
        <f ca="1">IF(AND(AR28+AT28&gt;0,AS28+AU28&gt;0),COUNTIF(AV$6:AV27,"&gt;0")+1,0)</f>
        <v>0</v>
      </c>
      <c r="BF28" s="511">
        <v>2</v>
      </c>
      <c r="BG28" s="511" t="s">
        <v>389</v>
      </c>
      <c r="BH28" s="517">
        <f>IF(BH27+BU27&gt;マスタ!$C$3,1,0)</f>
        <v>0</v>
      </c>
      <c r="BI28" s="517">
        <f>IF(BI27+BV27&gt;マスタ!$C$3,1,0)</f>
        <v>0</v>
      </c>
      <c r="BJ28" s="517">
        <f>IF(BJ27+BW27&gt;マスタ!$C$3,1,0)</f>
        <v>0</v>
      </c>
      <c r="BK28" s="517">
        <f>IF(BK27+BX27&gt;マスタ!$C$3,1,0)</f>
        <v>0</v>
      </c>
      <c r="BL28" s="517">
        <f>IF(BL27+BY27&gt;マスタ!$C$3,1,0)</f>
        <v>0</v>
      </c>
      <c r="BM28" s="517">
        <f>IF(BM27+BZ27&gt;マスタ!$C$3,1,0)</f>
        <v>0</v>
      </c>
      <c r="BN28" s="517">
        <f>IF(BN27+CA27&gt;マスタ!$C$3,1,0)</f>
        <v>0</v>
      </c>
      <c r="BO28" s="517">
        <f>IF(BO27+CB27&gt;マスタ!$C$3,1,0)</f>
        <v>0</v>
      </c>
      <c r="BP28" s="517">
        <f>IF(BP27+CC27&gt;マスタ!$C$3,1,0)</f>
        <v>0</v>
      </c>
      <c r="BQ28" s="517">
        <f>IF(BQ27+CD27&gt;マスタ!$C$3,1,0)</f>
        <v>0</v>
      </c>
      <c r="BR28" s="517">
        <f>IF(BR27+CE27&gt;マスタ!$C$3,1,0)</f>
        <v>0</v>
      </c>
      <c r="BS28" s="517">
        <f>IF(BS27+CF27&gt;マスタ!$C$3,1,0)</f>
        <v>0</v>
      </c>
      <c r="BT28" s="516"/>
      <c r="BU28" s="517"/>
      <c r="BV28" s="517"/>
      <c r="BW28" s="517"/>
      <c r="BX28" s="517"/>
      <c r="BY28" s="517"/>
      <c r="BZ28" s="517"/>
      <c r="CA28" s="517"/>
      <c r="CB28" s="517"/>
      <c r="CC28" s="517"/>
      <c r="CD28" s="517"/>
      <c r="CE28" s="517"/>
      <c r="CF28" s="517"/>
    </row>
    <row r="29" spans="1:84">
      <c r="A29" s="1301"/>
      <c r="B29" s="1304"/>
      <c r="C29" s="1304"/>
      <c r="D29" s="1304"/>
      <c r="E29" s="1307"/>
      <c r="F29" s="1304"/>
      <c r="G29" s="323" t="s">
        <v>516</v>
      </c>
      <c r="H29" s="137"/>
      <c r="I29" s="137" t="str">
        <f t="shared" ref="I29:S29" si="65">IF(H29="","",H29)</f>
        <v/>
      </c>
      <c r="J29" s="137" t="str">
        <f t="shared" si="65"/>
        <v/>
      </c>
      <c r="K29" s="137" t="str">
        <f t="shared" si="65"/>
        <v/>
      </c>
      <c r="L29" s="137" t="str">
        <f t="shared" si="65"/>
        <v/>
      </c>
      <c r="M29" s="137" t="str">
        <f t="shared" si="65"/>
        <v/>
      </c>
      <c r="N29" s="137" t="str">
        <f t="shared" si="65"/>
        <v/>
      </c>
      <c r="O29" s="137" t="str">
        <f t="shared" si="65"/>
        <v/>
      </c>
      <c r="P29" s="137" t="str">
        <f t="shared" si="65"/>
        <v/>
      </c>
      <c r="Q29" s="137" t="str">
        <f t="shared" si="65"/>
        <v/>
      </c>
      <c r="R29" s="137" t="str">
        <f t="shared" si="65"/>
        <v/>
      </c>
      <c r="S29" s="137" t="str">
        <f t="shared" si="65"/>
        <v/>
      </c>
      <c r="T29" s="322">
        <f t="shared" si="2"/>
        <v>0</v>
      </c>
      <c r="U29" s="136"/>
      <c r="V29" s="136" t="str">
        <f t="shared" ref="V29:AF29" si="66">IF(U29="","",U29)</f>
        <v/>
      </c>
      <c r="W29" s="136" t="str">
        <f t="shared" si="66"/>
        <v/>
      </c>
      <c r="X29" s="136" t="str">
        <f t="shared" si="66"/>
        <v/>
      </c>
      <c r="Y29" s="136" t="str">
        <f t="shared" si="66"/>
        <v/>
      </c>
      <c r="Z29" s="136" t="str">
        <f t="shared" si="66"/>
        <v/>
      </c>
      <c r="AA29" s="136" t="str">
        <f t="shared" si="66"/>
        <v/>
      </c>
      <c r="AB29" s="136" t="str">
        <f t="shared" si="66"/>
        <v/>
      </c>
      <c r="AC29" s="136" t="str">
        <f t="shared" si="66"/>
        <v/>
      </c>
      <c r="AD29" s="136" t="str">
        <f t="shared" si="66"/>
        <v/>
      </c>
      <c r="AE29" s="136" t="str">
        <f t="shared" si="66"/>
        <v/>
      </c>
      <c r="AF29" s="136" t="str">
        <f t="shared" si="66"/>
        <v/>
      </c>
      <c r="AG29" s="322">
        <f t="shared" si="4"/>
        <v>0</v>
      </c>
      <c r="AH29" s="1290"/>
      <c r="AI29" s="516"/>
      <c r="AJ29" s="516"/>
      <c r="AK29" s="516"/>
      <c r="AL29" s="516"/>
      <c r="AM29" s="516"/>
      <c r="AN29" s="516"/>
      <c r="AO29" s="511">
        <v>1</v>
      </c>
      <c r="AP29" s="511">
        <v>2</v>
      </c>
      <c r="AQ29" s="511">
        <v>12</v>
      </c>
      <c r="AR29" s="515">
        <f ca="1">IF($AQ29=1,IF(INDIRECT(ADDRESS(($AO29-1)*3+$AP29+5,$AQ29+7))="",0,INDIRECT(ADDRESS(($AO29-1)*3+$AP29+5,$AQ29+7))),IF(INDIRECT(ADDRESS(($AO29-1)*3+$AP29+5,$AQ29+7))="",0,IF(COUNTIF(INDIRECT(ADDRESS(($AO29-1)*36+($AP29-1)*12+6,COLUMN())):INDIRECT(ADDRESS(($AO29-1)*36+($AP29-1)*12+$AQ29+4,COLUMN())),INDIRECT(ADDRESS(($AO29-1)*3+$AP29+5,$AQ29+7)))&gt;=1,0,INDIRECT(ADDRESS(($AO29-1)*3+$AP29+5,$AQ29+7)))))</f>
        <v>0</v>
      </c>
      <c r="AS29" s="511">
        <f ca="1">COUNTIF(INDIRECT("H"&amp;(ROW()+12*(($AO29-1)*3+$AP29)-ROW())/12+5):INDIRECT("S"&amp;(ROW()+12*(($AO29-1)*3+$AP29)-ROW())/12+5),AR29)</f>
        <v>0</v>
      </c>
      <c r="AT29" s="515">
        <f ca="1">IF($AQ29=1,IF(INDIRECT(ADDRESS(($AO29-1)*3+$AP29+5,$AQ29+20))="",0,INDIRECT(ADDRESS(($AO29-1)*3+$AP29+5,$AQ29+20))),IF(INDIRECT(ADDRESS(($AO29-1)*3+$AP29+5,$AQ29+20))="",0,IF(COUNTIF(INDIRECT(ADDRESS(($AO29-1)*36+($AP29-1)*12+6,COLUMN())):INDIRECT(ADDRESS(($AO29-1)*36+($AP29-1)*12+$AQ29+4,COLUMN())),INDIRECT(ADDRESS(($AO29-1)*3+$AP29+5,$AQ29+20)))&gt;=1,0,INDIRECT(ADDRESS(($AO29-1)*3+$AP29+5,$AQ29+20)))))</f>
        <v>0</v>
      </c>
      <c r="AU29" s="511">
        <f ca="1">COUNTIF(INDIRECT("U"&amp;(ROW()+12*(($AO29-1)*3+$AP29)-ROW())/12+5):INDIRECT("AF"&amp;(ROW()+12*(($AO29-1)*3+$AP29)-ROW())/12+5),AT29)</f>
        <v>0</v>
      </c>
      <c r="AV29" s="511">
        <f ca="1">IF(AND(AR29+AT29&gt;0,AS29+AU29&gt;0),COUNTIF(AV$6:AV28,"&gt;0")+1,0)</f>
        <v>0</v>
      </c>
      <c r="BF29" s="511">
        <v>3</v>
      </c>
      <c r="BH29" s="517"/>
      <c r="BI29" s="517"/>
      <c r="BJ29" s="517"/>
      <c r="BK29" s="517"/>
      <c r="BL29" s="517"/>
      <c r="BM29" s="517"/>
      <c r="BN29" s="517"/>
      <c r="BO29" s="517"/>
      <c r="BP29" s="517"/>
      <c r="BQ29" s="517"/>
      <c r="BR29" s="517"/>
      <c r="BS29" s="517"/>
    </row>
    <row r="30" spans="1:84">
      <c r="A30" s="1300">
        <v>9</v>
      </c>
      <c r="B30" s="1302"/>
      <c r="C30" s="1302"/>
      <c r="D30" s="1302"/>
      <c r="E30" s="1305"/>
      <c r="F30" s="1302"/>
      <c r="G30" s="317" t="s">
        <v>391</v>
      </c>
      <c r="H30" s="141"/>
      <c r="I30" s="141" t="str">
        <f t="shared" ref="I30:S30" si="67">IF(H30="","",H30)</f>
        <v/>
      </c>
      <c r="J30" s="141" t="str">
        <f t="shared" si="67"/>
        <v/>
      </c>
      <c r="K30" s="141" t="str">
        <f t="shared" si="67"/>
        <v/>
      </c>
      <c r="L30" s="141" t="str">
        <f t="shared" si="67"/>
        <v/>
      </c>
      <c r="M30" s="141" t="str">
        <f t="shared" si="67"/>
        <v/>
      </c>
      <c r="N30" s="141" t="str">
        <f t="shared" si="67"/>
        <v/>
      </c>
      <c r="O30" s="141" t="str">
        <f t="shared" si="67"/>
        <v/>
      </c>
      <c r="P30" s="141" t="str">
        <f t="shared" si="67"/>
        <v/>
      </c>
      <c r="Q30" s="141" t="str">
        <f t="shared" si="67"/>
        <v/>
      </c>
      <c r="R30" s="141" t="str">
        <f t="shared" si="67"/>
        <v/>
      </c>
      <c r="S30" s="141" t="str">
        <f t="shared" si="67"/>
        <v/>
      </c>
      <c r="T30" s="318">
        <f t="shared" si="2"/>
        <v>0</v>
      </c>
      <c r="U30" s="140"/>
      <c r="V30" s="140" t="str">
        <f t="shared" ref="V30:AF30" si="68">IF(U30="","",U30)</f>
        <v/>
      </c>
      <c r="W30" s="140" t="str">
        <f t="shared" si="68"/>
        <v/>
      </c>
      <c r="X30" s="140" t="str">
        <f t="shared" si="68"/>
        <v/>
      </c>
      <c r="Y30" s="140" t="str">
        <f t="shared" si="68"/>
        <v/>
      </c>
      <c r="Z30" s="140" t="str">
        <f t="shared" si="68"/>
        <v/>
      </c>
      <c r="AA30" s="140" t="str">
        <f t="shared" si="68"/>
        <v/>
      </c>
      <c r="AB30" s="140" t="str">
        <f t="shared" si="68"/>
        <v/>
      </c>
      <c r="AC30" s="140" t="str">
        <f t="shared" si="68"/>
        <v/>
      </c>
      <c r="AD30" s="140" t="str">
        <f t="shared" si="68"/>
        <v/>
      </c>
      <c r="AE30" s="140" t="str">
        <f t="shared" si="68"/>
        <v/>
      </c>
      <c r="AF30" s="140" t="str">
        <f t="shared" si="68"/>
        <v/>
      </c>
      <c r="AG30" s="318">
        <f t="shared" si="4"/>
        <v>0</v>
      </c>
      <c r="AH30" s="1288"/>
      <c r="AI30" s="516"/>
      <c r="AJ30" s="516"/>
      <c r="AK30" s="516"/>
      <c r="AL30" s="516"/>
      <c r="AM30" s="516"/>
      <c r="AN30" s="516"/>
      <c r="AO30" s="511">
        <v>1</v>
      </c>
      <c r="AP30" s="511">
        <v>3</v>
      </c>
      <c r="AQ30" s="511">
        <v>1</v>
      </c>
      <c r="AR30" s="515">
        <f ca="1">IF($AQ30=1,IF(INDIRECT(ADDRESS(($AO30-1)*3+$AP30+5,$AQ30+7))="",0,INDIRECT(ADDRESS(($AO30-1)*3+$AP30+5,$AQ30+7))),IF(INDIRECT(ADDRESS(($AO30-1)*3+$AP30+5,$AQ30+7))="",0,IF(COUNTIF(INDIRECT(ADDRESS(($AO30-1)*36+($AP30-1)*12+6,COLUMN())):INDIRECT(ADDRESS(($AO30-1)*36+($AP30-1)*12+$AQ30+4,COLUMN())),INDIRECT(ADDRESS(($AO30-1)*3+$AP30+5,$AQ30+7)))&gt;=1,0,INDIRECT(ADDRESS(($AO30-1)*3+$AP30+5,$AQ30+7)))))</f>
        <v>0</v>
      </c>
      <c r="AS30" s="511">
        <f ca="1">COUNTIF(INDIRECT("H"&amp;(ROW()+12*(($AO30-1)*3+$AP30)-ROW())/12+5):INDIRECT("S"&amp;(ROW()+12*(($AO30-1)*3+$AP30)-ROW())/12+5),AR30)</f>
        <v>0</v>
      </c>
      <c r="AT30" s="515">
        <f ca="1">IF($AQ30=1,IF(INDIRECT(ADDRESS(($AO30-1)*3+$AP30+5,$AQ30+20))="",0,INDIRECT(ADDRESS(($AO30-1)*3+$AP30+5,$AQ30+20))),IF(INDIRECT(ADDRESS(($AO30-1)*3+$AP30+5,$AQ30+20))="",0,IF(COUNTIF(INDIRECT(ADDRESS(($AO30-1)*36+($AP30-1)*12+6,COLUMN())):INDIRECT(ADDRESS(($AO30-1)*36+($AP30-1)*12+$AQ30+4,COLUMN())),INDIRECT(ADDRESS(($AO30-1)*3+$AP30+5,$AQ30+20)))&gt;=1,0,INDIRECT(ADDRESS(($AO30-1)*3+$AP30+5,$AQ30+20)))))</f>
        <v>0</v>
      </c>
      <c r="AU30" s="511">
        <f ca="1">COUNTIF(INDIRECT("U"&amp;(ROW()+12*(($AO30-1)*3+$AP30)-ROW())/12+5):INDIRECT("AF"&amp;(ROW()+12*(($AO30-1)*3+$AP30)-ROW())/12+5),AT30)</f>
        <v>0</v>
      </c>
      <c r="AV30" s="511">
        <f ca="1">IF(AND(AR30+AT30&gt;0,AS30+AU30&gt;0),COUNTIF(AV$6:AV29,"&gt;0")+1,0)</f>
        <v>0</v>
      </c>
      <c r="BF30" s="511">
        <v>1</v>
      </c>
      <c r="BH30" s="517">
        <f t="shared" ref="BH30:BS30" si="69">SUM(H30:H31)</f>
        <v>0</v>
      </c>
      <c r="BI30" s="517">
        <f t="shared" si="69"/>
        <v>0</v>
      </c>
      <c r="BJ30" s="517">
        <f t="shared" si="69"/>
        <v>0</v>
      </c>
      <c r="BK30" s="517">
        <f t="shared" si="69"/>
        <v>0</v>
      </c>
      <c r="BL30" s="517">
        <f t="shared" si="69"/>
        <v>0</v>
      </c>
      <c r="BM30" s="517">
        <f t="shared" si="69"/>
        <v>0</v>
      </c>
      <c r="BN30" s="517">
        <f t="shared" si="69"/>
        <v>0</v>
      </c>
      <c r="BO30" s="517">
        <f t="shared" si="69"/>
        <v>0</v>
      </c>
      <c r="BP30" s="517">
        <f t="shared" si="69"/>
        <v>0</v>
      </c>
      <c r="BQ30" s="517">
        <f t="shared" si="69"/>
        <v>0</v>
      </c>
      <c r="BR30" s="517">
        <f t="shared" si="69"/>
        <v>0</v>
      </c>
      <c r="BS30" s="517">
        <f t="shared" si="69"/>
        <v>0</v>
      </c>
      <c r="BT30" s="516"/>
      <c r="BU30" s="517">
        <f t="shared" ref="BU30:CF30" si="70">SUM(U30:U31)</f>
        <v>0</v>
      </c>
      <c r="BV30" s="517">
        <f t="shared" si="70"/>
        <v>0</v>
      </c>
      <c r="BW30" s="517">
        <f t="shared" si="70"/>
        <v>0</v>
      </c>
      <c r="BX30" s="517">
        <f t="shared" si="70"/>
        <v>0</v>
      </c>
      <c r="BY30" s="517">
        <f t="shared" si="70"/>
        <v>0</v>
      </c>
      <c r="BZ30" s="517">
        <f t="shared" si="70"/>
        <v>0</v>
      </c>
      <c r="CA30" s="517">
        <f t="shared" si="70"/>
        <v>0</v>
      </c>
      <c r="CB30" s="517">
        <f t="shared" si="70"/>
        <v>0</v>
      </c>
      <c r="CC30" s="517">
        <f t="shared" si="70"/>
        <v>0</v>
      </c>
      <c r="CD30" s="517">
        <f t="shared" si="70"/>
        <v>0</v>
      </c>
      <c r="CE30" s="517">
        <f t="shared" si="70"/>
        <v>0</v>
      </c>
      <c r="CF30" s="517">
        <f t="shared" si="70"/>
        <v>0</v>
      </c>
    </row>
    <row r="31" spans="1:84">
      <c r="A31" s="1313"/>
      <c r="B31" s="1303"/>
      <c r="C31" s="1303"/>
      <c r="D31" s="1303"/>
      <c r="E31" s="1306"/>
      <c r="F31" s="1303"/>
      <c r="G31" s="319" t="s">
        <v>390</v>
      </c>
      <c r="H31" s="139"/>
      <c r="I31" s="139" t="str">
        <f t="shared" ref="I31:S31" si="71">IF(H31="","",H31)</f>
        <v/>
      </c>
      <c r="J31" s="139" t="str">
        <f t="shared" si="71"/>
        <v/>
      </c>
      <c r="K31" s="139" t="str">
        <f t="shared" si="71"/>
        <v/>
      </c>
      <c r="L31" s="139" t="str">
        <f t="shared" si="71"/>
        <v/>
      </c>
      <c r="M31" s="139" t="str">
        <f t="shared" si="71"/>
        <v/>
      </c>
      <c r="N31" s="139" t="str">
        <f t="shared" si="71"/>
        <v/>
      </c>
      <c r="O31" s="139" t="str">
        <f t="shared" si="71"/>
        <v/>
      </c>
      <c r="P31" s="139" t="str">
        <f t="shared" si="71"/>
        <v/>
      </c>
      <c r="Q31" s="139" t="str">
        <f t="shared" si="71"/>
        <v/>
      </c>
      <c r="R31" s="139" t="str">
        <f t="shared" si="71"/>
        <v/>
      </c>
      <c r="S31" s="139" t="str">
        <f t="shared" si="71"/>
        <v/>
      </c>
      <c r="T31" s="320">
        <f t="shared" si="2"/>
        <v>0</v>
      </c>
      <c r="U31" s="138"/>
      <c r="V31" s="138" t="str">
        <f t="shared" ref="V31:AF31" si="72">IF(U31="","",U31)</f>
        <v/>
      </c>
      <c r="W31" s="138" t="str">
        <f t="shared" si="72"/>
        <v/>
      </c>
      <c r="X31" s="138" t="str">
        <f t="shared" si="72"/>
        <v/>
      </c>
      <c r="Y31" s="138" t="str">
        <f t="shared" si="72"/>
        <v/>
      </c>
      <c r="Z31" s="138" t="str">
        <f t="shared" si="72"/>
        <v/>
      </c>
      <c r="AA31" s="138" t="str">
        <f t="shared" si="72"/>
        <v/>
      </c>
      <c r="AB31" s="138" t="str">
        <f t="shared" si="72"/>
        <v/>
      </c>
      <c r="AC31" s="138" t="str">
        <f t="shared" si="72"/>
        <v/>
      </c>
      <c r="AD31" s="138" t="str">
        <f t="shared" si="72"/>
        <v/>
      </c>
      <c r="AE31" s="138" t="str">
        <f t="shared" si="72"/>
        <v/>
      </c>
      <c r="AF31" s="138" t="str">
        <f t="shared" si="72"/>
        <v/>
      </c>
      <c r="AG31" s="320">
        <f t="shared" si="4"/>
        <v>0</v>
      </c>
      <c r="AH31" s="1289"/>
      <c r="AI31" s="516"/>
      <c r="AJ31" s="516"/>
      <c r="AK31" s="516"/>
      <c r="AL31" s="516"/>
      <c r="AM31" s="516"/>
      <c r="AN31" s="516"/>
      <c r="AO31" s="511">
        <v>1</v>
      </c>
      <c r="AP31" s="511">
        <v>3</v>
      </c>
      <c r="AQ31" s="511">
        <v>2</v>
      </c>
      <c r="AR31" s="515">
        <f ca="1">IF($AQ31=1,IF(INDIRECT(ADDRESS(($AO31-1)*3+$AP31+5,$AQ31+7))="",0,INDIRECT(ADDRESS(($AO31-1)*3+$AP31+5,$AQ31+7))),IF(INDIRECT(ADDRESS(($AO31-1)*3+$AP31+5,$AQ31+7))="",0,IF(COUNTIF(INDIRECT(ADDRESS(($AO31-1)*36+($AP31-1)*12+6,COLUMN())):INDIRECT(ADDRESS(($AO31-1)*36+($AP31-1)*12+$AQ31+4,COLUMN())),INDIRECT(ADDRESS(($AO31-1)*3+$AP31+5,$AQ31+7)))&gt;=1,0,INDIRECT(ADDRESS(($AO31-1)*3+$AP31+5,$AQ31+7)))))</f>
        <v>0</v>
      </c>
      <c r="AS31" s="511">
        <f ca="1">COUNTIF(INDIRECT("H"&amp;(ROW()+12*(($AO31-1)*3+$AP31)-ROW())/12+5):INDIRECT("S"&amp;(ROW()+12*(($AO31-1)*3+$AP31)-ROW())/12+5),AR31)</f>
        <v>0</v>
      </c>
      <c r="AT31" s="515">
        <f ca="1">IF($AQ31=1,IF(INDIRECT(ADDRESS(($AO31-1)*3+$AP31+5,$AQ31+20))="",0,INDIRECT(ADDRESS(($AO31-1)*3+$AP31+5,$AQ31+20))),IF(INDIRECT(ADDRESS(($AO31-1)*3+$AP31+5,$AQ31+20))="",0,IF(COUNTIF(INDIRECT(ADDRESS(($AO31-1)*36+($AP31-1)*12+6,COLUMN())):INDIRECT(ADDRESS(($AO31-1)*36+($AP31-1)*12+$AQ31+4,COLUMN())),INDIRECT(ADDRESS(($AO31-1)*3+$AP31+5,$AQ31+20)))&gt;=1,0,INDIRECT(ADDRESS(($AO31-1)*3+$AP31+5,$AQ31+20)))))</f>
        <v>0</v>
      </c>
      <c r="AU31" s="511">
        <f ca="1">COUNTIF(INDIRECT("U"&amp;(ROW()+12*(($AO31-1)*3+$AP31)-ROW())/12+5):INDIRECT("AF"&amp;(ROW()+12*(($AO31-1)*3+$AP31)-ROW())/12+5),AT31)</f>
        <v>0</v>
      </c>
      <c r="AV31" s="511">
        <f ca="1">IF(AND(AR31+AT31&gt;0,AS31+AU31&gt;0),COUNTIF(AV$6:AV30,"&gt;0")+1,0)</f>
        <v>0</v>
      </c>
      <c r="BF31" s="511">
        <v>2</v>
      </c>
      <c r="BG31" s="511" t="s">
        <v>389</v>
      </c>
      <c r="BH31" s="517">
        <f>IF(BH30+BU30&gt;マスタ!$C$3,1,0)</f>
        <v>0</v>
      </c>
      <c r="BI31" s="517">
        <f>IF(BI30+BV30&gt;マスタ!$C$3,1,0)</f>
        <v>0</v>
      </c>
      <c r="BJ31" s="517">
        <f>IF(BJ30+BW30&gt;マスタ!$C$3,1,0)</f>
        <v>0</v>
      </c>
      <c r="BK31" s="517">
        <f>IF(BK30+BX30&gt;マスタ!$C$3,1,0)</f>
        <v>0</v>
      </c>
      <c r="BL31" s="517">
        <f>IF(BL30+BY30&gt;マスタ!$C$3,1,0)</f>
        <v>0</v>
      </c>
      <c r="BM31" s="517">
        <f>IF(BM30+BZ30&gt;マスタ!$C$3,1,0)</f>
        <v>0</v>
      </c>
      <c r="BN31" s="517">
        <f>IF(BN30+CA30&gt;マスタ!$C$3,1,0)</f>
        <v>0</v>
      </c>
      <c r="BO31" s="517">
        <f>IF(BO30+CB30&gt;マスタ!$C$3,1,0)</f>
        <v>0</v>
      </c>
      <c r="BP31" s="517">
        <f>IF(BP30+CC30&gt;マスタ!$C$3,1,0)</f>
        <v>0</v>
      </c>
      <c r="BQ31" s="517">
        <f>IF(BQ30+CD30&gt;マスタ!$C$3,1,0)</f>
        <v>0</v>
      </c>
      <c r="BR31" s="517">
        <f>IF(BR30+CE30&gt;マスタ!$C$3,1,0)</f>
        <v>0</v>
      </c>
      <c r="BS31" s="517">
        <f>IF(BS30+CF30&gt;マスタ!$C$3,1,0)</f>
        <v>0</v>
      </c>
      <c r="BT31" s="516"/>
      <c r="BU31" s="517"/>
      <c r="BV31" s="517"/>
      <c r="BW31" s="517"/>
      <c r="BX31" s="517"/>
      <c r="BY31" s="517"/>
      <c r="BZ31" s="517"/>
      <c r="CA31" s="517"/>
      <c r="CB31" s="517"/>
      <c r="CC31" s="517"/>
      <c r="CD31" s="517"/>
      <c r="CE31" s="517"/>
      <c r="CF31" s="517"/>
    </row>
    <row r="32" spans="1:84">
      <c r="A32" s="1301"/>
      <c r="B32" s="1304"/>
      <c r="C32" s="1304"/>
      <c r="D32" s="1304"/>
      <c r="E32" s="1307"/>
      <c r="F32" s="1304"/>
      <c r="G32" s="323" t="s">
        <v>516</v>
      </c>
      <c r="H32" s="137"/>
      <c r="I32" s="137" t="str">
        <f t="shared" ref="I32:S32" si="73">IF(H32="","",H32)</f>
        <v/>
      </c>
      <c r="J32" s="137" t="str">
        <f t="shared" si="73"/>
        <v/>
      </c>
      <c r="K32" s="137" t="str">
        <f t="shared" si="73"/>
        <v/>
      </c>
      <c r="L32" s="137" t="str">
        <f t="shared" si="73"/>
        <v/>
      </c>
      <c r="M32" s="137" t="str">
        <f t="shared" si="73"/>
        <v/>
      </c>
      <c r="N32" s="137" t="str">
        <f t="shared" si="73"/>
        <v/>
      </c>
      <c r="O32" s="137" t="str">
        <f t="shared" si="73"/>
        <v/>
      </c>
      <c r="P32" s="137" t="str">
        <f t="shared" si="73"/>
        <v/>
      </c>
      <c r="Q32" s="137" t="str">
        <f t="shared" si="73"/>
        <v/>
      </c>
      <c r="R32" s="137" t="str">
        <f t="shared" si="73"/>
        <v/>
      </c>
      <c r="S32" s="137" t="str">
        <f t="shared" si="73"/>
        <v/>
      </c>
      <c r="T32" s="322">
        <f t="shared" si="2"/>
        <v>0</v>
      </c>
      <c r="U32" s="136"/>
      <c r="V32" s="136" t="str">
        <f t="shared" ref="V32:AF32" si="74">IF(U32="","",U32)</f>
        <v/>
      </c>
      <c r="W32" s="136" t="str">
        <f t="shared" si="74"/>
        <v/>
      </c>
      <c r="X32" s="136" t="str">
        <f t="shared" si="74"/>
        <v/>
      </c>
      <c r="Y32" s="136" t="str">
        <f t="shared" si="74"/>
        <v/>
      </c>
      <c r="Z32" s="136" t="str">
        <f t="shared" si="74"/>
        <v/>
      </c>
      <c r="AA32" s="136" t="str">
        <f t="shared" si="74"/>
        <v/>
      </c>
      <c r="AB32" s="136" t="str">
        <f t="shared" si="74"/>
        <v/>
      </c>
      <c r="AC32" s="136" t="str">
        <f t="shared" si="74"/>
        <v/>
      </c>
      <c r="AD32" s="136" t="str">
        <f t="shared" si="74"/>
        <v/>
      </c>
      <c r="AE32" s="136" t="str">
        <f t="shared" si="74"/>
        <v/>
      </c>
      <c r="AF32" s="136" t="str">
        <f t="shared" si="74"/>
        <v/>
      </c>
      <c r="AG32" s="322">
        <f t="shared" si="4"/>
        <v>0</v>
      </c>
      <c r="AH32" s="1290"/>
      <c r="AI32" s="516"/>
      <c r="AJ32" s="516"/>
      <c r="AK32" s="516"/>
      <c r="AL32" s="516"/>
      <c r="AM32" s="516"/>
      <c r="AN32" s="516"/>
      <c r="AO32" s="511">
        <v>1</v>
      </c>
      <c r="AP32" s="511">
        <v>3</v>
      </c>
      <c r="AQ32" s="511">
        <v>3</v>
      </c>
      <c r="AR32" s="515">
        <f ca="1">IF($AQ32=1,IF(INDIRECT(ADDRESS(($AO32-1)*3+$AP32+5,$AQ32+7))="",0,INDIRECT(ADDRESS(($AO32-1)*3+$AP32+5,$AQ32+7))),IF(INDIRECT(ADDRESS(($AO32-1)*3+$AP32+5,$AQ32+7))="",0,IF(COUNTIF(INDIRECT(ADDRESS(($AO32-1)*36+($AP32-1)*12+6,COLUMN())):INDIRECT(ADDRESS(($AO32-1)*36+($AP32-1)*12+$AQ32+4,COLUMN())),INDIRECT(ADDRESS(($AO32-1)*3+$AP32+5,$AQ32+7)))&gt;=1,0,INDIRECT(ADDRESS(($AO32-1)*3+$AP32+5,$AQ32+7)))))</f>
        <v>0</v>
      </c>
      <c r="AS32" s="511">
        <f ca="1">COUNTIF(INDIRECT("H"&amp;(ROW()+12*(($AO32-1)*3+$AP32)-ROW())/12+5):INDIRECT("S"&amp;(ROW()+12*(($AO32-1)*3+$AP32)-ROW())/12+5),AR32)</f>
        <v>0</v>
      </c>
      <c r="AT32" s="515">
        <f ca="1">IF($AQ32=1,IF(INDIRECT(ADDRESS(($AO32-1)*3+$AP32+5,$AQ32+20))="",0,INDIRECT(ADDRESS(($AO32-1)*3+$AP32+5,$AQ32+20))),IF(INDIRECT(ADDRESS(($AO32-1)*3+$AP32+5,$AQ32+20))="",0,IF(COUNTIF(INDIRECT(ADDRESS(($AO32-1)*36+($AP32-1)*12+6,COLUMN())):INDIRECT(ADDRESS(($AO32-1)*36+($AP32-1)*12+$AQ32+4,COLUMN())),INDIRECT(ADDRESS(($AO32-1)*3+$AP32+5,$AQ32+20)))&gt;=1,0,INDIRECT(ADDRESS(($AO32-1)*3+$AP32+5,$AQ32+20)))))</f>
        <v>0</v>
      </c>
      <c r="AU32" s="511">
        <f ca="1">COUNTIF(INDIRECT("U"&amp;(ROW()+12*(($AO32-1)*3+$AP32)-ROW())/12+5):INDIRECT("AF"&amp;(ROW()+12*(($AO32-1)*3+$AP32)-ROW())/12+5),AT32)</f>
        <v>0</v>
      </c>
      <c r="AV32" s="511">
        <f ca="1">IF(AND(AR32+AT32&gt;0,AS32+AU32&gt;0),COUNTIF(AV$6:AV31,"&gt;0")+1,0)</f>
        <v>0</v>
      </c>
      <c r="BF32" s="511">
        <v>3</v>
      </c>
      <c r="BH32" s="517"/>
      <c r="BI32" s="517"/>
      <c r="BJ32" s="517"/>
      <c r="BK32" s="517"/>
      <c r="BL32" s="517"/>
      <c r="BM32" s="517"/>
      <c r="BN32" s="517"/>
      <c r="BO32" s="517"/>
      <c r="BP32" s="517"/>
      <c r="BQ32" s="517"/>
      <c r="BR32" s="517"/>
      <c r="BS32" s="517"/>
      <c r="BT32" s="516"/>
      <c r="BU32" s="517"/>
      <c r="BV32" s="517"/>
      <c r="BW32" s="517"/>
      <c r="BX32" s="517"/>
      <c r="BY32" s="517"/>
      <c r="BZ32" s="517"/>
      <c r="CA32" s="517"/>
      <c r="CB32" s="517"/>
      <c r="CC32" s="517"/>
      <c r="CD32" s="517"/>
      <c r="CE32" s="517"/>
      <c r="CF32" s="517"/>
    </row>
    <row r="33" spans="1:84">
      <c r="A33" s="1300">
        <v>10</v>
      </c>
      <c r="B33" s="1302"/>
      <c r="C33" s="1302"/>
      <c r="D33" s="1302"/>
      <c r="E33" s="1305"/>
      <c r="F33" s="1302"/>
      <c r="G33" s="317" t="s">
        <v>391</v>
      </c>
      <c r="H33" s="141"/>
      <c r="I33" s="141" t="str">
        <f t="shared" ref="I33:S33" si="75">IF(H33="","",H33)</f>
        <v/>
      </c>
      <c r="J33" s="141" t="str">
        <f t="shared" si="75"/>
        <v/>
      </c>
      <c r="K33" s="141" t="str">
        <f t="shared" si="75"/>
        <v/>
      </c>
      <c r="L33" s="141" t="str">
        <f t="shared" si="75"/>
        <v/>
      </c>
      <c r="M33" s="141" t="str">
        <f t="shared" si="75"/>
        <v/>
      </c>
      <c r="N33" s="141" t="str">
        <f t="shared" si="75"/>
        <v/>
      </c>
      <c r="O33" s="141" t="str">
        <f t="shared" si="75"/>
        <v/>
      </c>
      <c r="P33" s="141" t="str">
        <f t="shared" si="75"/>
        <v/>
      </c>
      <c r="Q33" s="141" t="str">
        <f t="shared" si="75"/>
        <v/>
      </c>
      <c r="R33" s="141" t="str">
        <f t="shared" si="75"/>
        <v/>
      </c>
      <c r="S33" s="141" t="str">
        <f t="shared" si="75"/>
        <v/>
      </c>
      <c r="T33" s="318">
        <f t="shared" si="2"/>
        <v>0</v>
      </c>
      <c r="U33" s="140"/>
      <c r="V33" s="140" t="str">
        <f t="shared" ref="V33:AF33" si="76">IF(U33="","",U33)</f>
        <v/>
      </c>
      <c r="W33" s="140" t="str">
        <f t="shared" si="76"/>
        <v/>
      </c>
      <c r="X33" s="140" t="str">
        <f t="shared" si="76"/>
        <v/>
      </c>
      <c r="Y33" s="140" t="str">
        <f t="shared" si="76"/>
        <v/>
      </c>
      <c r="Z33" s="140" t="str">
        <f t="shared" si="76"/>
        <v/>
      </c>
      <c r="AA33" s="140" t="str">
        <f t="shared" si="76"/>
        <v/>
      </c>
      <c r="AB33" s="140" t="str">
        <f t="shared" si="76"/>
        <v/>
      </c>
      <c r="AC33" s="140" t="str">
        <f t="shared" si="76"/>
        <v/>
      </c>
      <c r="AD33" s="140" t="str">
        <f t="shared" si="76"/>
        <v/>
      </c>
      <c r="AE33" s="140" t="str">
        <f t="shared" si="76"/>
        <v/>
      </c>
      <c r="AF33" s="140" t="str">
        <f t="shared" si="76"/>
        <v/>
      </c>
      <c r="AG33" s="318">
        <f t="shared" si="4"/>
        <v>0</v>
      </c>
      <c r="AH33" s="1288"/>
      <c r="AI33" s="516"/>
      <c r="AJ33" s="516"/>
      <c r="AK33" s="516"/>
      <c r="AL33" s="516"/>
      <c r="AM33" s="516"/>
      <c r="AN33" s="516"/>
      <c r="AO33" s="511">
        <v>1</v>
      </c>
      <c r="AP33" s="511">
        <v>3</v>
      </c>
      <c r="AQ33" s="511">
        <v>4</v>
      </c>
      <c r="AR33" s="515">
        <f ca="1">IF($AQ33=1,IF(INDIRECT(ADDRESS(($AO33-1)*3+$AP33+5,$AQ33+7))="",0,INDIRECT(ADDRESS(($AO33-1)*3+$AP33+5,$AQ33+7))),IF(INDIRECT(ADDRESS(($AO33-1)*3+$AP33+5,$AQ33+7))="",0,IF(COUNTIF(INDIRECT(ADDRESS(($AO33-1)*36+($AP33-1)*12+6,COLUMN())):INDIRECT(ADDRESS(($AO33-1)*36+($AP33-1)*12+$AQ33+4,COLUMN())),INDIRECT(ADDRESS(($AO33-1)*3+$AP33+5,$AQ33+7)))&gt;=1,0,INDIRECT(ADDRESS(($AO33-1)*3+$AP33+5,$AQ33+7)))))</f>
        <v>0</v>
      </c>
      <c r="AS33" s="511">
        <f ca="1">COUNTIF(INDIRECT("H"&amp;(ROW()+12*(($AO33-1)*3+$AP33)-ROW())/12+5):INDIRECT("S"&amp;(ROW()+12*(($AO33-1)*3+$AP33)-ROW())/12+5),AR33)</f>
        <v>0</v>
      </c>
      <c r="AT33" s="515">
        <f ca="1">IF($AQ33=1,IF(INDIRECT(ADDRESS(($AO33-1)*3+$AP33+5,$AQ33+20))="",0,INDIRECT(ADDRESS(($AO33-1)*3+$AP33+5,$AQ33+20))),IF(INDIRECT(ADDRESS(($AO33-1)*3+$AP33+5,$AQ33+20))="",0,IF(COUNTIF(INDIRECT(ADDRESS(($AO33-1)*36+($AP33-1)*12+6,COLUMN())):INDIRECT(ADDRESS(($AO33-1)*36+($AP33-1)*12+$AQ33+4,COLUMN())),INDIRECT(ADDRESS(($AO33-1)*3+$AP33+5,$AQ33+20)))&gt;=1,0,INDIRECT(ADDRESS(($AO33-1)*3+$AP33+5,$AQ33+20)))))</f>
        <v>0</v>
      </c>
      <c r="AU33" s="511">
        <f ca="1">COUNTIF(INDIRECT("U"&amp;(ROW()+12*(($AO33-1)*3+$AP33)-ROW())/12+5):INDIRECT("AF"&amp;(ROW()+12*(($AO33-1)*3+$AP33)-ROW())/12+5),AT33)</f>
        <v>0</v>
      </c>
      <c r="AV33" s="511">
        <f ca="1">IF(AND(AR33+AT33&gt;0,AS33+AU33&gt;0),COUNTIF(AV$6:AV32,"&gt;0")+1,0)</f>
        <v>0</v>
      </c>
      <c r="BF33" s="511">
        <v>1</v>
      </c>
      <c r="BH33" s="517">
        <f t="shared" ref="BH33:BS33" si="77">SUM(H33:H34)</f>
        <v>0</v>
      </c>
      <c r="BI33" s="517">
        <f t="shared" si="77"/>
        <v>0</v>
      </c>
      <c r="BJ33" s="517">
        <f t="shared" si="77"/>
        <v>0</v>
      </c>
      <c r="BK33" s="517">
        <f t="shared" si="77"/>
        <v>0</v>
      </c>
      <c r="BL33" s="517">
        <f t="shared" si="77"/>
        <v>0</v>
      </c>
      <c r="BM33" s="517">
        <f t="shared" si="77"/>
        <v>0</v>
      </c>
      <c r="BN33" s="517">
        <f t="shared" si="77"/>
        <v>0</v>
      </c>
      <c r="BO33" s="517">
        <f t="shared" si="77"/>
        <v>0</v>
      </c>
      <c r="BP33" s="517">
        <f t="shared" si="77"/>
        <v>0</v>
      </c>
      <c r="BQ33" s="517">
        <f t="shared" si="77"/>
        <v>0</v>
      </c>
      <c r="BR33" s="517">
        <f t="shared" si="77"/>
        <v>0</v>
      </c>
      <c r="BS33" s="517">
        <f t="shared" si="77"/>
        <v>0</v>
      </c>
      <c r="BT33" s="516"/>
      <c r="BU33" s="517">
        <f t="shared" ref="BU33:CF33" si="78">SUM(U33:U34)</f>
        <v>0</v>
      </c>
      <c r="BV33" s="517">
        <f t="shared" si="78"/>
        <v>0</v>
      </c>
      <c r="BW33" s="517">
        <f t="shared" si="78"/>
        <v>0</v>
      </c>
      <c r="BX33" s="517">
        <f t="shared" si="78"/>
        <v>0</v>
      </c>
      <c r="BY33" s="517">
        <f t="shared" si="78"/>
        <v>0</v>
      </c>
      <c r="BZ33" s="517">
        <f t="shared" si="78"/>
        <v>0</v>
      </c>
      <c r="CA33" s="517">
        <f t="shared" si="78"/>
        <v>0</v>
      </c>
      <c r="CB33" s="517">
        <f t="shared" si="78"/>
        <v>0</v>
      </c>
      <c r="CC33" s="517">
        <f t="shared" si="78"/>
        <v>0</v>
      </c>
      <c r="CD33" s="517">
        <f t="shared" si="78"/>
        <v>0</v>
      </c>
      <c r="CE33" s="517">
        <f t="shared" si="78"/>
        <v>0</v>
      </c>
      <c r="CF33" s="517">
        <f t="shared" si="78"/>
        <v>0</v>
      </c>
    </row>
    <row r="34" spans="1:84">
      <c r="A34" s="1313"/>
      <c r="B34" s="1303"/>
      <c r="C34" s="1303"/>
      <c r="D34" s="1303"/>
      <c r="E34" s="1306"/>
      <c r="F34" s="1303"/>
      <c r="G34" s="319" t="s">
        <v>390</v>
      </c>
      <c r="H34" s="139"/>
      <c r="I34" s="139" t="str">
        <f t="shared" ref="I34:S34" si="79">IF(H34="","",H34)</f>
        <v/>
      </c>
      <c r="J34" s="139" t="str">
        <f t="shared" si="79"/>
        <v/>
      </c>
      <c r="K34" s="139" t="str">
        <f t="shared" si="79"/>
        <v/>
      </c>
      <c r="L34" s="139" t="str">
        <f t="shared" si="79"/>
        <v/>
      </c>
      <c r="M34" s="139" t="str">
        <f t="shared" si="79"/>
        <v/>
      </c>
      <c r="N34" s="139" t="str">
        <f t="shared" si="79"/>
        <v/>
      </c>
      <c r="O34" s="139" t="str">
        <f t="shared" si="79"/>
        <v/>
      </c>
      <c r="P34" s="139" t="str">
        <f t="shared" si="79"/>
        <v/>
      </c>
      <c r="Q34" s="139" t="str">
        <f t="shared" si="79"/>
        <v/>
      </c>
      <c r="R34" s="139" t="str">
        <f t="shared" si="79"/>
        <v/>
      </c>
      <c r="S34" s="139" t="str">
        <f t="shared" si="79"/>
        <v/>
      </c>
      <c r="T34" s="320">
        <f t="shared" si="2"/>
        <v>0</v>
      </c>
      <c r="U34" s="138"/>
      <c r="V34" s="138" t="str">
        <f t="shared" ref="V34:AF34" si="80">IF(U34="","",U34)</f>
        <v/>
      </c>
      <c r="W34" s="138" t="str">
        <f t="shared" si="80"/>
        <v/>
      </c>
      <c r="X34" s="138" t="str">
        <f t="shared" si="80"/>
        <v/>
      </c>
      <c r="Y34" s="138" t="str">
        <f t="shared" si="80"/>
        <v/>
      </c>
      <c r="Z34" s="138" t="str">
        <f t="shared" si="80"/>
        <v/>
      </c>
      <c r="AA34" s="138" t="str">
        <f t="shared" si="80"/>
        <v/>
      </c>
      <c r="AB34" s="138" t="str">
        <f t="shared" si="80"/>
        <v/>
      </c>
      <c r="AC34" s="138" t="str">
        <f t="shared" si="80"/>
        <v/>
      </c>
      <c r="AD34" s="138" t="str">
        <f t="shared" si="80"/>
        <v/>
      </c>
      <c r="AE34" s="138" t="str">
        <f t="shared" si="80"/>
        <v/>
      </c>
      <c r="AF34" s="138" t="str">
        <f t="shared" si="80"/>
        <v/>
      </c>
      <c r="AG34" s="320">
        <f t="shared" si="4"/>
        <v>0</v>
      </c>
      <c r="AH34" s="1289"/>
      <c r="AI34" s="516"/>
      <c r="AJ34" s="516"/>
      <c r="AK34" s="516"/>
      <c r="AL34" s="516"/>
      <c r="AM34" s="516"/>
      <c r="AN34" s="516"/>
      <c r="AO34" s="511">
        <v>1</v>
      </c>
      <c r="AP34" s="511">
        <v>3</v>
      </c>
      <c r="AQ34" s="511">
        <v>5</v>
      </c>
      <c r="AR34" s="515">
        <f ca="1">IF($AQ34=1,IF(INDIRECT(ADDRESS(($AO34-1)*3+$AP34+5,$AQ34+7))="",0,INDIRECT(ADDRESS(($AO34-1)*3+$AP34+5,$AQ34+7))),IF(INDIRECT(ADDRESS(($AO34-1)*3+$AP34+5,$AQ34+7))="",0,IF(COUNTIF(INDIRECT(ADDRESS(($AO34-1)*36+($AP34-1)*12+6,COLUMN())):INDIRECT(ADDRESS(($AO34-1)*36+($AP34-1)*12+$AQ34+4,COLUMN())),INDIRECT(ADDRESS(($AO34-1)*3+$AP34+5,$AQ34+7)))&gt;=1,0,INDIRECT(ADDRESS(($AO34-1)*3+$AP34+5,$AQ34+7)))))</f>
        <v>0</v>
      </c>
      <c r="AS34" s="511">
        <f ca="1">COUNTIF(INDIRECT("H"&amp;(ROW()+12*(($AO34-1)*3+$AP34)-ROW())/12+5):INDIRECT("S"&amp;(ROW()+12*(($AO34-1)*3+$AP34)-ROW())/12+5),AR34)</f>
        <v>0</v>
      </c>
      <c r="AT34" s="515">
        <f ca="1">IF($AQ34=1,IF(INDIRECT(ADDRESS(($AO34-1)*3+$AP34+5,$AQ34+20))="",0,INDIRECT(ADDRESS(($AO34-1)*3+$AP34+5,$AQ34+20))),IF(INDIRECT(ADDRESS(($AO34-1)*3+$AP34+5,$AQ34+20))="",0,IF(COUNTIF(INDIRECT(ADDRESS(($AO34-1)*36+($AP34-1)*12+6,COLUMN())):INDIRECT(ADDRESS(($AO34-1)*36+($AP34-1)*12+$AQ34+4,COLUMN())),INDIRECT(ADDRESS(($AO34-1)*3+$AP34+5,$AQ34+20)))&gt;=1,0,INDIRECT(ADDRESS(($AO34-1)*3+$AP34+5,$AQ34+20)))))</f>
        <v>0</v>
      </c>
      <c r="AU34" s="511">
        <f ca="1">COUNTIF(INDIRECT("U"&amp;(ROW()+12*(($AO34-1)*3+$AP34)-ROW())/12+5):INDIRECT("AF"&amp;(ROW()+12*(($AO34-1)*3+$AP34)-ROW())/12+5),AT34)</f>
        <v>0</v>
      </c>
      <c r="AV34" s="511">
        <f ca="1">IF(AND(AR34+AT34&gt;0,AS34+AU34&gt;0),COUNTIF(AV$6:AV33,"&gt;0")+1,0)</f>
        <v>0</v>
      </c>
      <c r="BF34" s="511">
        <v>2</v>
      </c>
      <c r="BG34" s="511" t="s">
        <v>389</v>
      </c>
      <c r="BH34" s="517">
        <f>IF(BH33+BU33&gt;マスタ!$C$3,1,0)</f>
        <v>0</v>
      </c>
      <c r="BI34" s="517">
        <f>IF(BI33+BV33&gt;マスタ!$C$3,1,0)</f>
        <v>0</v>
      </c>
      <c r="BJ34" s="517">
        <f>IF(BJ33+BW33&gt;マスタ!$C$3,1,0)</f>
        <v>0</v>
      </c>
      <c r="BK34" s="517">
        <f>IF(BK33+BX33&gt;マスタ!$C$3,1,0)</f>
        <v>0</v>
      </c>
      <c r="BL34" s="517">
        <f>IF(BL33+BY33&gt;マスタ!$C$3,1,0)</f>
        <v>0</v>
      </c>
      <c r="BM34" s="517">
        <f>IF(BM33+BZ33&gt;マスタ!$C$3,1,0)</f>
        <v>0</v>
      </c>
      <c r="BN34" s="517">
        <f>IF(BN33+CA33&gt;マスタ!$C$3,1,0)</f>
        <v>0</v>
      </c>
      <c r="BO34" s="517">
        <f>IF(BO33+CB33&gt;マスタ!$C$3,1,0)</f>
        <v>0</v>
      </c>
      <c r="BP34" s="517">
        <f>IF(BP33+CC33&gt;マスタ!$C$3,1,0)</f>
        <v>0</v>
      </c>
      <c r="BQ34" s="517">
        <f>IF(BQ33+CD33&gt;マスタ!$C$3,1,0)</f>
        <v>0</v>
      </c>
      <c r="BR34" s="517">
        <f>IF(BR33+CE33&gt;マスタ!$C$3,1,0)</f>
        <v>0</v>
      </c>
      <c r="BS34" s="517">
        <f>IF(BS33+CF33&gt;マスタ!$C$3,1,0)</f>
        <v>0</v>
      </c>
      <c r="BT34" s="516"/>
      <c r="BU34" s="517"/>
      <c r="BV34" s="517"/>
      <c r="BW34" s="517"/>
      <c r="BX34" s="517"/>
      <c r="BY34" s="517"/>
      <c r="BZ34" s="517"/>
      <c r="CA34" s="517"/>
      <c r="CB34" s="517"/>
      <c r="CC34" s="517"/>
      <c r="CD34" s="517"/>
      <c r="CE34" s="517"/>
      <c r="CF34" s="517"/>
    </row>
    <row r="35" spans="1:84">
      <c r="A35" s="1301"/>
      <c r="B35" s="1304"/>
      <c r="C35" s="1304"/>
      <c r="D35" s="1304"/>
      <c r="E35" s="1307"/>
      <c r="F35" s="1304"/>
      <c r="G35" s="323" t="s">
        <v>516</v>
      </c>
      <c r="H35" s="137"/>
      <c r="I35" s="137" t="str">
        <f t="shared" ref="I35:S35" si="81">IF(H35="","",H35)</f>
        <v/>
      </c>
      <c r="J35" s="137" t="str">
        <f t="shared" si="81"/>
        <v/>
      </c>
      <c r="K35" s="137" t="str">
        <f t="shared" si="81"/>
        <v/>
      </c>
      <c r="L35" s="137" t="str">
        <f t="shared" si="81"/>
        <v/>
      </c>
      <c r="M35" s="137" t="str">
        <f t="shared" si="81"/>
        <v/>
      </c>
      <c r="N35" s="137" t="str">
        <f t="shared" si="81"/>
        <v/>
      </c>
      <c r="O35" s="137" t="str">
        <f t="shared" si="81"/>
        <v/>
      </c>
      <c r="P35" s="137" t="str">
        <f t="shared" si="81"/>
        <v/>
      </c>
      <c r="Q35" s="137" t="str">
        <f t="shared" si="81"/>
        <v/>
      </c>
      <c r="R35" s="137" t="str">
        <f t="shared" si="81"/>
        <v/>
      </c>
      <c r="S35" s="137" t="str">
        <f t="shared" si="81"/>
        <v/>
      </c>
      <c r="T35" s="322">
        <f t="shared" si="2"/>
        <v>0</v>
      </c>
      <c r="U35" s="136"/>
      <c r="V35" s="136" t="str">
        <f t="shared" ref="V35:AF35" si="82">IF(U35="","",U35)</f>
        <v/>
      </c>
      <c r="W35" s="136" t="str">
        <f t="shared" si="82"/>
        <v/>
      </c>
      <c r="X35" s="136" t="str">
        <f t="shared" si="82"/>
        <v/>
      </c>
      <c r="Y35" s="136" t="str">
        <f t="shared" si="82"/>
        <v/>
      </c>
      <c r="Z35" s="136" t="str">
        <f t="shared" si="82"/>
        <v/>
      </c>
      <c r="AA35" s="136" t="str">
        <f t="shared" si="82"/>
        <v/>
      </c>
      <c r="AB35" s="136" t="str">
        <f t="shared" si="82"/>
        <v/>
      </c>
      <c r="AC35" s="136" t="str">
        <f t="shared" si="82"/>
        <v/>
      </c>
      <c r="AD35" s="136" t="str">
        <f t="shared" si="82"/>
        <v/>
      </c>
      <c r="AE35" s="136" t="str">
        <f t="shared" si="82"/>
        <v/>
      </c>
      <c r="AF35" s="136" t="str">
        <f t="shared" si="82"/>
        <v/>
      </c>
      <c r="AG35" s="322">
        <f t="shared" si="4"/>
        <v>0</v>
      </c>
      <c r="AH35" s="1290"/>
      <c r="AI35" s="516"/>
      <c r="AJ35" s="516"/>
      <c r="AK35" s="516"/>
      <c r="AL35" s="516"/>
      <c r="AM35" s="516"/>
      <c r="AN35" s="516"/>
      <c r="AO35" s="511">
        <v>1</v>
      </c>
      <c r="AP35" s="511">
        <v>3</v>
      </c>
      <c r="AQ35" s="511">
        <v>6</v>
      </c>
      <c r="AR35" s="515">
        <f ca="1">IF($AQ35=1,IF(INDIRECT(ADDRESS(($AO35-1)*3+$AP35+5,$AQ35+7))="",0,INDIRECT(ADDRESS(($AO35-1)*3+$AP35+5,$AQ35+7))),IF(INDIRECT(ADDRESS(($AO35-1)*3+$AP35+5,$AQ35+7))="",0,IF(COUNTIF(INDIRECT(ADDRESS(($AO35-1)*36+($AP35-1)*12+6,COLUMN())):INDIRECT(ADDRESS(($AO35-1)*36+($AP35-1)*12+$AQ35+4,COLUMN())),INDIRECT(ADDRESS(($AO35-1)*3+$AP35+5,$AQ35+7)))&gt;=1,0,INDIRECT(ADDRESS(($AO35-1)*3+$AP35+5,$AQ35+7)))))</f>
        <v>0</v>
      </c>
      <c r="AS35" s="511">
        <f ca="1">COUNTIF(INDIRECT("H"&amp;(ROW()+12*(($AO35-1)*3+$AP35)-ROW())/12+5):INDIRECT("S"&amp;(ROW()+12*(($AO35-1)*3+$AP35)-ROW())/12+5),AR35)</f>
        <v>0</v>
      </c>
      <c r="AT35" s="515">
        <f ca="1">IF($AQ35=1,IF(INDIRECT(ADDRESS(($AO35-1)*3+$AP35+5,$AQ35+20))="",0,INDIRECT(ADDRESS(($AO35-1)*3+$AP35+5,$AQ35+20))),IF(INDIRECT(ADDRESS(($AO35-1)*3+$AP35+5,$AQ35+20))="",0,IF(COUNTIF(INDIRECT(ADDRESS(($AO35-1)*36+($AP35-1)*12+6,COLUMN())):INDIRECT(ADDRESS(($AO35-1)*36+($AP35-1)*12+$AQ35+4,COLUMN())),INDIRECT(ADDRESS(($AO35-1)*3+$AP35+5,$AQ35+20)))&gt;=1,0,INDIRECT(ADDRESS(($AO35-1)*3+$AP35+5,$AQ35+20)))))</f>
        <v>0</v>
      </c>
      <c r="AU35" s="511">
        <f ca="1">COUNTIF(INDIRECT("U"&amp;(ROW()+12*(($AO35-1)*3+$AP35)-ROW())/12+5):INDIRECT("AF"&amp;(ROW()+12*(($AO35-1)*3+$AP35)-ROW())/12+5),AT35)</f>
        <v>0</v>
      </c>
      <c r="AV35" s="511">
        <f ca="1">IF(AND(AR35+AT35&gt;0,AS35+AU35&gt;0),COUNTIF(AV$6:AV34,"&gt;0")+1,0)</f>
        <v>0</v>
      </c>
      <c r="BF35" s="511">
        <v>3</v>
      </c>
      <c r="BH35" s="517"/>
      <c r="BI35" s="517"/>
      <c r="BJ35" s="517"/>
      <c r="BK35" s="517"/>
      <c r="BL35" s="517"/>
      <c r="BM35" s="517"/>
      <c r="BN35" s="517"/>
      <c r="BO35" s="517"/>
      <c r="BP35" s="517"/>
      <c r="BQ35" s="517"/>
      <c r="BR35" s="517"/>
      <c r="BS35" s="517"/>
    </row>
    <row r="36" spans="1:84">
      <c r="A36" s="1300">
        <v>11</v>
      </c>
      <c r="B36" s="1302"/>
      <c r="C36" s="1302"/>
      <c r="D36" s="1302"/>
      <c r="E36" s="1305"/>
      <c r="F36" s="1302"/>
      <c r="G36" s="317" t="s">
        <v>391</v>
      </c>
      <c r="H36" s="141"/>
      <c r="I36" s="141" t="str">
        <f t="shared" ref="I36:S36" si="83">IF(H36="","",H36)</f>
        <v/>
      </c>
      <c r="J36" s="141" t="str">
        <f t="shared" si="83"/>
        <v/>
      </c>
      <c r="K36" s="141" t="str">
        <f t="shared" si="83"/>
        <v/>
      </c>
      <c r="L36" s="141" t="str">
        <f t="shared" si="83"/>
        <v/>
      </c>
      <c r="M36" s="141" t="str">
        <f t="shared" si="83"/>
        <v/>
      </c>
      <c r="N36" s="141" t="str">
        <f t="shared" si="83"/>
        <v/>
      </c>
      <c r="O36" s="141" t="str">
        <f t="shared" si="83"/>
        <v/>
      </c>
      <c r="P36" s="141" t="str">
        <f t="shared" si="83"/>
        <v/>
      </c>
      <c r="Q36" s="141" t="str">
        <f t="shared" si="83"/>
        <v/>
      </c>
      <c r="R36" s="141" t="str">
        <f t="shared" si="83"/>
        <v/>
      </c>
      <c r="S36" s="141" t="str">
        <f t="shared" si="83"/>
        <v/>
      </c>
      <c r="T36" s="318">
        <f t="shared" si="2"/>
        <v>0</v>
      </c>
      <c r="U36" s="140"/>
      <c r="V36" s="140" t="str">
        <f t="shared" ref="V36:AF36" si="84">IF(U36="","",U36)</f>
        <v/>
      </c>
      <c r="W36" s="140" t="str">
        <f t="shared" si="84"/>
        <v/>
      </c>
      <c r="X36" s="140" t="str">
        <f t="shared" si="84"/>
        <v/>
      </c>
      <c r="Y36" s="140" t="str">
        <f t="shared" si="84"/>
        <v/>
      </c>
      <c r="Z36" s="140" t="str">
        <f t="shared" si="84"/>
        <v/>
      </c>
      <c r="AA36" s="140" t="str">
        <f t="shared" si="84"/>
        <v/>
      </c>
      <c r="AB36" s="140" t="str">
        <f t="shared" si="84"/>
        <v/>
      </c>
      <c r="AC36" s="140" t="str">
        <f t="shared" si="84"/>
        <v/>
      </c>
      <c r="AD36" s="140" t="str">
        <f t="shared" si="84"/>
        <v/>
      </c>
      <c r="AE36" s="140" t="str">
        <f t="shared" si="84"/>
        <v/>
      </c>
      <c r="AF36" s="140" t="str">
        <f t="shared" si="84"/>
        <v/>
      </c>
      <c r="AG36" s="318">
        <f t="shared" si="4"/>
        <v>0</v>
      </c>
      <c r="AH36" s="1288"/>
      <c r="AO36" s="511">
        <v>1</v>
      </c>
      <c r="AP36" s="511">
        <v>3</v>
      </c>
      <c r="AQ36" s="511">
        <v>7</v>
      </c>
      <c r="AR36" s="515">
        <f ca="1">IF($AQ36=1,IF(INDIRECT(ADDRESS(($AO36-1)*3+$AP36+5,$AQ36+7))="",0,INDIRECT(ADDRESS(($AO36-1)*3+$AP36+5,$AQ36+7))),IF(INDIRECT(ADDRESS(($AO36-1)*3+$AP36+5,$AQ36+7))="",0,IF(COUNTIF(INDIRECT(ADDRESS(($AO36-1)*36+($AP36-1)*12+6,COLUMN())):INDIRECT(ADDRESS(($AO36-1)*36+($AP36-1)*12+$AQ36+4,COLUMN())),INDIRECT(ADDRESS(($AO36-1)*3+$AP36+5,$AQ36+7)))&gt;=1,0,INDIRECT(ADDRESS(($AO36-1)*3+$AP36+5,$AQ36+7)))))</f>
        <v>0</v>
      </c>
      <c r="AS36" s="511">
        <f ca="1">COUNTIF(INDIRECT("H"&amp;(ROW()+12*(($AO36-1)*3+$AP36)-ROW())/12+5):INDIRECT("S"&amp;(ROW()+12*(($AO36-1)*3+$AP36)-ROW())/12+5),AR36)</f>
        <v>0</v>
      </c>
      <c r="AT36" s="515">
        <f ca="1">IF($AQ36=1,IF(INDIRECT(ADDRESS(($AO36-1)*3+$AP36+5,$AQ36+20))="",0,INDIRECT(ADDRESS(($AO36-1)*3+$AP36+5,$AQ36+20))),IF(INDIRECT(ADDRESS(($AO36-1)*3+$AP36+5,$AQ36+20))="",0,IF(COUNTIF(INDIRECT(ADDRESS(($AO36-1)*36+($AP36-1)*12+6,COLUMN())):INDIRECT(ADDRESS(($AO36-1)*36+($AP36-1)*12+$AQ36+4,COLUMN())),INDIRECT(ADDRESS(($AO36-1)*3+$AP36+5,$AQ36+20)))&gt;=1,0,INDIRECT(ADDRESS(($AO36-1)*3+$AP36+5,$AQ36+20)))))</f>
        <v>0</v>
      </c>
      <c r="AU36" s="511">
        <f ca="1">COUNTIF(INDIRECT("U"&amp;(ROW()+12*(($AO36-1)*3+$AP36)-ROW())/12+5):INDIRECT("AF"&amp;(ROW()+12*(($AO36-1)*3+$AP36)-ROW())/12+5),AT36)</f>
        <v>0</v>
      </c>
      <c r="AV36" s="511">
        <f ca="1">IF(AND(AR36+AT36&gt;0,AS36+AU36&gt;0),COUNTIF(AV$6:AV35,"&gt;0")+1,0)</f>
        <v>0</v>
      </c>
      <c r="BF36" s="511">
        <v>1</v>
      </c>
      <c r="BH36" s="517">
        <f t="shared" ref="BH36:BS36" si="85">SUM(H36:H37)</f>
        <v>0</v>
      </c>
      <c r="BI36" s="517">
        <f t="shared" si="85"/>
        <v>0</v>
      </c>
      <c r="BJ36" s="517">
        <f t="shared" si="85"/>
        <v>0</v>
      </c>
      <c r="BK36" s="517">
        <f t="shared" si="85"/>
        <v>0</v>
      </c>
      <c r="BL36" s="517">
        <f t="shared" si="85"/>
        <v>0</v>
      </c>
      <c r="BM36" s="517">
        <f t="shared" si="85"/>
        <v>0</v>
      </c>
      <c r="BN36" s="517">
        <f t="shared" si="85"/>
        <v>0</v>
      </c>
      <c r="BO36" s="517">
        <f t="shared" si="85"/>
        <v>0</v>
      </c>
      <c r="BP36" s="517">
        <f t="shared" si="85"/>
        <v>0</v>
      </c>
      <c r="BQ36" s="517">
        <f t="shared" si="85"/>
        <v>0</v>
      </c>
      <c r="BR36" s="517">
        <f t="shared" si="85"/>
        <v>0</v>
      </c>
      <c r="BS36" s="517">
        <f t="shared" si="85"/>
        <v>0</v>
      </c>
      <c r="BU36" s="517">
        <f t="shared" ref="BU36:CF36" si="86">SUM(U36:U37)</f>
        <v>0</v>
      </c>
      <c r="BV36" s="517">
        <f t="shared" si="86"/>
        <v>0</v>
      </c>
      <c r="BW36" s="517">
        <f t="shared" si="86"/>
        <v>0</v>
      </c>
      <c r="BX36" s="517">
        <f t="shared" si="86"/>
        <v>0</v>
      </c>
      <c r="BY36" s="517">
        <f t="shared" si="86"/>
        <v>0</v>
      </c>
      <c r="BZ36" s="517">
        <f t="shared" si="86"/>
        <v>0</v>
      </c>
      <c r="CA36" s="517">
        <f t="shared" si="86"/>
        <v>0</v>
      </c>
      <c r="CB36" s="517">
        <f t="shared" si="86"/>
        <v>0</v>
      </c>
      <c r="CC36" s="517">
        <f t="shared" si="86"/>
        <v>0</v>
      </c>
      <c r="CD36" s="517">
        <f t="shared" si="86"/>
        <v>0</v>
      </c>
      <c r="CE36" s="517">
        <f t="shared" si="86"/>
        <v>0</v>
      </c>
      <c r="CF36" s="517">
        <f t="shared" si="86"/>
        <v>0</v>
      </c>
    </row>
    <row r="37" spans="1:84">
      <c r="A37" s="1313"/>
      <c r="B37" s="1303"/>
      <c r="C37" s="1303"/>
      <c r="D37" s="1303"/>
      <c r="E37" s="1306"/>
      <c r="F37" s="1303"/>
      <c r="G37" s="319" t="s">
        <v>390</v>
      </c>
      <c r="H37" s="139"/>
      <c r="I37" s="139" t="str">
        <f t="shared" ref="I37:S37" si="87">IF(H37="","",H37)</f>
        <v/>
      </c>
      <c r="J37" s="139" t="str">
        <f t="shared" si="87"/>
        <v/>
      </c>
      <c r="K37" s="139" t="str">
        <f t="shared" si="87"/>
        <v/>
      </c>
      <c r="L37" s="139" t="str">
        <f t="shared" si="87"/>
        <v/>
      </c>
      <c r="M37" s="139" t="str">
        <f t="shared" si="87"/>
        <v/>
      </c>
      <c r="N37" s="139" t="str">
        <f t="shared" si="87"/>
        <v/>
      </c>
      <c r="O37" s="139" t="str">
        <f t="shared" si="87"/>
        <v/>
      </c>
      <c r="P37" s="139" t="str">
        <f t="shared" si="87"/>
        <v/>
      </c>
      <c r="Q37" s="139" t="str">
        <f t="shared" si="87"/>
        <v/>
      </c>
      <c r="R37" s="139" t="str">
        <f t="shared" si="87"/>
        <v/>
      </c>
      <c r="S37" s="139" t="str">
        <f t="shared" si="87"/>
        <v/>
      </c>
      <c r="T37" s="320">
        <f t="shared" si="2"/>
        <v>0</v>
      </c>
      <c r="U37" s="138"/>
      <c r="V37" s="138" t="str">
        <f t="shared" ref="V37:AF37" si="88">IF(U37="","",U37)</f>
        <v/>
      </c>
      <c r="W37" s="138" t="str">
        <f t="shared" si="88"/>
        <v/>
      </c>
      <c r="X37" s="138" t="str">
        <f t="shared" si="88"/>
        <v/>
      </c>
      <c r="Y37" s="138" t="str">
        <f t="shared" si="88"/>
        <v/>
      </c>
      <c r="Z37" s="138" t="str">
        <f t="shared" si="88"/>
        <v/>
      </c>
      <c r="AA37" s="138" t="str">
        <f t="shared" si="88"/>
        <v/>
      </c>
      <c r="AB37" s="138" t="str">
        <f t="shared" si="88"/>
        <v/>
      </c>
      <c r="AC37" s="138" t="str">
        <f t="shared" si="88"/>
        <v/>
      </c>
      <c r="AD37" s="138" t="str">
        <f t="shared" si="88"/>
        <v/>
      </c>
      <c r="AE37" s="138" t="str">
        <f t="shared" si="88"/>
        <v/>
      </c>
      <c r="AF37" s="138" t="str">
        <f t="shared" si="88"/>
        <v/>
      </c>
      <c r="AG37" s="320">
        <f t="shared" si="4"/>
        <v>0</v>
      </c>
      <c r="AH37" s="1289"/>
      <c r="AO37" s="511">
        <v>1</v>
      </c>
      <c r="AP37" s="511">
        <v>3</v>
      </c>
      <c r="AQ37" s="511">
        <v>8</v>
      </c>
      <c r="AR37" s="515">
        <f ca="1">IF($AQ37=1,IF(INDIRECT(ADDRESS(($AO37-1)*3+$AP37+5,$AQ37+7))="",0,INDIRECT(ADDRESS(($AO37-1)*3+$AP37+5,$AQ37+7))),IF(INDIRECT(ADDRESS(($AO37-1)*3+$AP37+5,$AQ37+7))="",0,IF(COUNTIF(INDIRECT(ADDRESS(($AO37-1)*36+($AP37-1)*12+6,COLUMN())):INDIRECT(ADDRESS(($AO37-1)*36+($AP37-1)*12+$AQ37+4,COLUMN())),INDIRECT(ADDRESS(($AO37-1)*3+$AP37+5,$AQ37+7)))&gt;=1,0,INDIRECT(ADDRESS(($AO37-1)*3+$AP37+5,$AQ37+7)))))</f>
        <v>0</v>
      </c>
      <c r="AS37" s="511">
        <f ca="1">COUNTIF(INDIRECT("H"&amp;(ROW()+12*(($AO37-1)*3+$AP37)-ROW())/12+5):INDIRECT("S"&amp;(ROW()+12*(($AO37-1)*3+$AP37)-ROW())/12+5),AR37)</f>
        <v>0</v>
      </c>
      <c r="AT37" s="515">
        <f ca="1">IF($AQ37=1,IF(INDIRECT(ADDRESS(($AO37-1)*3+$AP37+5,$AQ37+20))="",0,INDIRECT(ADDRESS(($AO37-1)*3+$AP37+5,$AQ37+20))),IF(INDIRECT(ADDRESS(($AO37-1)*3+$AP37+5,$AQ37+20))="",0,IF(COUNTIF(INDIRECT(ADDRESS(($AO37-1)*36+($AP37-1)*12+6,COLUMN())):INDIRECT(ADDRESS(($AO37-1)*36+($AP37-1)*12+$AQ37+4,COLUMN())),INDIRECT(ADDRESS(($AO37-1)*3+$AP37+5,$AQ37+20)))&gt;=1,0,INDIRECT(ADDRESS(($AO37-1)*3+$AP37+5,$AQ37+20)))))</f>
        <v>0</v>
      </c>
      <c r="AU37" s="511">
        <f ca="1">COUNTIF(INDIRECT("U"&amp;(ROW()+12*(($AO37-1)*3+$AP37)-ROW())/12+5):INDIRECT("AF"&amp;(ROW()+12*(($AO37-1)*3+$AP37)-ROW())/12+5),AT37)</f>
        <v>0</v>
      </c>
      <c r="AV37" s="511">
        <f ca="1">IF(AND(AR37+AT37&gt;0,AS37+AU37&gt;0),COUNTIF(AV$6:AV36,"&gt;0")+1,0)</f>
        <v>0</v>
      </c>
      <c r="BF37" s="511">
        <v>2</v>
      </c>
      <c r="BG37" s="511" t="s">
        <v>389</v>
      </c>
      <c r="BH37" s="517">
        <f>IF(BH36+BU36&gt;マスタ!$C$3,1,0)</f>
        <v>0</v>
      </c>
      <c r="BI37" s="517">
        <f>IF(BI36+BV36&gt;マスタ!$C$3,1,0)</f>
        <v>0</v>
      </c>
      <c r="BJ37" s="517">
        <f>IF(BJ36+BW36&gt;マスタ!$C$3,1,0)</f>
        <v>0</v>
      </c>
      <c r="BK37" s="517">
        <f>IF(BK36+BX36&gt;マスタ!$C$3,1,0)</f>
        <v>0</v>
      </c>
      <c r="BL37" s="517">
        <f>IF(BL36+BY36&gt;マスタ!$C$3,1,0)</f>
        <v>0</v>
      </c>
      <c r="BM37" s="517">
        <f>IF(BM36+BZ36&gt;マスタ!$C$3,1,0)</f>
        <v>0</v>
      </c>
      <c r="BN37" s="517">
        <f>IF(BN36+CA36&gt;マスタ!$C$3,1,0)</f>
        <v>0</v>
      </c>
      <c r="BO37" s="517">
        <f>IF(BO36+CB36&gt;マスタ!$C$3,1,0)</f>
        <v>0</v>
      </c>
      <c r="BP37" s="517">
        <f>IF(BP36+CC36&gt;マスタ!$C$3,1,0)</f>
        <v>0</v>
      </c>
      <c r="BQ37" s="517">
        <f>IF(BQ36+CD36&gt;マスタ!$C$3,1,0)</f>
        <v>0</v>
      </c>
      <c r="BR37" s="517">
        <f>IF(BR36+CE36&gt;マスタ!$C$3,1,0)</f>
        <v>0</v>
      </c>
      <c r="BS37" s="517">
        <f>IF(BS36+CF36&gt;マスタ!$C$3,1,0)</f>
        <v>0</v>
      </c>
      <c r="BU37" s="517"/>
      <c r="BV37" s="517"/>
      <c r="BW37" s="517"/>
      <c r="BX37" s="517"/>
      <c r="BY37" s="517"/>
      <c r="BZ37" s="517"/>
      <c r="CA37" s="517"/>
      <c r="CB37" s="517"/>
      <c r="CC37" s="517"/>
      <c r="CD37" s="517"/>
      <c r="CE37" s="517"/>
      <c r="CF37" s="517"/>
    </row>
    <row r="38" spans="1:84">
      <c r="A38" s="1301"/>
      <c r="B38" s="1304"/>
      <c r="C38" s="1304"/>
      <c r="D38" s="1304"/>
      <c r="E38" s="1307"/>
      <c r="F38" s="1304"/>
      <c r="G38" s="323" t="s">
        <v>516</v>
      </c>
      <c r="H38" s="137"/>
      <c r="I38" s="137" t="str">
        <f t="shared" ref="I38:S38" si="89">IF(H38="","",H38)</f>
        <v/>
      </c>
      <c r="J38" s="137" t="str">
        <f t="shared" si="89"/>
        <v/>
      </c>
      <c r="K38" s="137" t="str">
        <f t="shared" si="89"/>
        <v/>
      </c>
      <c r="L38" s="137" t="str">
        <f t="shared" si="89"/>
        <v/>
      </c>
      <c r="M38" s="137" t="str">
        <f t="shared" si="89"/>
        <v/>
      </c>
      <c r="N38" s="137" t="str">
        <f t="shared" si="89"/>
        <v/>
      </c>
      <c r="O38" s="137" t="str">
        <f t="shared" si="89"/>
        <v/>
      </c>
      <c r="P38" s="137" t="str">
        <f t="shared" si="89"/>
        <v/>
      </c>
      <c r="Q38" s="137" t="str">
        <f t="shared" si="89"/>
        <v/>
      </c>
      <c r="R38" s="137" t="str">
        <f t="shared" si="89"/>
        <v/>
      </c>
      <c r="S38" s="137" t="str">
        <f t="shared" si="89"/>
        <v/>
      </c>
      <c r="T38" s="322">
        <f t="shared" ref="T38:T69" si="90">SUM(H38:S38)</f>
        <v>0</v>
      </c>
      <c r="U38" s="136"/>
      <c r="V38" s="136" t="str">
        <f t="shared" ref="V38:AF38" si="91">IF(U38="","",U38)</f>
        <v/>
      </c>
      <c r="W38" s="136" t="str">
        <f t="shared" si="91"/>
        <v/>
      </c>
      <c r="X38" s="136" t="str">
        <f t="shared" si="91"/>
        <v/>
      </c>
      <c r="Y38" s="136" t="str">
        <f t="shared" si="91"/>
        <v/>
      </c>
      <c r="Z38" s="136" t="str">
        <f t="shared" si="91"/>
        <v/>
      </c>
      <c r="AA38" s="136" t="str">
        <f t="shared" si="91"/>
        <v/>
      </c>
      <c r="AB38" s="136" t="str">
        <f t="shared" si="91"/>
        <v/>
      </c>
      <c r="AC38" s="136" t="str">
        <f t="shared" si="91"/>
        <v/>
      </c>
      <c r="AD38" s="136" t="str">
        <f t="shared" si="91"/>
        <v/>
      </c>
      <c r="AE38" s="136" t="str">
        <f t="shared" si="91"/>
        <v/>
      </c>
      <c r="AF38" s="136" t="str">
        <f t="shared" si="91"/>
        <v/>
      </c>
      <c r="AG38" s="322">
        <f t="shared" ref="AG38:AG69" si="92">SUM(U38:AF38)</f>
        <v>0</v>
      </c>
      <c r="AH38" s="1290"/>
      <c r="AO38" s="511">
        <v>1</v>
      </c>
      <c r="AP38" s="511">
        <v>3</v>
      </c>
      <c r="AQ38" s="511">
        <v>9</v>
      </c>
      <c r="AR38" s="515">
        <f ca="1">IF($AQ38=1,IF(INDIRECT(ADDRESS(($AO38-1)*3+$AP38+5,$AQ38+7))="",0,INDIRECT(ADDRESS(($AO38-1)*3+$AP38+5,$AQ38+7))),IF(INDIRECT(ADDRESS(($AO38-1)*3+$AP38+5,$AQ38+7))="",0,IF(COUNTIF(INDIRECT(ADDRESS(($AO38-1)*36+($AP38-1)*12+6,COLUMN())):INDIRECT(ADDRESS(($AO38-1)*36+($AP38-1)*12+$AQ38+4,COLUMN())),INDIRECT(ADDRESS(($AO38-1)*3+$AP38+5,$AQ38+7)))&gt;=1,0,INDIRECT(ADDRESS(($AO38-1)*3+$AP38+5,$AQ38+7)))))</f>
        <v>0</v>
      </c>
      <c r="AS38" s="511">
        <f ca="1">COUNTIF(INDIRECT("H"&amp;(ROW()+12*(($AO38-1)*3+$AP38)-ROW())/12+5):INDIRECT("S"&amp;(ROW()+12*(($AO38-1)*3+$AP38)-ROW())/12+5),AR38)</f>
        <v>0</v>
      </c>
      <c r="AT38" s="515">
        <f ca="1">IF($AQ38=1,IF(INDIRECT(ADDRESS(($AO38-1)*3+$AP38+5,$AQ38+20))="",0,INDIRECT(ADDRESS(($AO38-1)*3+$AP38+5,$AQ38+20))),IF(INDIRECT(ADDRESS(($AO38-1)*3+$AP38+5,$AQ38+20))="",0,IF(COUNTIF(INDIRECT(ADDRESS(($AO38-1)*36+($AP38-1)*12+6,COLUMN())):INDIRECT(ADDRESS(($AO38-1)*36+($AP38-1)*12+$AQ38+4,COLUMN())),INDIRECT(ADDRESS(($AO38-1)*3+$AP38+5,$AQ38+20)))&gt;=1,0,INDIRECT(ADDRESS(($AO38-1)*3+$AP38+5,$AQ38+20)))))</f>
        <v>0</v>
      </c>
      <c r="AU38" s="511">
        <f ca="1">COUNTIF(INDIRECT("U"&amp;(ROW()+12*(($AO38-1)*3+$AP38)-ROW())/12+5):INDIRECT("AF"&amp;(ROW()+12*(($AO38-1)*3+$AP38)-ROW())/12+5),AT38)</f>
        <v>0</v>
      </c>
      <c r="AV38" s="511">
        <f ca="1">IF(AND(AR38+AT38&gt;0,AS38+AU38&gt;0),COUNTIF(AV$6:AV37,"&gt;0")+1,0)</f>
        <v>0</v>
      </c>
      <c r="BF38" s="511">
        <v>3</v>
      </c>
      <c r="BH38" s="517"/>
      <c r="BI38" s="517"/>
      <c r="BJ38" s="517"/>
      <c r="BK38" s="517"/>
      <c r="BL38" s="517"/>
      <c r="BM38" s="517"/>
      <c r="BN38" s="517"/>
      <c r="BO38" s="517"/>
      <c r="BP38" s="517"/>
      <c r="BQ38" s="517"/>
      <c r="BR38" s="517"/>
      <c r="BS38" s="517"/>
      <c r="BU38" s="517"/>
      <c r="BV38" s="517"/>
      <c r="BW38" s="517"/>
      <c r="BX38" s="517"/>
      <c r="BY38" s="517"/>
      <c r="BZ38" s="517"/>
      <c r="CA38" s="517"/>
      <c r="CB38" s="517"/>
      <c r="CC38" s="517"/>
      <c r="CD38" s="517"/>
      <c r="CE38" s="517"/>
      <c r="CF38" s="517"/>
    </row>
    <row r="39" spans="1:84">
      <c r="A39" s="1300">
        <v>12</v>
      </c>
      <c r="B39" s="1302"/>
      <c r="C39" s="1302"/>
      <c r="D39" s="1302"/>
      <c r="E39" s="1305"/>
      <c r="F39" s="1302"/>
      <c r="G39" s="317" t="s">
        <v>391</v>
      </c>
      <c r="H39" s="141"/>
      <c r="I39" s="141" t="str">
        <f t="shared" ref="I39:S39" si="93">IF(H39="","",H39)</f>
        <v/>
      </c>
      <c r="J39" s="141" t="str">
        <f t="shared" si="93"/>
        <v/>
      </c>
      <c r="K39" s="141" t="str">
        <f t="shared" si="93"/>
        <v/>
      </c>
      <c r="L39" s="141" t="str">
        <f t="shared" si="93"/>
        <v/>
      </c>
      <c r="M39" s="141" t="str">
        <f t="shared" si="93"/>
        <v/>
      </c>
      <c r="N39" s="141" t="str">
        <f t="shared" si="93"/>
        <v/>
      </c>
      <c r="O39" s="141" t="str">
        <f t="shared" si="93"/>
        <v/>
      </c>
      <c r="P39" s="141" t="str">
        <f t="shared" si="93"/>
        <v/>
      </c>
      <c r="Q39" s="141" t="str">
        <f t="shared" si="93"/>
        <v/>
      </c>
      <c r="R39" s="141" t="str">
        <f t="shared" si="93"/>
        <v/>
      </c>
      <c r="S39" s="141" t="str">
        <f t="shared" si="93"/>
        <v/>
      </c>
      <c r="T39" s="318">
        <f t="shared" si="90"/>
        <v>0</v>
      </c>
      <c r="U39" s="140"/>
      <c r="V39" s="140" t="str">
        <f t="shared" ref="V39:AF39" si="94">IF(U39="","",U39)</f>
        <v/>
      </c>
      <c r="W39" s="140" t="str">
        <f t="shared" si="94"/>
        <v/>
      </c>
      <c r="X39" s="140" t="str">
        <f t="shared" si="94"/>
        <v/>
      </c>
      <c r="Y39" s="140" t="str">
        <f t="shared" si="94"/>
        <v/>
      </c>
      <c r="Z39" s="140" t="str">
        <f t="shared" si="94"/>
        <v/>
      </c>
      <c r="AA39" s="140" t="str">
        <f t="shared" si="94"/>
        <v/>
      </c>
      <c r="AB39" s="140" t="str">
        <f t="shared" si="94"/>
        <v/>
      </c>
      <c r="AC39" s="140" t="str">
        <f t="shared" si="94"/>
        <v/>
      </c>
      <c r="AD39" s="140" t="str">
        <f t="shared" si="94"/>
        <v/>
      </c>
      <c r="AE39" s="140" t="str">
        <f t="shared" si="94"/>
        <v/>
      </c>
      <c r="AF39" s="140" t="str">
        <f t="shared" si="94"/>
        <v/>
      </c>
      <c r="AG39" s="318">
        <f t="shared" si="92"/>
        <v>0</v>
      </c>
      <c r="AH39" s="1288"/>
      <c r="AO39" s="511">
        <v>1</v>
      </c>
      <c r="AP39" s="511">
        <v>3</v>
      </c>
      <c r="AQ39" s="511">
        <v>10</v>
      </c>
      <c r="AR39" s="515">
        <f ca="1">IF($AQ39=1,IF(INDIRECT(ADDRESS(($AO39-1)*3+$AP39+5,$AQ39+7))="",0,INDIRECT(ADDRESS(($AO39-1)*3+$AP39+5,$AQ39+7))),IF(INDIRECT(ADDRESS(($AO39-1)*3+$AP39+5,$AQ39+7))="",0,IF(COUNTIF(INDIRECT(ADDRESS(($AO39-1)*36+($AP39-1)*12+6,COLUMN())):INDIRECT(ADDRESS(($AO39-1)*36+($AP39-1)*12+$AQ39+4,COLUMN())),INDIRECT(ADDRESS(($AO39-1)*3+$AP39+5,$AQ39+7)))&gt;=1,0,INDIRECT(ADDRESS(($AO39-1)*3+$AP39+5,$AQ39+7)))))</f>
        <v>0</v>
      </c>
      <c r="AS39" s="511">
        <f ca="1">COUNTIF(INDIRECT("H"&amp;(ROW()+12*(($AO39-1)*3+$AP39)-ROW())/12+5):INDIRECT("S"&amp;(ROW()+12*(($AO39-1)*3+$AP39)-ROW())/12+5),AR39)</f>
        <v>0</v>
      </c>
      <c r="AT39" s="515">
        <f ca="1">IF($AQ39=1,IF(INDIRECT(ADDRESS(($AO39-1)*3+$AP39+5,$AQ39+20))="",0,INDIRECT(ADDRESS(($AO39-1)*3+$AP39+5,$AQ39+20))),IF(INDIRECT(ADDRESS(($AO39-1)*3+$AP39+5,$AQ39+20))="",0,IF(COUNTIF(INDIRECT(ADDRESS(($AO39-1)*36+($AP39-1)*12+6,COLUMN())):INDIRECT(ADDRESS(($AO39-1)*36+($AP39-1)*12+$AQ39+4,COLUMN())),INDIRECT(ADDRESS(($AO39-1)*3+$AP39+5,$AQ39+20)))&gt;=1,0,INDIRECT(ADDRESS(($AO39-1)*3+$AP39+5,$AQ39+20)))))</f>
        <v>0</v>
      </c>
      <c r="AU39" s="511">
        <f ca="1">COUNTIF(INDIRECT("U"&amp;(ROW()+12*(($AO39-1)*3+$AP39)-ROW())/12+5):INDIRECT("AF"&amp;(ROW()+12*(($AO39-1)*3+$AP39)-ROW())/12+5),AT39)</f>
        <v>0</v>
      </c>
      <c r="AV39" s="511">
        <f ca="1">IF(AND(AR39+AT39&gt;0,AS39+AU39&gt;0),COUNTIF(AV$6:AV38,"&gt;0")+1,0)</f>
        <v>0</v>
      </c>
      <c r="BF39" s="511">
        <v>1</v>
      </c>
      <c r="BH39" s="517">
        <f t="shared" ref="BH39:BS39" si="95">SUM(H39:H40)</f>
        <v>0</v>
      </c>
      <c r="BI39" s="517">
        <f t="shared" si="95"/>
        <v>0</v>
      </c>
      <c r="BJ39" s="517">
        <f t="shared" si="95"/>
        <v>0</v>
      </c>
      <c r="BK39" s="517">
        <f t="shared" si="95"/>
        <v>0</v>
      </c>
      <c r="BL39" s="517">
        <f t="shared" si="95"/>
        <v>0</v>
      </c>
      <c r="BM39" s="517">
        <f t="shared" si="95"/>
        <v>0</v>
      </c>
      <c r="BN39" s="517">
        <f t="shared" si="95"/>
        <v>0</v>
      </c>
      <c r="BO39" s="517">
        <f t="shared" si="95"/>
        <v>0</v>
      </c>
      <c r="BP39" s="517">
        <f t="shared" si="95"/>
        <v>0</v>
      </c>
      <c r="BQ39" s="517">
        <f t="shared" si="95"/>
        <v>0</v>
      </c>
      <c r="BR39" s="517">
        <f t="shared" si="95"/>
        <v>0</v>
      </c>
      <c r="BS39" s="517">
        <f t="shared" si="95"/>
        <v>0</v>
      </c>
      <c r="BU39" s="517">
        <f t="shared" ref="BU39:CF39" si="96">SUM(U39:U40)</f>
        <v>0</v>
      </c>
      <c r="BV39" s="517">
        <f t="shared" si="96"/>
        <v>0</v>
      </c>
      <c r="BW39" s="517">
        <f t="shared" si="96"/>
        <v>0</v>
      </c>
      <c r="BX39" s="517">
        <f t="shared" si="96"/>
        <v>0</v>
      </c>
      <c r="BY39" s="517">
        <f t="shared" si="96"/>
        <v>0</v>
      </c>
      <c r="BZ39" s="517">
        <f t="shared" si="96"/>
        <v>0</v>
      </c>
      <c r="CA39" s="517">
        <f t="shared" si="96"/>
        <v>0</v>
      </c>
      <c r="CB39" s="517">
        <f t="shared" si="96"/>
        <v>0</v>
      </c>
      <c r="CC39" s="517">
        <f t="shared" si="96"/>
        <v>0</v>
      </c>
      <c r="CD39" s="517">
        <f t="shared" si="96"/>
        <v>0</v>
      </c>
      <c r="CE39" s="517">
        <f t="shared" si="96"/>
        <v>0</v>
      </c>
      <c r="CF39" s="517">
        <f t="shared" si="96"/>
        <v>0</v>
      </c>
    </row>
    <row r="40" spans="1:84">
      <c r="A40" s="1313"/>
      <c r="B40" s="1303"/>
      <c r="C40" s="1303"/>
      <c r="D40" s="1303"/>
      <c r="E40" s="1306"/>
      <c r="F40" s="1303"/>
      <c r="G40" s="319" t="s">
        <v>390</v>
      </c>
      <c r="H40" s="139"/>
      <c r="I40" s="139" t="str">
        <f t="shared" ref="I40:S40" si="97">IF(H40="","",H40)</f>
        <v/>
      </c>
      <c r="J40" s="139" t="str">
        <f t="shared" si="97"/>
        <v/>
      </c>
      <c r="K40" s="139" t="str">
        <f t="shared" si="97"/>
        <v/>
      </c>
      <c r="L40" s="139" t="str">
        <f t="shared" si="97"/>
        <v/>
      </c>
      <c r="M40" s="139" t="str">
        <f t="shared" si="97"/>
        <v/>
      </c>
      <c r="N40" s="139" t="str">
        <f t="shared" si="97"/>
        <v/>
      </c>
      <c r="O40" s="139" t="str">
        <f t="shared" si="97"/>
        <v/>
      </c>
      <c r="P40" s="139" t="str">
        <f t="shared" si="97"/>
        <v/>
      </c>
      <c r="Q40" s="139" t="str">
        <f t="shared" si="97"/>
        <v/>
      </c>
      <c r="R40" s="139" t="str">
        <f t="shared" si="97"/>
        <v/>
      </c>
      <c r="S40" s="139" t="str">
        <f t="shared" si="97"/>
        <v/>
      </c>
      <c r="T40" s="320">
        <f t="shared" si="90"/>
        <v>0</v>
      </c>
      <c r="U40" s="138"/>
      <c r="V40" s="138" t="str">
        <f t="shared" ref="V40:AF40" si="98">IF(U40="","",U40)</f>
        <v/>
      </c>
      <c r="W40" s="138" t="str">
        <f t="shared" si="98"/>
        <v/>
      </c>
      <c r="X40" s="138" t="str">
        <f t="shared" si="98"/>
        <v/>
      </c>
      <c r="Y40" s="138" t="str">
        <f t="shared" si="98"/>
        <v/>
      </c>
      <c r="Z40" s="138" t="str">
        <f t="shared" si="98"/>
        <v/>
      </c>
      <c r="AA40" s="138" t="str">
        <f t="shared" si="98"/>
        <v/>
      </c>
      <c r="AB40" s="138" t="str">
        <f t="shared" si="98"/>
        <v/>
      </c>
      <c r="AC40" s="138" t="str">
        <f t="shared" si="98"/>
        <v/>
      </c>
      <c r="AD40" s="138" t="str">
        <f t="shared" si="98"/>
        <v/>
      </c>
      <c r="AE40" s="138" t="str">
        <f t="shared" si="98"/>
        <v/>
      </c>
      <c r="AF40" s="138" t="str">
        <f t="shared" si="98"/>
        <v/>
      </c>
      <c r="AG40" s="320">
        <f t="shared" si="92"/>
        <v>0</v>
      </c>
      <c r="AH40" s="1289"/>
      <c r="AO40" s="511">
        <v>1</v>
      </c>
      <c r="AP40" s="511">
        <v>3</v>
      </c>
      <c r="AQ40" s="511">
        <v>11</v>
      </c>
      <c r="AR40" s="515">
        <f ca="1">IF($AQ40=1,IF(INDIRECT(ADDRESS(($AO40-1)*3+$AP40+5,$AQ40+7))="",0,INDIRECT(ADDRESS(($AO40-1)*3+$AP40+5,$AQ40+7))),IF(INDIRECT(ADDRESS(($AO40-1)*3+$AP40+5,$AQ40+7))="",0,IF(COUNTIF(INDIRECT(ADDRESS(($AO40-1)*36+($AP40-1)*12+6,COLUMN())):INDIRECT(ADDRESS(($AO40-1)*36+($AP40-1)*12+$AQ40+4,COLUMN())),INDIRECT(ADDRESS(($AO40-1)*3+$AP40+5,$AQ40+7)))&gt;=1,0,INDIRECT(ADDRESS(($AO40-1)*3+$AP40+5,$AQ40+7)))))</f>
        <v>0</v>
      </c>
      <c r="AS40" s="511">
        <f ca="1">COUNTIF(INDIRECT("H"&amp;(ROW()+12*(($AO40-1)*3+$AP40)-ROW())/12+5):INDIRECT("S"&amp;(ROW()+12*(($AO40-1)*3+$AP40)-ROW())/12+5),AR40)</f>
        <v>0</v>
      </c>
      <c r="AT40" s="515">
        <f ca="1">IF($AQ40=1,IF(INDIRECT(ADDRESS(($AO40-1)*3+$AP40+5,$AQ40+20))="",0,INDIRECT(ADDRESS(($AO40-1)*3+$AP40+5,$AQ40+20))),IF(INDIRECT(ADDRESS(($AO40-1)*3+$AP40+5,$AQ40+20))="",0,IF(COUNTIF(INDIRECT(ADDRESS(($AO40-1)*36+($AP40-1)*12+6,COLUMN())):INDIRECT(ADDRESS(($AO40-1)*36+($AP40-1)*12+$AQ40+4,COLUMN())),INDIRECT(ADDRESS(($AO40-1)*3+$AP40+5,$AQ40+20)))&gt;=1,0,INDIRECT(ADDRESS(($AO40-1)*3+$AP40+5,$AQ40+20)))))</f>
        <v>0</v>
      </c>
      <c r="AU40" s="511">
        <f ca="1">COUNTIF(INDIRECT("U"&amp;(ROW()+12*(($AO40-1)*3+$AP40)-ROW())/12+5):INDIRECT("AF"&amp;(ROW()+12*(($AO40-1)*3+$AP40)-ROW())/12+5),AT40)</f>
        <v>0</v>
      </c>
      <c r="AV40" s="511">
        <f ca="1">IF(AND(AR40+AT40&gt;0,AS40+AU40&gt;0),COUNTIF(AV$6:AV39,"&gt;0")+1,0)</f>
        <v>0</v>
      </c>
      <c r="BF40" s="511">
        <v>2</v>
      </c>
      <c r="BG40" s="511" t="s">
        <v>389</v>
      </c>
      <c r="BH40" s="517">
        <f>IF(BH39+BU39&gt;マスタ!$C$3,1,0)</f>
        <v>0</v>
      </c>
      <c r="BI40" s="517">
        <f>IF(BI39+BV39&gt;マスタ!$C$3,1,0)</f>
        <v>0</v>
      </c>
      <c r="BJ40" s="517">
        <f>IF(BJ39+BW39&gt;マスタ!$C$3,1,0)</f>
        <v>0</v>
      </c>
      <c r="BK40" s="517">
        <f>IF(BK39+BX39&gt;マスタ!$C$3,1,0)</f>
        <v>0</v>
      </c>
      <c r="BL40" s="517">
        <f>IF(BL39+BY39&gt;マスタ!$C$3,1,0)</f>
        <v>0</v>
      </c>
      <c r="BM40" s="517">
        <f>IF(BM39+BZ39&gt;マスタ!$C$3,1,0)</f>
        <v>0</v>
      </c>
      <c r="BN40" s="517">
        <f>IF(BN39+CA39&gt;マスタ!$C$3,1,0)</f>
        <v>0</v>
      </c>
      <c r="BO40" s="517">
        <f>IF(BO39+CB39&gt;マスタ!$C$3,1,0)</f>
        <v>0</v>
      </c>
      <c r="BP40" s="517">
        <f>IF(BP39+CC39&gt;マスタ!$C$3,1,0)</f>
        <v>0</v>
      </c>
      <c r="BQ40" s="517">
        <f>IF(BQ39+CD39&gt;マスタ!$C$3,1,0)</f>
        <v>0</v>
      </c>
      <c r="BR40" s="517">
        <f>IF(BR39+CE39&gt;マスタ!$C$3,1,0)</f>
        <v>0</v>
      </c>
      <c r="BS40" s="517">
        <f>IF(BS39+CF39&gt;マスタ!$C$3,1,0)</f>
        <v>0</v>
      </c>
      <c r="BU40" s="517"/>
      <c r="BV40" s="517"/>
      <c r="BW40" s="517"/>
      <c r="BX40" s="517"/>
      <c r="BY40" s="517"/>
      <c r="BZ40" s="517"/>
      <c r="CA40" s="517"/>
      <c r="CB40" s="517"/>
      <c r="CC40" s="517"/>
      <c r="CD40" s="517"/>
      <c r="CE40" s="517"/>
      <c r="CF40" s="517"/>
    </row>
    <row r="41" spans="1:84">
      <c r="A41" s="1301"/>
      <c r="B41" s="1304"/>
      <c r="C41" s="1304"/>
      <c r="D41" s="1304"/>
      <c r="E41" s="1307"/>
      <c r="F41" s="1304"/>
      <c r="G41" s="323" t="s">
        <v>516</v>
      </c>
      <c r="H41" s="137"/>
      <c r="I41" s="137" t="str">
        <f t="shared" ref="I41:S41" si="99">IF(H41="","",H41)</f>
        <v/>
      </c>
      <c r="J41" s="137" t="str">
        <f t="shared" si="99"/>
        <v/>
      </c>
      <c r="K41" s="137" t="str">
        <f t="shared" si="99"/>
        <v/>
      </c>
      <c r="L41" s="137" t="str">
        <f t="shared" si="99"/>
        <v/>
      </c>
      <c r="M41" s="137" t="str">
        <f t="shared" si="99"/>
        <v/>
      </c>
      <c r="N41" s="137" t="str">
        <f t="shared" si="99"/>
        <v/>
      </c>
      <c r="O41" s="137" t="str">
        <f t="shared" si="99"/>
        <v/>
      </c>
      <c r="P41" s="137" t="str">
        <f t="shared" si="99"/>
        <v/>
      </c>
      <c r="Q41" s="137" t="str">
        <f t="shared" si="99"/>
        <v/>
      </c>
      <c r="R41" s="137" t="str">
        <f t="shared" si="99"/>
        <v/>
      </c>
      <c r="S41" s="137" t="str">
        <f t="shared" si="99"/>
        <v/>
      </c>
      <c r="T41" s="322">
        <f t="shared" si="90"/>
        <v>0</v>
      </c>
      <c r="U41" s="136"/>
      <c r="V41" s="136" t="str">
        <f t="shared" ref="V41:AF41" si="100">IF(U41="","",U41)</f>
        <v/>
      </c>
      <c r="W41" s="136" t="str">
        <f t="shared" si="100"/>
        <v/>
      </c>
      <c r="X41" s="136" t="str">
        <f t="shared" si="100"/>
        <v/>
      </c>
      <c r="Y41" s="136" t="str">
        <f t="shared" si="100"/>
        <v/>
      </c>
      <c r="Z41" s="136" t="str">
        <f t="shared" si="100"/>
        <v/>
      </c>
      <c r="AA41" s="136" t="str">
        <f t="shared" si="100"/>
        <v/>
      </c>
      <c r="AB41" s="136" t="str">
        <f t="shared" si="100"/>
        <v/>
      </c>
      <c r="AC41" s="136" t="str">
        <f t="shared" si="100"/>
        <v/>
      </c>
      <c r="AD41" s="136" t="str">
        <f t="shared" si="100"/>
        <v/>
      </c>
      <c r="AE41" s="136" t="str">
        <f t="shared" si="100"/>
        <v/>
      </c>
      <c r="AF41" s="136" t="str">
        <f t="shared" si="100"/>
        <v/>
      </c>
      <c r="AG41" s="322">
        <f t="shared" si="92"/>
        <v>0</v>
      </c>
      <c r="AH41" s="1290"/>
      <c r="AO41" s="511">
        <v>1</v>
      </c>
      <c r="AP41" s="511">
        <v>3</v>
      </c>
      <c r="AQ41" s="511">
        <v>12</v>
      </c>
      <c r="AR41" s="515">
        <f ca="1">IF($AQ41=1,IF(INDIRECT(ADDRESS(($AO41-1)*3+$AP41+5,$AQ41+7))="",0,INDIRECT(ADDRESS(($AO41-1)*3+$AP41+5,$AQ41+7))),IF(INDIRECT(ADDRESS(($AO41-1)*3+$AP41+5,$AQ41+7))="",0,IF(COUNTIF(INDIRECT(ADDRESS(($AO41-1)*36+($AP41-1)*12+6,COLUMN())):INDIRECT(ADDRESS(($AO41-1)*36+($AP41-1)*12+$AQ41+4,COLUMN())),INDIRECT(ADDRESS(($AO41-1)*3+$AP41+5,$AQ41+7)))&gt;=1,0,INDIRECT(ADDRESS(($AO41-1)*3+$AP41+5,$AQ41+7)))))</f>
        <v>0</v>
      </c>
      <c r="AS41" s="511">
        <f ca="1">COUNTIF(INDIRECT("H"&amp;(ROW()+12*(($AO41-1)*3+$AP41)-ROW())/12+5):INDIRECT("S"&amp;(ROW()+12*(($AO41-1)*3+$AP41)-ROW())/12+5),AR41)</f>
        <v>0</v>
      </c>
      <c r="AT41" s="515">
        <f ca="1">IF($AQ41=1,IF(INDIRECT(ADDRESS(($AO41-1)*3+$AP41+5,$AQ41+20))="",0,INDIRECT(ADDRESS(($AO41-1)*3+$AP41+5,$AQ41+20))),IF(INDIRECT(ADDRESS(($AO41-1)*3+$AP41+5,$AQ41+20))="",0,IF(COUNTIF(INDIRECT(ADDRESS(($AO41-1)*36+($AP41-1)*12+6,COLUMN())):INDIRECT(ADDRESS(($AO41-1)*36+($AP41-1)*12+$AQ41+4,COLUMN())),INDIRECT(ADDRESS(($AO41-1)*3+$AP41+5,$AQ41+20)))&gt;=1,0,INDIRECT(ADDRESS(($AO41-1)*3+$AP41+5,$AQ41+20)))))</f>
        <v>0</v>
      </c>
      <c r="AU41" s="511">
        <f ca="1">COUNTIF(INDIRECT("U"&amp;(ROW()+12*(($AO41-1)*3+$AP41)-ROW())/12+5):INDIRECT("AF"&amp;(ROW()+12*(($AO41-1)*3+$AP41)-ROW())/12+5),AT41)</f>
        <v>0</v>
      </c>
      <c r="AV41" s="511">
        <f ca="1">IF(AND(AR41+AT41&gt;0,AS41+AU41&gt;0),COUNTIF(AV$6:AV40,"&gt;0")+1,0)</f>
        <v>0</v>
      </c>
      <c r="BF41" s="511">
        <v>3</v>
      </c>
      <c r="BH41" s="517"/>
      <c r="BI41" s="517"/>
      <c r="BJ41" s="517"/>
      <c r="BK41" s="517"/>
      <c r="BL41" s="517"/>
      <c r="BM41" s="517"/>
      <c r="BN41" s="517"/>
      <c r="BO41" s="517"/>
      <c r="BP41" s="517"/>
      <c r="BQ41" s="517"/>
      <c r="BR41" s="517"/>
      <c r="BS41" s="517"/>
      <c r="BU41" s="517"/>
      <c r="BV41" s="517"/>
      <c r="BW41" s="517"/>
      <c r="BX41" s="517"/>
      <c r="BY41" s="517"/>
      <c r="BZ41" s="517"/>
      <c r="CA41" s="517"/>
      <c r="CB41" s="517"/>
      <c r="CC41" s="517"/>
      <c r="CD41" s="517"/>
      <c r="CE41" s="517"/>
      <c r="CF41" s="517"/>
    </row>
    <row r="42" spans="1:84">
      <c r="A42" s="1300">
        <v>13</v>
      </c>
      <c r="B42" s="1302"/>
      <c r="C42" s="1302"/>
      <c r="D42" s="1302"/>
      <c r="E42" s="1305"/>
      <c r="F42" s="1302"/>
      <c r="G42" s="317" t="s">
        <v>391</v>
      </c>
      <c r="H42" s="141"/>
      <c r="I42" s="141" t="str">
        <f t="shared" ref="I42:S42" si="101">IF(H42="","",H42)</f>
        <v/>
      </c>
      <c r="J42" s="141" t="str">
        <f t="shared" si="101"/>
        <v/>
      </c>
      <c r="K42" s="141" t="str">
        <f t="shared" si="101"/>
        <v/>
      </c>
      <c r="L42" s="141" t="str">
        <f t="shared" si="101"/>
        <v/>
      </c>
      <c r="M42" s="141" t="str">
        <f t="shared" si="101"/>
        <v/>
      </c>
      <c r="N42" s="141" t="str">
        <f t="shared" si="101"/>
        <v/>
      </c>
      <c r="O42" s="141" t="str">
        <f t="shared" si="101"/>
        <v/>
      </c>
      <c r="P42" s="141" t="str">
        <f t="shared" si="101"/>
        <v/>
      </c>
      <c r="Q42" s="141" t="str">
        <f t="shared" si="101"/>
        <v/>
      </c>
      <c r="R42" s="141" t="str">
        <f t="shared" si="101"/>
        <v/>
      </c>
      <c r="S42" s="141" t="str">
        <f t="shared" si="101"/>
        <v/>
      </c>
      <c r="T42" s="318">
        <f t="shared" si="90"/>
        <v>0</v>
      </c>
      <c r="U42" s="140"/>
      <c r="V42" s="140" t="str">
        <f t="shared" ref="V42:AF42" si="102">IF(U42="","",U42)</f>
        <v/>
      </c>
      <c r="W42" s="140" t="str">
        <f t="shared" si="102"/>
        <v/>
      </c>
      <c r="X42" s="140" t="str">
        <f t="shared" si="102"/>
        <v/>
      </c>
      <c r="Y42" s="140" t="str">
        <f t="shared" si="102"/>
        <v/>
      </c>
      <c r="Z42" s="140" t="str">
        <f t="shared" si="102"/>
        <v/>
      </c>
      <c r="AA42" s="140" t="str">
        <f t="shared" si="102"/>
        <v/>
      </c>
      <c r="AB42" s="140" t="str">
        <f t="shared" si="102"/>
        <v/>
      </c>
      <c r="AC42" s="140" t="str">
        <f t="shared" si="102"/>
        <v/>
      </c>
      <c r="AD42" s="140" t="str">
        <f t="shared" si="102"/>
        <v/>
      </c>
      <c r="AE42" s="140" t="str">
        <f t="shared" si="102"/>
        <v/>
      </c>
      <c r="AF42" s="140" t="str">
        <f t="shared" si="102"/>
        <v/>
      </c>
      <c r="AG42" s="318">
        <f t="shared" si="92"/>
        <v>0</v>
      </c>
      <c r="AH42" s="1288"/>
      <c r="AO42" s="511">
        <v>2</v>
      </c>
      <c r="AP42" s="511">
        <v>1</v>
      </c>
      <c r="AQ42" s="511">
        <v>1</v>
      </c>
      <c r="AR42" s="515">
        <f ca="1">IF($AQ42=1,IF(INDIRECT(ADDRESS(($AO42-1)*3+$AP42+5,$AQ42+7))="",0,INDIRECT(ADDRESS(($AO42-1)*3+$AP42+5,$AQ42+7))),IF(INDIRECT(ADDRESS(($AO42-1)*3+$AP42+5,$AQ42+7))="",0,IF(COUNTIF(INDIRECT(ADDRESS(($AO42-1)*36+($AP42-1)*12+6,COLUMN())):INDIRECT(ADDRESS(($AO42-1)*36+($AP42-1)*12+$AQ42+4,COLUMN())),INDIRECT(ADDRESS(($AO42-1)*3+$AP42+5,$AQ42+7)))&gt;=1,0,INDIRECT(ADDRESS(($AO42-1)*3+$AP42+5,$AQ42+7)))))</f>
        <v>0</v>
      </c>
      <c r="AS42" s="511">
        <f ca="1">COUNTIF(INDIRECT("H"&amp;(ROW()+12*(($AO42-1)*3+$AP42)-ROW())/12+5):INDIRECT("S"&amp;(ROW()+12*(($AO42-1)*3+$AP42)-ROW())/12+5),AR42)</f>
        <v>0</v>
      </c>
      <c r="AT42" s="515">
        <f ca="1">IF($AQ42=1,IF(INDIRECT(ADDRESS(($AO42-1)*3+$AP42+5,$AQ42+20))="",0,INDIRECT(ADDRESS(($AO42-1)*3+$AP42+5,$AQ42+20))),IF(INDIRECT(ADDRESS(($AO42-1)*3+$AP42+5,$AQ42+20))="",0,IF(COUNTIF(INDIRECT(ADDRESS(($AO42-1)*36+($AP42-1)*12+6,COLUMN())):INDIRECT(ADDRESS(($AO42-1)*36+($AP42-1)*12+$AQ42+4,COLUMN())),INDIRECT(ADDRESS(($AO42-1)*3+$AP42+5,$AQ42+20)))&gt;=1,0,INDIRECT(ADDRESS(($AO42-1)*3+$AP42+5,$AQ42+20)))))</f>
        <v>0</v>
      </c>
      <c r="AU42" s="511">
        <f ca="1">COUNTIF(INDIRECT("U"&amp;(ROW()+12*(($AO42-1)*3+$AP42)-ROW())/12+5):INDIRECT("AF"&amp;(ROW()+12*(($AO42-1)*3+$AP42)-ROW())/12+5),AT42)</f>
        <v>0</v>
      </c>
      <c r="AV42" s="511">
        <f ca="1">IF(AND(AR42+AT42&gt;0,AS42+AU42&gt;0),COUNTIF(AV$6:AV41,"&gt;0")+1,0)</f>
        <v>0</v>
      </c>
      <c r="BF42" s="511">
        <v>1</v>
      </c>
      <c r="BH42" s="517">
        <f t="shared" ref="BH42:BS42" si="103">SUM(H42:H43)</f>
        <v>0</v>
      </c>
      <c r="BI42" s="517">
        <f t="shared" si="103"/>
        <v>0</v>
      </c>
      <c r="BJ42" s="517">
        <f t="shared" si="103"/>
        <v>0</v>
      </c>
      <c r="BK42" s="517">
        <f t="shared" si="103"/>
        <v>0</v>
      </c>
      <c r="BL42" s="517">
        <f t="shared" si="103"/>
        <v>0</v>
      </c>
      <c r="BM42" s="517">
        <f t="shared" si="103"/>
        <v>0</v>
      </c>
      <c r="BN42" s="517">
        <f t="shared" si="103"/>
        <v>0</v>
      </c>
      <c r="BO42" s="517">
        <f t="shared" si="103"/>
        <v>0</v>
      </c>
      <c r="BP42" s="517">
        <f t="shared" si="103"/>
        <v>0</v>
      </c>
      <c r="BQ42" s="517">
        <f t="shared" si="103"/>
        <v>0</v>
      </c>
      <c r="BR42" s="517">
        <f t="shared" si="103"/>
        <v>0</v>
      </c>
      <c r="BS42" s="517">
        <f t="shared" si="103"/>
        <v>0</v>
      </c>
      <c r="BU42" s="517">
        <f t="shared" ref="BU42:CF42" si="104">SUM(U42:U43)</f>
        <v>0</v>
      </c>
      <c r="BV42" s="517">
        <f t="shared" si="104"/>
        <v>0</v>
      </c>
      <c r="BW42" s="517">
        <f t="shared" si="104"/>
        <v>0</v>
      </c>
      <c r="BX42" s="517">
        <f t="shared" si="104"/>
        <v>0</v>
      </c>
      <c r="BY42" s="517">
        <f t="shared" si="104"/>
        <v>0</v>
      </c>
      <c r="BZ42" s="517">
        <f t="shared" si="104"/>
        <v>0</v>
      </c>
      <c r="CA42" s="517">
        <f t="shared" si="104"/>
        <v>0</v>
      </c>
      <c r="CB42" s="517">
        <f t="shared" si="104"/>
        <v>0</v>
      </c>
      <c r="CC42" s="517">
        <f t="shared" si="104"/>
        <v>0</v>
      </c>
      <c r="CD42" s="517">
        <f t="shared" si="104"/>
        <v>0</v>
      </c>
      <c r="CE42" s="517">
        <f t="shared" si="104"/>
        <v>0</v>
      </c>
      <c r="CF42" s="517">
        <f t="shared" si="104"/>
        <v>0</v>
      </c>
    </row>
    <row r="43" spans="1:84">
      <c r="A43" s="1313"/>
      <c r="B43" s="1303"/>
      <c r="C43" s="1303"/>
      <c r="D43" s="1303"/>
      <c r="E43" s="1306"/>
      <c r="F43" s="1303"/>
      <c r="G43" s="319" t="s">
        <v>390</v>
      </c>
      <c r="H43" s="139"/>
      <c r="I43" s="139" t="str">
        <f t="shared" ref="I43:S43" si="105">IF(H43="","",H43)</f>
        <v/>
      </c>
      <c r="J43" s="139" t="str">
        <f t="shared" si="105"/>
        <v/>
      </c>
      <c r="K43" s="139" t="str">
        <f t="shared" si="105"/>
        <v/>
      </c>
      <c r="L43" s="139" t="str">
        <f t="shared" si="105"/>
        <v/>
      </c>
      <c r="M43" s="139" t="str">
        <f t="shared" si="105"/>
        <v/>
      </c>
      <c r="N43" s="139" t="str">
        <f t="shared" si="105"/>
        <v/>
      </c>
      <c r="O43" s="139" t="str">
        <f t="shared" si="105"/>
        <v/>
      </c>
      <c r="P43" s="139" t="str">
        <f t="shared" si="105"/>
        <v/>
      </c>
      <c r="Q43" s="139" t="str">
        <f t="shared" si="105"/>
        <v/>
      </c>
      <c r="R43" s="139" t="str">
        <f t="shared" si="105"/>
        <v/>
      </c>
      <c r="S43" s="139" t="str">
        <f t="shared" si="105"/>
        <v/>
      </c>
      <c r="T43" s="320">
        <f t="shared" si="90"/>
        <v>0</v>
      </c>
      <c r="U43" s="138"/>
      <c r="V43" s="138" t="str">
        <f t="shared" ref="V43:AF43" si="106">IF(U43="","",U43)</f>
        <v/>
      </c>
      <c r="W43" s="138" t="str">
        <f t="shared" si="106"/>
        <v/>
      </c>
      <c r="X43" s="138" t="str">
        <f t="shared" si="106"/>
        <v/>
      </c>
      <c r="Y43" s="138" t="str">
        <f t="shared" si="106"/>
        <v/>
      </c>
      <c r="Z43" s="138" t="str">
        <f t="shared" si="106"/>
        <v/>
      </c>
      <c r="AA43" s="138" t="str">
        <f t="shared" si="106"/>
        <v/>
      </c>
      <c r="AB43" s="138" t="str">
        <f t="shared" si="106"/>
        <v/>
      </c>
      <c r="AC43" s="138" t="str">
        <f t="shared" si="106"/>
        <v/>
      </c>
      <c r="AD43" s="138" t="str">
        <f t="shared" si="106"/>
        <v/>
      </c>
      <c r="AE43" s="138" t="str">
        <f t="shared" si="106"/>
        <v/>
      </c>
      <c r="AF43" s="138" t="str">
        <f t="shared" si="106"/>
        <v/>
      </c>
      <c r="AG43" s="320">
        <f t="shared" si="92"/>
        <v>0</v>
      </c>
      <c r="AH43" s="1289"/>
      <c r="AO43" s="511">
        <v>2</v>
      </c>
      <c r="AP43" s="511">
        <v>1</v>
      </c>
      <c r="AQ43" s="511">
        <v>2</v>
      </c>
      <c r="AR43" s="515">
        <f ca="1">IF($AQ43=1,IF(INDIRECT(ADDRESS(($AO43-1)*3+$AP43+5,$AQ43+7))="",0,INDIRECT(ADDRESS(($AO43-1)*3+$AP43+5,$AQ43+7))),IF(INDIRECT(ADDRESS(($AO43-1)*3+$AP43+5,$AQ43+7))="",0,IF(COUNTIF(INDIRECT(ADDRESS(($AO43-1)*36+($AP43-1)*12+6,COLUMN())):INDIRECT(ADDRESS(($AO43-1)*36+($AP43-1)*12+$AQ43+4,COLUMN())),INDIRECT(ADDRESS(($AO43-1)*3+$AP43+5,$AQ43+7)))&gt;=1,0,INDIRECT(ADDRESS(($AO43-1)*3+$AP43+5,$AQ43+7)))))</f>
        <v>0</v>
      </c>
      <c r="AS43" s="511">
        <f ca="1">COUNTIF(INDIRECT("H"&amp;(ROW()+12*(($AO43-1)*3+$AP43)-ROW())/12+5):INDIRECT("S"&amp;(ROW()+12*(($AO43-1)*3+$AP43)-ROW())/12+5),AR43)</f>
        <v>0</v>
      </c>
      <c r="AT43" s="515">
        <f ca="1">IF($AQ43=1,IF(INDIRECT(ADDRESS(($AO43-1)*3+$AP43+5,$AQ43+20))="",0,INDIRECT(ADDRESS(($AO43-1)*3+$AP43+5,$AQ43+20))),IF(INDIRECT(ADDRESS(($AO43-1)*3+$AP43+5,$AQ43+20))="",0,IF(COUNTIF(INDIRECT(ADDRESS(($AO43-1)*36+($AP43-1)*12+6,COLUMN())):INDIRECT(ADDRESS(($AO43-1)*36+($AP43-1)*12+$AQ43+4,COLUMN())),INDIRECT(ADDRESS(($AO43-1)*3+$AP43+5,$AQ43+20)))&gt;=1,0,INDIRECT(ADDRESS(($AO43-1)*3+$AP43+5,$AQ43+20)))))</f>
        <v>0</v>
      </c>
      <c r="AU43" s="511">
        <f ca="1">COUNTIF(INDIRECT("U"&amp;(ROW()+12*(($AO43-1)*3+$AP43)-ROW())/12+5):INDIRECT("AF"&amp;(ROW()+12*(($AO43-1)*3+$AP43)-ROW())/12+5),AT43)</f>
        <v>0</v>
      </c>
      <c r="AV43" s="511">
        <f ca="1">IF(AND(AR43+AT43&gt;0,AS43+AU43&gt;0),COUNTIF(AV$6:AV42,"&gt;0")+1,0)</f>
        <v>0</v>
      </c>
      <c r="BF43" s="511">
        <v>2</v>
      </c>
      <c r="BG43" s="511" t="s">
        <v>389</v>
      </c>
      <c r="BH43" s="517">
        <f>IF(BH42+BU42&gt;マスタ!$C$3,1,0)</f>
        <v>0</v>
      </c>
      <c r="BI43" s="517">
        <f>IF(BI42+BV42&gt;マスタ!$C$3,1,0)</f>
        <v>0</v>
      </c>
      <c r="BJ43" s="517">
        <f>IF(BJ42+BW42&gt;マスタ!$C$3,1,0)</f>
        <v>0</v>
      </c>
      <c r="BK43" s="517">
        <f>IF(BK42+BX42&gt;マスタ!$C$3,1,0)</f>
        <v>0</v>
      </c>
      <c r="BL43" s="517">
        <f>IF(BL42+BY42&gt;マスタ!$C$3,1,0)</f>
        <v>0</v>
      </c>
      <c r="BM43" s="517">
        <f>IF(BM42+BZ42&gt;マスタ!$C$3,1,0)</f>
        <v>0</v>
      </c>
      <c r="BN43" s="517">
        <f>IF(BN42+CA42&gt;マスタ!$C$3,1,0)</f>
        <v>0</v>
      </c>
      <c r="BO43" s="517">
        <f>IF(BO42+CB42&gt;マスタ!$C$3,1,0)</f>
        <v>0</v>
      </c>
      <c r="BP43" s="517">
        <f>IF(BP42+CC42&gt;マスタ!$C$3,1,0)</f>
        <v>0</v>
      </c>
      <c r="BQ43" s="517">
        <f>IF(BQ42+CD42&gt;マスタ!$C$3,1,0)</f>
        <v>0</v>
      </c>
      <c r="BR43" s="517">
        <f>IF(BR42+CE42&gt;マスタ!$C$3,1,0)</f>
        <v>0</v>
      </c>
      <c r="BS43" s="517">
        <f>IF(BS42+CF42&gt;マスタ!$C$3,1,0)</f>
        <v>0</v>
      </c>
      <c r="BU43" s="517"/>
      <c r="BV43" s="517"/>
      <c r="BW43" s="517"/>
      <c r="BX43" s="517"/>
      <c r="BY43" s="517"/>
      <c r="BZ43" s="517"/>
      <c r="CA43" s="517"/>
      <c r="CB43" s="517"/>
      <c r="CC43" s="517"/>
      <c r="CD43" s="517"/>
      <c r="CE43" s="517"/>
      <c r="CF43" s="517"/>
    </row>
    <row r="44" spans="1:84">
      <c r="A44" s="1301"/>
      <c r="B44" s="1304"/>
      <c r="C44" s="1304"/>
      <c r="D44" s="1304"/>
      <c r="E44" s="1307"/>
      <c r="F44" s="1304"/>
      <c r="G44" s="323" t="s">
        <v>516</v>
      </c>
      <c r="H44" s="137"/>
      <c r="I44" s="137" t="str">
        <f t="shared" ref="I44:S44" si="107">IF(H44="","",H44)</f>
        <v/>
      </c>
      <c r="J44" s="137" t="str">
        <f t="shared" si="107"/>
        <v/>
      </c>
      <c r="K44" s="137" t="str">
        <f t="shared" si="107"/>
        <v/>
      </c>
      <c r="L44" s="137" t="str">
        <f t="shared" si="107"/>
        <v/>
      </c>
      <c r="M44" s="137" t="str">
        <f t="shared" si="107"/>
        <v/>
      </c>
      <c r="N44" s="137" t="str">
        <f t="shared" si="107"/>
        <v/>
      </c>
      <c r="O44" s="137" t="str">
        <f t="shared" si="107"/>
        <v/>
      </c>
      <c r="P44" s="137" t="str">
        <f t="shared" si="107"/>
        <v/>
      </c>
      <c r="Q44" s="137" t="str">
        <f t="shared" si="107"/>
        <v/>
      </c>
      <c r="R44" s="137" t="str">
        <f t="shared" si="107"/>
        <v/>
      </c>
      <c r="S44" s="137" t="str">
        <f t="shared" si="107"/>
        <v/>
      </c>
      <c r="T44" s="322">
        <f t="shared" si="90"/>
        <v>0</v>
      </c>
      <c r="U44" s="136"/>
      <c r="V44" s="136" t="str">
        <f t="shared" ref="V44:AF44" si="108">IF(U44="","",U44)</f>
        <v/>
      </c>
      <c r="W44" s="136" t="str">
        <f t="shared" si="108"/>
        <v/>
      </c>
      <c r="X44" s="136" t="str">
        <f t="shared" si="108"/>
        <v/>
      </c>
      <c r="Y44" s="136" t="str">
        <f t="shared" si="108"/>
        <v/>
      </c>
      <c r="Z44" s="136" t="str">
        <f t="shared" si="108"/>
        <v/>
      </c>
      <c r="AA44" s="136" t="str">
        <f t="shared" si="108"/>
        <v/>
      </c>
      <c r="AB44" s="136" t="str">
        <f t="shared" si="108"/>
        <v/>
      </c>
      <c r="AC44" s="136" t="str">
        <f t="shared" si="108"/>
        <v/>
      </c>
      <c r="AD44" s="136" t="str">
        <f t="shared" si="108"/>
        <v/>
      </c>
      <c r="AE44" s="136" t="str">
        <f t="shared" si="108"/>
        <v/>
      </c>
      <c r="AF44" s="136" t="str">
        <f t="shared" si="108"/>
        <v/>
      </c>
      <c r="AG44" s="322">
        <f t="shared" si="92"/>
        <v>0</v>
      </c>
      <c r="AH44" s="1290"/>
      <c r="AO44" s="511">
        <v>2</v>
      </c>
      <c r="AP44" s="511">
        <v>1</v>
      </c>
      <c r="AQ44" s="511">
        <v>3</v>
      </c>
      <c r="AR44" s="515">
        <f ca="1">IF($AQ44=1,IF(INDIRECT(ADDRESS(($AO44-1)*3+$AP44+5,$AQ44+7))="",0,INDIRECT(ADDRESS(($AO44-1)*3+$AP44+5,$AQ44+7))),IF(INDIRECT(ADDRESS(($AO44-1)*3+$AP44+5,$AQ44+7))="",0,IF(COUNTIF(INDIRECT(ADDRESS(($AO44-1)*36+($AP44-1)*12+6,COLUMN())):INDIRECT(ADDRESS(($AO44-1)*36+($AP44-1)*12+$AQ44+4,COLUMN())),INDIRECT(ADDRESS(($AO44-1)*3+$AP44+5,$AQ44+7)))&gt;=1,0,INDIRECT(ADDRESS(($AO44-1)*3+$AP44+5,$AQ44+7)))))</f>
        <v>0</v>
      </c>
      <c r="AS44" s="511">
        <f ca="1">COUNTIF(INDIRECT("H"&amp;(ROW()+12*(($AO44-1)*3+$AP44)-ROW())/12+5):INDIRECT("S"&amp;(ROW()+12*(($AO44-1)*3+$AP44)-ROW())/12+5),AR44)</f>
        <v>0</v>
      </c>
      <c r="AT44" s="515">
        <f ca="1">IF($AQ44=1,IF(INDIRECT(ADDRESS(($AO44-1)*3+$AP44+5,$AQ44+20))="",0,INDIRECT(ADDRESS(($AO44-1)*3+$AP44+5,$AQ44+20))),IF(INDIRECT(ADDRESS(($AO44-1)*3+$AP44+5,$AQ44+20))="",0,IF(COUNTIF(INDIRECT(ADDRESS(($AO44-1)*36+($AP44-1)*12+6,COLUMN())):INDIRECT(ADDRESS(($AO44-1)*36+($AP44-1)*12+$AQ44+4,COLUMN())),INDIRECT(ADDRESS(($AO44-1)*3+$AP44+5,$AQ44+20)))&gt;=1,0,INDIRECT(ADDRESS(($AO44-1)*3+$AP44+5,$AQ44+20)))))</f>
        <v>0</v>
      </c>
      <c r="AU44" s="511">
        <f ca="1">COUNTIF(INDIRECT("U"&amp;(ROW()+12*(($AO44-1)*3+$AP44)-ROW())/12+5):INDIRECT("AF"&amp;(ROW()+12*(($AO44-1)*3+$AP44)-ROW())/12+5),AT44)</f>
        <v>0</v>
      </c>
      <c r="AV44" s="511">
        <f ca="1">IF(AND(AR44+AT44&gt;0,AS44+AU44&gt;0),COUNTIF(AV$6:AV43,"&gt;0")+1,0)</f>
        <v>0</v>
      </c>
      <c r="BF44" s="511">
        <v>3</v>
      </c>
      <c r="BH44" s="517"/>
      <c r="BI44" s="517"/>
      <c r="BJ44" s="517"/>
      <c r="BK44" s="517"/>
      <c r="BL44" s="517"/>
      <c r="BM44" s="517"/>
      <c r="BN44" s="517"/>
      <c r="BO44" s="517"/>
      <c r="BP44" s="517"/>
      <c r="BQ44" s="517"/>
      <c r="BR44" s="517"/>
      <c r="BS44" s="517"/>
      <c r="BU44" s="517"/>
      <c r="BV44" s="517"/>
      <c r="BW44" s="517"/>
      <c r="BX44" s="517"/>
      <c r="BY44" s="517"/>
      <c r="BZ44" s="517"/>
      <c r="CA44" s="517"/>
      <c r="CB44" s="517"/>
      <c r="CC44" s="517"/>
      <c r="CD44" s="517"/>
      <c r="CE44" s="517"/>
      <c r="CF44" s="517"/>
    </row>
    <row r="45" spans="1:84">
      <c r="A45" s="1314">
        <v>14</v>
      </c>
      <c r="B45" s="1308"/>
      <c r="C45" s="1308"/>
      <c r="D45" s="1302"/>
      <c r="E45" s="1305"/>
      <c r="F45" s="1302"/>
      <c r="G45" s="317" t="s">
        <v>391</v>
      </c>
      <c r="H45" s="141"/>
      <c r="I45" s="141" t="str">
        <f t="shared" ref="I45:S45" si="109">IF(H45="","",H45)</f>
        <v/>
      </c>
      <c r="J45" s="141" t="str">
        <f t="shared" si="109"/>
        <v/>
      </c>
      <c r="K45" s="141" t="str">
        <f t="shared" si="109"/>
        <v/>
      </c>
      <c r="L45" s="141" t="str">
        <f t="shared" si="109"/>
        <v/>
      </c>
      <c r="M45" s="141" t="str">
        <f t="shared" si="109"/>
        <v/>
      </c>
      <c r="N45" s="141" t="str">
        <f t="shared" si="109"/>
        <v/>
      </c>
      <c r="O45" s="141" t="str">
        <f t="shared" si="109"/>
        <v/>
      </c>
      <c r="P45" s="141" t="str">
        <f t="shared" si="109"/>
        <v/>
      </c>
      <c r="Q45" s="141" t="str">
        <f t="shared" si="109"/>
        <v/>
      </c>
      <c r="R45" s="141" t="str">
        <f t="shared" si="109"/>
        <v/>
      </c>
      <c r="S45" s="141" t="str">
        <f t="shared" si="109"/>
        <v/>
      </c>
      <c r="T45" s="318">
        <f t="shared" si="90"/>
        <v>0</v>
      </c>
      <c r="U45" s="140"/>
      <c r="V45" s="140" t="str">
        <f t="shared" ref="V45:AF45" si="110">IF(U45="","",U45)</f>
        <v/>
      </c>
      <c r="W45" s="140" t="str">
        <f t="shared" si="110"/>
        <v/>
      </c>
      <c r="X45" s="140" t="str">
        <f t="shared" si="110"/>
        <v/>
      </c>
      <c r="Y45" s="140" t="str">
        <f t="shared" si="110"/>
        <v/>
      </c>
      <c r="Z45" s="140" t="str">
        <f t="shared" si="110"/>
        <v/>
      </c>
      <c r="AA45" s="140" t="str">
        <f t="shared" si="110"/>
        <v/>
      </c>
      <c r="AB45" s="140" t="str">
        <f t="shared" si="110"/>
        <v/>
      </c>
      <c r="AC45" s="140" t="str">
        <f t="shared" si="110"/>
        <v/>
      </c>
      <c r="AD45" s="140" t="str">
        <f t="shared" si="110"/>
        <v/>
      </c>
      <c r="AE45" s="140" t="str">
        <f t="shared" si="110"/>
        <v/>
      </c>
      <c r="AF45" s="140" t="str">
        <f t="shared" si="110"/>
        <v/>
      </c>
      <c r="AG45" s="318">
        <f t="shared" si="92"/>
        <v>0</v>
      </c>
      <c r="AH45" s="1288"/>
      <c r="AO45" s="511">
        <v>2</v>
      </c>
      <c r="AP45" s="511">
        <v>1</v>
      </c>
      <c r="AQ45" s="511">
        <v>4</v>
      </c>
      <c r="AR45" s="515">
        <f ca="1">IF($AQ45=1,IF(INDIRECT(ADDRESS(($AO45-1)*3+$AP45+5,$AQ45+7))="",0,INDIRECT(ADDRESS(($AO45-1)*3+$AP45+5,$AQ45+7))),IF(INDIRECT(ADDRESS(($AO45-1)*3+$AP45+5,$AQ45+7))="",0,IF(COUNTIF(INDIRECT(ADDRESS(($AO45-1)*36+($AP45-1)*12+6,COLUMN())):INDIRECT(ADDRESS(($AO45-1)*36+($AP45-1)*12+$AQ45+4,COLUMN())),INDIRECT(ADDRESS(($AO45-1)*3+$AP45+5,$AQ45+7)))&gt;=1,0,INDIRECT(ADDRESS(($AO45-1)*3+$AP45+5,$AQ45+7)))))</f>
        <v>0</v>
      </c>
      <c r="AS45" s="511">
        <f ca="1">COUNTIF(INDIRECT("H"&amp;(ROW()+12*(($AO45-1)*3+$AP45)-ROW())/12+5):INDIRECT("S"&amp;(ROW()+12*(($AO45-1)*3+$AP45)-ROW())/12+5),AR45)</f>
        <v>0</v>
      </c>
      <c r="AT45" s="515">
        <f ca="1">IF($AQ45=1,IF(INDIRECT(ADDRESS(($AO45-1)*3+$AP45+5,$AQ45+20))="",0,INDIRECT(ADDRESS(($AO45-1)*3+$AP45+5,$AQ45+20))),IF(INDIRECT(ADDRESS(($AO45-1)*3+$AP45+5,$AQ45+20))="",0,IF(COUNTIF(INDIRECT(ADDRESS(($AO45-1)*36+($AP45-1)*12+6,COLUMN())):INDIRECT(ADDRESS(($AO45-1)*36+($AP45-1)*12+$AQ45+4,COLUMN())),INDIRECT(ADDRESS(($AO45-1)*3+$AP45+5,$AQ45+20)))&gt;=1,0,INDIRECT(ADDRESS(($AO45-1)*3+$AP45+5,$AQ45+20)))))</f>
        <v>0</v>
      </c>
      <c r="AU45" s="511">
        <f ca="1">COUNTIF(INDIRECT("U"&amp;(ROW()+12*(($AO45-1)*3+$AP45)-ROW())/12+5):INDIRECT("AF"&amp;(ROW()+12*(($AO45-1)*3+$AP45)-ROW())/12+5),AT45)</f>
        <v>0</v>
      </c>
      <c r="AV45" s="511">
        <f ca="1">IF(AND(AR45+AT45&gt;0,AS45+AU45&gt;0),COUNTIF(AV$6:AV44,"&gt;0")+1,0)</f>
        <v>0</v>
      </c>
      <c r="BF45" s="511">
        <v>1</v>
      </c>
      <c r="BH45" s="517">
        <f t="shared" ref="BH45:BS45" si="111">SUM(H45:H46)</f>
        <v>0</v>
      </c>
      <c r="BI45" s="517">
        <f t="shared" si="111"/>
        <v>0</v>
      </c>
      <c r="BJ45" s="517">
        <f t="shared" si="111"/>
        <v>0</v>
      </c>
      <c r="BK45" s="517">
        <f t="shared" si="111"/>
        <v>0</v>
      </c>
      <c r="BL45" s="517">
        <f t="shared" si="111"/>
        <v>0</v>
      </c>
      <c r="BM45" s="517">
        <f t="shared" si="111"/>
        <v>0</v>
      </c>
      <c r="BN45" s="517">
        <f t="shared" si="111"/>
        <v>0</v>
      </c>
      <c r="BO45" s="517">
        <f t="shared" si="111"/>
        <v>0</v>
      </c>
      <c r="BP45" s="517">
        <f t="shared" si="111"/>
        <v>0</v>
      </c>
      <c r="BQ45" s="517">
        <f t="shared" si="111"/>
        <v>0</v>
      </c>
      <c r="BR45" s="517">
        <f t="shared" si="111"/>
        <v>0</v>
      </c>
      <c r="BS45" s="517">
        <f t="shared" si="111"/>
        <v>0</v>
      </c>
      <c r="BU45" s="517">
        <f t="shared" ref="BU45:CF45" si="112">SUM(U45:U46)</f>
        <v>0</v>
      </c>
      <c r="BV45" s="517">
        <f t="shared" si="112"/>
        <v>0</v>
      </c>
      <c r="BW45" s="517">
        <f t="shared" si="112"/>
        <v>0</v>
      </c>
      <c r="BX45" s="517">
        <f t="shared" si="112"/>
        <v>0</v>
      </c>
      <c r="BY45" s="517">
        <f t="shared" si="112"/>
        <v>0</v>
      </c>
      <c r="BZ45" s="517">
        <f t="shared" si="112"/>
        <v>0</v>
      </c>
      <c r="CA45" s="517">
        <f t="shared" si="112"/>
        <v>0</v>
      </c>
      <c r="CB45" s="517">
        <f t="shared" si="112"/>
        <v>0</v>
      </c>
      <c r="CC45" s="517">
        <f t="shared" si="112"/>
        <v>0</v>
      </c>
      <c r="CD45" s="517">
        <f t="shared" si="112"/>
        <v>0</v>
      </c>
      <c r="CE45" s="517">
        <f t="shared" si="112"/>
        <v>0</v>
      </c>
      <c r="CF45" s="517">
        <f t="shared" si="112"/>
        <v>0</v>
      </c>
    </row>
    <row r="46" spans="1:84">
      <c r="A46" s="1315"/>
      <c r="B46" s="1309"/>
      <c r="C46" s="1309"/>
      <c r="D46" s="1303"/>
      <c r="E46" s="1306"/>
      <c r="F46" s="1303"/>
      <c r="G46" s="319" t="s">
        <v>390</v>
      </c>
      <c r="H46" s="139"/>
      <c r="I46" s="139" t="str">
        <f t="shared" ref="I46:S46" si="113">IF(H46="","",H46)</f>
        <v/>
      </c>
      <c r="J46" s="139" t="str">
        <f t="shared" si="113"/>
        <v/>
      </c>
      <c r="K46" s="139" t="str">
        <f t="shared" si="113"/>
        <v/>
      </c>
      <c r="L46" s="139" t="str">
        <f t="shared" si="113"/>
        <v/>
      </c>
      <c r="M46" s="139" t="str">
        <f t="shared" si="113"/>
        <v/>
      </c>
      <c r="N46" s="139" t="str">
        <f t="shared" si="113"/>
        <v/>
      </c>
      <c r="O46" s="139" t="str">
        <f t="shared" si="113"/>
        <v/>
      </c>
      <c r="P46" s="139" t="str">
        <f t="shared" si="113"/>
        <v/>
      </c>
      <c r="Q46" s="139" t="str">
        <f t="shared" si="113"/>
        <v/>
      </c>
      <c r="R46" s="139" t="str">
        <f t="shared" si="113"/>
        <v/>
      </c>
      <c r="S46" s="139" t="str">
        <f t="shared" si="113"/>
        <v/>
      </c>
      <c r="T46" s="320">
        <f t="shared" si="90"/>
        <v>0</v>
      </c>
      <c r="U46" s="138"/>
      <c r="V46" s="138" t="str">
        <f t="shared" ref="V46:AF46" si="114">IF(U46="","",U46)</f>
        <v/>
      </c>
      <c r="W46" s="138" t="str">
        <f t="shared" si="114"/>
        <v/>
      </c>
      <c r="X46" s="138" t="str">
        <f t="shared" si="114"/>
        <v/>
      </c>
      <c r="Y46" s="138" t="str">
        <f t="shared" si="114"/>
        <v/>
      </c>
      <c r="Z46" s="138" t="str">
        <f t="shared" si="114"/>
        <v/>
      </c>
      <c r="AA46" s="138" t="str">
        <f t="shared" si="114"/>
        <v/>
      </c>
      <c r="AB46" s="138" t="str">
        <f t="shared" si="114"/>
        <v/>
      </c>
      <c r="AC46" s="138" t="str">
        <f t="shared" si="114"/>
        <v/>
      </c>
      <c r="AD46" s="138" t="str">
        <f t="shared" si="114"/>
        <v/>
      </c>
      <c r="AE46" s="138" t="str">
        <f t="shared" si="114"/>
        <v/>
      </c>
      <c r="AF46" s="138" t="str">
        <f t="shared" si="114"/>
        <v/>
      </c>
      <c r="AG46" s="320">
        <f t="shared" si="92"/>
        <v>0</v>
      </c>
      <c r="AH46" s="1289"/>
      <c r="AO46" s="511">
        <v>2</v>
      </c>
      <c r="AP46" s="511">
        <v>1</v>
      </c>
      <c r="AQ46" s="511">
        <v>5</v>
      </c>
      <c r="AR46" s="515">
        <f ca="1">IF($AQ46=1,IF(INDIRECT(ADDRESS(($AO46-1)*3+$AP46+5,$AQ46+7))="",0,INDIRECT(ADDRESS(($AO46-1)*3+$AP46+5,$AQ46+7))),IF(INDIRECT(ADDRESS(($AO46-1)*3+$AP46+5,$AQ46+7))="",0,IF(COUNTIF(INDIRECT(ADDRESS(($AO46-1)*36+($AP46-1)*12+6,COLUMN())):INDIRECT(ADDRESS(($AO46-1)*36+($AP46-1)*12+$AQ46+4,COLUMN())),INDIRECT(ADDRESS(($AO46-1)*3+$AP46+5,$AQ46+7)))&gt;=1,0,INDIRECT(ADDRESS(($AO46-1)*3+$AP46+5,$AQ46+7)))))</f>
        <v>0</v>
      </c>
      <c r="AS46" s="511">
        <f ca="1">COUNTIF(INDIRECT("H"&amp;(ROW()+12*(($AO46-1)*3+$AP46)-ROW())/12+5):INDIRECT("S"&amp;(ROW()+12*(($AO46-1)*3+$AP46)-ROW())/12+5),AR46)</f>
        <v>0</v>
      </c>
      <c r="AT46" s="515">
        <f ca="1">IF($AQ46=1,IF(INDIRECT(ADDRESS(($AO46-1)*3+$AP46+5,$AQ46+20))="",0,INDIRECT(ADDRESS(($AO46-1)*3+$AP46+5,$AQ46+20))),IF(INDIRECT(ADDRESS(($AO46-1)*3+$AP46+5,$AQ46+20))="",0,IF(COUNTIF(INDIRECT(ADDRESS(($AO46-1)*36+($AP46-1)*12+6,COLUMN())):INDIRECT(ADDRESS(($AO46-1)*36+($AP46-1)*12+$AQ46+4,COLUMN())),INDIRECT(ADDRESS(($AO46-1)*3+$AP46+5,$AQ46+20)))&gt;=1,0,INDIRECT(ADDRESS(($AO46-1)*3+$AP46+5,$AQ46+20)))))</f>
        <v>0</v>
      </c>
      <c r="AU46" s="511">
        <f ca="1">COUNTIF(INDIRECT("U"&amp;(ROW()+12*(($AO46-1)*3+$AP46)-ROW())/12+5):INDIRECT("AF"&amp;(ROW()+12*(($AO46-1)*3+$AP46)-ROW())/12+5),AT46)</f>
        <v>0</v>
      </c>
      <c r="AV46" s="511">
        <f ca="1">IF(AND(AR46+AT46&gt;0,AS46+AU46&gt;0),COUNTIF(AV$6:AV45,"&gt;0")+1,0)</f>
        <v>0</v>
      </c>
      <c r="BF46" s="511">
        <v>2</v>
      </c>
      <c r="BG46" s="511" t="s">
        <v>389</v>
      </c>
      <c r="BH46" s="517">
        <f>IF(BH45+BU45&gt;マスタ!$C$3,1,0)</f>
        <v>0</v>
      </c>
      <c r="BI46" s="517">
        <f>IF(BI45+BV45&gt;マスタ!$C$3,1,0)</f>
        <v>0</v>
      </c>
      <c r="BJ46" s="517">
        <f>IF(BJ45+BW45&gt;マスタ!$C$3,1,0)</f>
        <v>0</v>
      </c>
      <c r="BK46" s="517">
        <f>IF(BK45+BX45&gt;マスタ!$C$3,1,0)</f>
        <v>0</v>
      </c>
      <c r="BL46" s="517">
        <f>IF(BL45+BY45&gt;マスタ!$C$3,1,0)</f>
        <v>0</v>
      </c>
      <c r="BM46" s="517">
        <f>IF(BM45+BZ45&gt;マスタ!$C$3,1,0)</f>
        <v>0</v>
      </c>
      <c r="BN46" s="517">
        <f>IF(BN45+CA45&gt;マスタ!$C$3,1,0)</f>
        <v>0</v>
      </c>
      <c r="BO46" s="517">
        <f>IF(BO45+CB45&gt;マスタ!$C$3,1,0)</f>
        <v>0</v>
      </c>
      <c r="BP46" s="517">
        <f>IF(BP45+CC45&gt;マスタ!$C$3,1,0)</f>
        <v>0</v>
      </c>
      <c r="BQ46" s="517">
        <f>IF(BQ45+CD45&gt;マスタ!$C$3,1,0)</f>
        <v>0</v>
      </c>
      <c r="BR46" s="517">
        <f>IF(BR45+CE45&gt;マスタ!$C$3,1,0)</f>
        <v>0</v>
      </c>
      <c r="BS46" s="517">
        <f>IF(BS45+CF45&gt;マスタ!$C$3,1,0)</f>
        <v>0</v>
      </c>
      <c r="BU46" s="517"/>
      <c r="BV46" s="517"/>
      <c r="BW46" s="517"/>
      <c r="BX46" s="517"/>
      <c r="BY46" s="517"/>
      <c r="BZ46" s="517"/>
      <c r="CA46" s="517"/>
      <c r="CB46" s="517"/>
      <c r="CC46" s="517"/>
      <c r="CD46" s="517"/>
      <c r="CE46" s="517"/>
      <c r="CF46" s="517"/>
    </row>
    <row r="47" spans="1:84">
      <c r="A47" s="1316"/>
      <c r="B47" s="1310"/>
      <c r="C47" s="1310"/>
      <c r="D47" s="1304"/>
      <c r="E47" s="1307"/>
      <c r="F47" s="1304"/>
      <c r="G47" s="323" t="s">
        <v>516</v>
      </c>
      <c r="H47" s="137"/>
      <c r="I47" s="137" t="str">
        <f t="shared" ref="I47:S47" si="115">IF(H47="","",H47)</f>
        <v/>
      </c>
      <c r="J47" s="137" t="str">
        <f t="shared" si="115"/>
        <v/>
      </c>
      <c r="K47" s="137" t="str">
        <f t="shared" si="115"/>
        <v/>
      </c>
      <c r="L47" s="137" t="str">
        <f t="shared" si="115"/>
        <v/>
      </c>
      <c r="M47" s="137" t="str">
        <f t="shared" si="115"/>
        <v/>
      </c>
      <c r="N47" s="137" t="str">
        <f t="shared" si="115"/>
        <v/>
      </c>
      <c r="O47" s="137" t="str">
        <f t="shared" si="115"/>
        <v/>
      </c>
      <c r="P47" s="137" t="str">
        <f t="shared" si="115"/>
        <v/>
      </c>
      <c r="Q47" s="137" t="str">
        <f t="shared" si="115"/>
        <v/>
      </c>
      <c r="R47" s="137" t="str">
        <f t="shared" si="115"/>
        <v/>
      </c>
      <c r="S47" s="137" t="str">
        <f t="shared" si="115"/>
        <v/>
      </c>
      <c r="T47" s="322">
        <f t="shared" si="90"/>
        <v>0</v>
      </c>
      <c r="U47" s="136"/>
      <c r="V47" s="136" t="str">
        <f t="shared" ref="V47:AF47" si="116">IF(U47="","",U47)</f>
        <v/>
      </c>
      <c r="W47" s="136" t="str">
        <f t="shared" si="116"/>
        <v/>
      </c>
      <c r="X47" s="136" t="str">
        <f t="shared" si="116"/>
        <v/>
      </c>
      <c r="Y47" s="136" t="str">
        <f t="shared" si="116"/>
        <v/>
      </c>
      <c r="Z47" s="136" t="str">
        <f t="shared" si="116"/>
        <v/>
      </c>
      <c r="AA47" s="136" t="str">
        <f t="shared" si="116"/>
        <v/>
      </c>
      <c r="AB47" s="136" t="str">
        <f t="shared" si="116"/>
        <v/>
      </c>
      <c r="AC47" s="136" t="str">
        <f t="shared" si="116"/>
        <v/>
      </c>
      <c r="AD47" s="136" t="str">
        <f t="shared" si="116"/>
        <v/>
      </c>
      <c r="AE47" s="136" t="str">
        <f t="shared" si="116"/>
        <v/>
      </c>
      <c r="AF47" s="136" t="str">
        <f t="shared" si="116"/>
        <v/>
      </c>
      <c r="AG47" s="322">
        <f t="shared" si="92"/>
        <v>0</v>
      </c>
      <c r="AH47" s="1290"/>
      <c r="AO47" s="511">
        <v>2</v>
      </c>
      <c r="AP47" s="511">
        <v>1</v>
      </c>
      <c r="AQ47" s="511">
        <v>6</v>
      </c>
      <c r="AR47" s="515">
        <f ca="1">IF($AQ47=1,IF(INDIRECT(ADDRESS(($AO47-1)*3+$AP47+5,$AQ47+7))="",0,INDIRECT(ADDRESS(($AO47-1)*3+$AP47+5,$AQ47+7))),IF(INDIRECT(ADDRESS(($AO47-1)*3+$AP47+5,$AQ47+7))="",0,IF(COUNTIF(INDIRECT(ADDRESS(($AO47-1)*36+($AP47-1)*12+6,COLUMN())):INDIRECT(ADDRESS(($AO47-1)*36+($AP47-1)*12+$AQ47+4,COLUMN())),INDIRECT(ADDRESS(($AO47-1)*3+$AP47+5,$AQ47+7)))&gt;=1,0,INDIRECT(ADDRESS(($AO47-1)*3+$AP47+5,$AQ47+7)))))</f>
        <v>0</v>
      </c>
      <c r="AS47" s="511">
        <f ca="1">COUNTIF(INDIRECT("H"&amp;(ROW()+12*(($AO47-1)*3+$AP47)-ROW())/12+5):INDIRECT("S"&amp;(ROW()+12*(($AO47-1)*3+$AP47)-ROW())/12+5),AR47)</f>
        <v>0</v>
      </c>
      <c r="AT47" s="515">
        <f ca="1">IF($AQ47=1,IF(INDIRECT(ADDRESS(($AO47-1)*3+$AP47+5,$AQ47+20))="",0,INDIRECT(ADDRESS(($AO47-1)*3+$AP47+5,$AQ47+20))),IF(INDIRECT(ADDRESS(($AO47-1)*3+$AP47+5,$AQ47+20))="",0,IF(COUNTIF(INDIRECT(ADDRESS(($AO47-1)*36+($AP47-1)*12+6,COLUMN())):INDIRECT(ADDRESS(($AO47-1)*36+($AP47-1)*12+$AQ47+4,COLUMN())),INDIRECT(ADDRESS(($AO47-1)*3+$AP47+5,$AQ47+20)))&gt;=1,0,INDIRECT(ADDRESS(($AO47-1)*3+$AP47+5,$AQ47+20)))))</f>
        <v>0</v>
      </c>
      <c r="AU47" s="511">
        <f ca="1">COUNTIF(INDIRECT("U"&amp;(ROW()+12*(($AO47-1)*3+$AP47)-ROW())/12+5):INDIRECT("AF"&amp;(ROW()+12*(($AO47-1)*3+$AP47)-ROW())/12+5),AT47)</f>
        <v>0</v>
      </c>
      <c r="AV47" s="511">
        <f ca="1">IF(AND(AR47+AT47&gt;0,AS47+AU47&gt;0),COUNTIF(AV$6:AV46,"&gt;0")+1,0)</f>
        <v>0</v>
      </c>
      <c r="BF47" s="511">
        <v>3</v>
      </c>
      <c r="BH47" s="517"/>
      <c r="BI47" s="517"/>
      <c r="BJ47" s="517"/>
      <c r="BK47" s="517"/>
      <c r="BL47" s="517"/>
      <c r="BM47" s="517"/>
      <c r="BN47" s="517"/>
      <c r="BO47" s="517"/>
      <c r="BP47" s="517"/>
      <c r="BQ47" s="517"/>
      <c r="BR47" s="517"/>
      <c r="BS47" s="517"/>
      <c r="BU47" s="517"/>
      <c r="BV47" s="517"/>
      <c r="BW47" s="517"/>
      <c r="BX47" s="517"/>
      <c r="BY47" s="517"/>
      <c r="BZ47" s="517"/>
      <c r="CA47" s="517"/>
      <c r="CB47" s="517"/>
      <c r="CC47" s="517"/>
      <c r="CD47" s="517"/>
      <c r="CE47" s="517"/>
      <c r="CF47" s="517"/>
    </row>
    <row r="48" spans="1:84">
      <c r="A48" s="1300">
        <v>15</v>
      </c>
      <c r="B48" s="1302"/>
      <c r="C48" s="1302"/>
      <c r="D48" s="1302"/>
      <c r="E48" s="1305"/>
      <c r="F48" s="1302"/>
      <c r="G48" s="317" t="s">
        <v>391</v>
      </c>
      <c r="H48" s="141"/>
      <c r="I48" s="141" t="str">
        <f t="shared" ref="I48:S48" si="117">IF(H48="","",H48)</f>
        <v/>
      </c>
      <c r="J48" s="141" t="str">
        <f t="shared" si="117"/>
        <v/>
      </c>
      <c r="K48" s="141" t="str">
        <f t="shared" si="117"/>
        <v/>
      </c>
      <c r="L48" s="141" t="str">
        <f t="shared" si="117"/>
        <v/>
      </c>
      <c r="M48" s="141" t="str">
        <f t="shared" si="117"/>
        <v/>
      </c>
      <c r="N48" s="141" t="str">
        <f t="shared" si="117"/>
        <v/>
      </c>
      <c r="O48" s="141" t="str">
        <f t="shared" si="117"/>
        <v/>
      </c>
      <c r="P48" s="141" t="str">
        <f t="shared" si="117"/>
        <v/>
      </c>
      <c r="Q48" s="141" t="str">
        <f t="shared" si="117"/>
        <v/>
      </c>
      <c r="R48" s="141" t="str">
        <f t="shared" si="117"/>
        <v/>
      </c>
      <c r="S48" s="141" t="str">
        <f t="shared" si="117"/>
        <v/>
      </c>
      <c r="T48" s="318">
        <f t="shared" si="90"/>
        <v>0</v>
      </c>
      <c r="U48" s="140"/>
      <c r="V48" s="140" t="str">
        <f t="shared" ref="V48:AF48" si="118">IF(U48="","",U48)</f>
        <v/>
      </c>
      <c r="W48" s="140" t="str">
        <f t="shared" si="118"/>
        <v/>
      </c>
      <c r="X48" s="140" t="str">
        <f t="shared" si="118"/>
        <v/>
      </c>
      <c r="Y48" s="140" t="str">
        <f t="shared" si="118"/>
        <v/>
      </c>
      <c r="Z48" s="140" t="str">
        <f t="shared" si="118"/>
        <v/>
      </c>
      <c r="AA48" s="140" t="str">
        <f t="shared" si="118"/>
        <v/>
      </c>
      <c r="AB48" s="140" t="str">
        <f t="shared" si="118"/>
        <v/>
      </c>
      <c r="AC48" s="140" t="str">
        <f t="shared" si="118"/>
        <v/>
      </c>
      <c r="AD48" s="140" t="str">
        <f t="shared" si="118"/>
        <v/>
      </c>
      <c r="AE48" s="140" t="str">
        <f t="shared" si="118"/>
        <v/>
      </c>
      <c r="AF48" s="140" t="str">
        <f t="shared" si="118"/>
        <v/>
      </c>
      <c r="AG48" s="318">
        <f t="shared" si="92"/>
        <v>0</v>
      </c>
      <c r="AH48" s="1288"/>
      <c r="AO48" s="511">
        <v>2</v>
      </c>
      <c r="AP48" s="511">
        <v>1</v>
      </c>
      <c r="AQ48" s="511">
        <v>7</v>
      </c>
      <c r="AR48" s="515">
        <f ca="1">IF($AQ48=1,IF(INDIRECT(ADDRESS(($AO48-1)*3+$AP48+5,$AQ48+7))="",0,INDIRECT(ADDRESS(($AO48-1)*3+$AP48+5,$AQ48+7))),IF(INDIRECT(ADDRESS(($AO48-1)*3+$AP48+5,$AQ48+7))="",0,IF(COUNTIF(INDIRECT(ADDRESS(($AO48-1)*36+($AP48-1)*12+6,COLUMN())):INDIRECT(ADDRESS(($AO48-1)*36+($AP48-1)*12+$AQ48+4,COLUMN())),INDIRECT(ADDRESS(($AO48-1)*3+$AP48+5,$AQ48+7)))&gt;=1,0,INDIRECT(ADDRESS(($AO48-1)*3+$AP48+5,$AQ48+7)))))</f>
        <v>0</v>
      </c>
      <c r="AS48" s="511">
        <f ca="1">COUNTIF(INDIRECT("H"&amp;(ROW()+12*(($AO48-1)*3+$AP48)-ROW())/12+5):INDIRECT("S"&amp;(ROW()+12*(($AO48-1)*3+$AP48)-ROW())/12+5),AR48)</f>
        <v>0</v>
      </c>
      <c r="AT48" s="515">
        <f ca="1">IF($AQ48=1,IF(INDIRECT(ADDRESS(($AO48-1)*3+$AP48+5,$AQ48+20))="",0,INDIRECT(ADDRESS(($AO48-1)*3+$AP48+5,$AQ48+20))),IF(INDIRECT(ADDRESS(($AO48-1)*3+$AP48+5,$AQ48+20))="",0,IF(COUNTIF(INDIRECT(ADDRESS(($AO48-1)*36+($AP48-1)*12+6,COLUMN())):INDIRECT(ADDRESS(($AO48-1)*36+($AP48-1)*12+$AQ48+4,COLUMN())),INDIRECT(ADDRESS(($AO48-1)*3+$AP48+5,$AQ48+20)))&gt;=1,0,INDIRECT(ADDRESS(($AO48-1)*3+$AP48+5,$AQ48+20)))))</f>
        <v>0</v>
      </c>
      <c r="AU48" s="511">
        <f ca="1">COUNTIF(INDIRECT("U"&amp;(ROW()+12*(($AO48-1)*3+$AP48)-ROW())/12+5):INDIRECT("AF"&amp;(ROW()+12*(($AO48-1)*3+$AP48)-ROW())/12+5),AT48)</f>
        <v>0</v>
      </c>
      <c r="AV48" s="511">
        <f ca="1">IF(AND(AR48+AT48&gt;0,AS48+AU48&gt;0),COUNTIF(AV$6:AV47,"&gt;0")+1,0)</f>
        <v>0</v>
      </c>
      <c r="BF48" s="511">
        <v>1</v>
      </c>
      <c r="BH48" s="517">
        <f t="shared" ref="BH48:BS48" si="119">SUM(H48:H49)</f>
        <v>0</v>
      </c>
      <c r="BI48" s="517">
        <f t="shared" si="119"/>
        <v>0</v>
      </c>
      <c r="BJ48" s="517">
        <f t="shared" si="119"/>
        <v>0</v>
      </c>
      <c r="BK48" s="517">
        <f t="shared" si="119"/>
        <v>0</v>
      </c>
      <c r="BL48" s="517">
        <f t="shared" si="119"/>
        <v>0</v>
      </c>
      <c r="BM48" s="517">
        <f t="shared" si="119"/>
        <v>0</v>
      </c>
      <c r="BN48" s="517">
        <f t="shared" si="119"/>
        <v>0</v>
      </c>
      <c r="BO48" s="517">
        <f t="shared" si="119"/>
        <v>0</v>
      </c>
      <c r="BP48" s="517">
        <f t="shared" si="119"/>
        <v>0</v>
      </c>
      <c r="BQ48" s="517">
        <f t="shared" si="119"/>
        <v>0</v>
      </c>
      <c r="BR48" s="517">
        <f t="shared" si="119"/>
        <v>0</v>
      </c>
      <c r="BS48" s="517">
        <f t="shared" si="119"/>
        <v>0</v>
      </c>
      <c r="BU48" s="517">
        <f t="shared" ref="BU48:CF48" si="120">SUM(U48:U49)</f>
        <v>0</v>
      </c>
      <c r="BV48" s="517">
        <f t="shared" si="120"/>
        <v>0</v>
      </c>
      <c r="BW48" s="517">
        <f t="shared" si="120"/>
        <v>0</v>
      </c>
      <c r="BX48" s="517">
        <f t="shared" si="120"/>
        <v>0</v>
      </c>
      <c r="BY48" s="517">
        <f t="shared" si="120"/>
        <v>0</v>
      </c>
      <c r="BZ48" s="517">
        <f t="shared" si="120"/>
        <v>0</v>
      </c>
      <c r="CA48" s="517">
        <f t="shared" si="120"/>
        <v>0</v>
      </c>
      <c r="CB48" s="517">
        <f t="shared" si="120"/>
        <v>0</v>
      </c>
      <c r="CC48" s="517">
        <f t="shared" si="120"/>
        <v>0</v>
      </c>
      <c r="CD48" s="517">
        <f t="shared" si="120"/>
        <v>0</v>
      </c>
      <c r="CE48" s="517">
        <f t="shared" si="120"/>
        <v>0</v>
      </c>
      <c r="CF48" s="517">
        <f t="shared" si="120"/>
        <v>0</v>
      </c>
    </row>
    <row r="49" spans="1:84">
      <c r="A49" s="1313"/>
      <c r="B49" s="1303"/>
      <c r="C49" s="1303"/>
      <c r="D49" s="1303"/>
      <c r="E49" s="1306"/>
      <c r="F49" s="1303"/>
      <c r="G49" s="319" t="s">
        <v>390</v>
      </c>
      <c r="H49" s="139"/>
      <c r="I49" s="139" t="str">
        <f t="shared" ref="I49:S49" si="121">IF(H49="","",H49)</f>
        <v/>
      </c>
      <c r="J49" s="139" t="str">
        <f t="shared" si="121"/>
        <v/>
      </c>
      <c r="K49" s="139" t="str">
        <f t="shared" si="121"/>
        <v/>
      </c>
      <c r="L49" s="139" t="str">
        <f t="shared" si="121"/>
        <v/>
      </c>
      <c r="M49" s="139" t="str">
        <f t="shared" si="121"/>
        <v/>
      </c>
      <c r="N49" s="139" t="str">
        <f t="shared" si="121"/>
        <v/>
      </c>
      <c r="O49" s="139" t="str">
        <f t="shared" si="121"/>
        <v/>
      </c>
      <c r="P49" s="139" t="str">
        <f t="shared" si="121"/>
        <v/>
      </c>
      <c r="Q49" s="139" t="str">
        <f t="shared" si="121"/>
        <v/>
      </c>
      <c r="R49" s="139" t="str">
        <f t="shared" si="121"/>
        <v/>
      </c>
      <c r="S49" s="139" t="str">
        <f t="shared" si="121"/>
        <v/>
      </c>
      <c r="T49" s="320">
        <f t="shared" si="90"/>
        <v>0</v>
      </c>
      <c r="U49" s="138"/>
      <c r="V49" s="138" t="str">
        <f t="shared" ref="V49:AF49" si="122">IF(U49="","",U49)</f>
        <v/>
      </c>
      <c r="W49" s="138" t="str">
        <f t="shared" si="122"/>
        <v/>
      </c>
      <c r="X49" s="138" t="str">
        <f t="shared" si="122"/>
        <v/>
      </c>
      <c r="Y49" s="138" t="str">
        <f t="shared" si="122"/>
        <v/>
      </c>
      <c r="Z49" s="138" t="str">
        <f t="shared" si="122"/>
        <v/>
      </c>
      <c r="AA49" s="138" t="str">
        <f t="shared" si="122"/>
        <v/>
      </c>
      <c r="AB49" s="138" t="str">
        <f t="shared" si="122"/>
        <v/>
      </c>
      <c r="AC49" s="138" t="str">
        <f t="shared" si="122"/>
        <v/>
      </c>
      <c r="AD49" s="138" t="str">
        <f t="shared" si="122"/>
        <v/>
      </c>
      <c r="AE49" s="138" t="str">
        <f t="shared" si="122"/>
        <v/>
      </c>
      <c r="AF49" s="138" t="str">
        <f t="shared" si="122"/>
        <v/>
      </c>
      <c r="AG49" s="320">
        <f t="shared" si="92"/>
        <v>0</v>
      </c>
      <c r="AH49" s="1289"/>
      <c r="AO49" s="511">
        <v>2</v>
      </c>
      <c r="AP49" s="511">
        <v>1</v>
      </c>
      <c r="AQ49" s="511">
        <v>8</v>
      </c>
      <c r="AR49" s="515">
        <f ca="1">IF($AQ49=1,IF(INDIRECT(ADDRESS(($AO49-1)*3+$AP49+5,$AQ49+7))="",0,INDIRECT(ADDRESS(($AO49-1)*3+$AP49+5,$AQ49+7))),IF(INDIRECT(ADDRESS(($AO49-1)*3+$AP49+5,$AQ49+7))="",0,IF(COUNTIF(INDIRECT(ADDRESS(($AO49-1)*36+($AP49-1)*12+6,COLUMN())):INDIRECT(ADDRESS(($AO49-1)*36+($AP49-1)*12+$AQ49+4,COLUMN())),INDIRECT(ADDRESS(($AO49-1)*3+$AP49+5,$AQ49+7)))&gt;=1,0,INDIRECT(ADDRESS(($AO49-1)*3+$AP49+5,$AQ49+7)))))</f>
        <v>0</v>
      </c>
      <c r="AS49" s="511">
        <f ca="1">COUNTIF(INDIRECT("H"&amp;(ROW()+12*(($AO49-1)*3+$AP49)-ROW())/12+5):INDIRECT("S"&amp;(ROW()+12*(($AO49-1)*3+$AP49)-ROW())/12+5),AR49)</f>
        <v>0</v>
      </c>
      <c r="AT49" s="515">
        <f ca="1">IF($AQ49=1,IF(INDIRECT(ADDRESS(($AO49-1)*3+$AP49+5,$AQ49+20))="",0,INDIRECT(ADDRESS(($AO49-1)*3+$AP49+5,$AQ49+20))),IF(INDIRECT(ADDRESS(($AO49-1)*3+$AP49+5,$AQ49+20))="",0,IF(COUNTIF(INDIRECT(ADDRESS(($AO49-1)*36+($AP49-1)*12+6,COLUMN())):INDIRECT(ADDRESS(($AO49-1)*36+($AP49-1)*12+$AQ49+4,COLUMN())),INDIRECT(ADDRESS(($AO49-1)*3+$AP49+5,$AQ49+20)))&gt;=1,0,INDIRECT(ADDRESS(($AO49-1)*3+$AP49+5,$AQ49+20)))))</f>
        <v>0</v>
      </c>
      <c r="AU49" s="511">
        <f ca="1">COUNTIF(INDIRECT("U"&amp;(ROW()+12*(($AO49-1)*3+$AP49)-ROW())/12+5):INDIRECT("AF"&amp;(ROW()+12*(($AO49-1)*3+$AP49)-ROW())/12+5),AT49)</f>
        <v>0</v>
      </c>
      <c r="AV49" s="511">
        <f ca="1">IF(AND(AR49+AT49&gt;0,AS49+AU49&gt;0),COUNTIF(AV$6:AV48,"&gt;0")+1,0)</f>
        <v>0</v>
      </c>
      <c r="BF49" s="511">
        <v>2</v>
      </c>
      <c r="BG49" s="511" t="s">
        <v>389</v>
      </c>
      <c r="BH49" s="517">
        <f>IF(BH48+BU48&gt;マスタ!$C$3,1,0)</f>
        <v>0</v>
      </c>
      <c r="BI49" s="517">
        <f>IF(BI48+BV48&gt;マスタ!$C$3,1,0)</f>
        <v>0</v>
      </c>
      <c r="BJ49" s="517">
        <f>IF(BJ48+BW48&gt;マスタ!$C$3,1,0)</f>
        <v>0</v>
      </c>
      <c r="BK49" s="517">
        <f>IF(BK48+BX48&gt;マスタ!$C$3,1,0)</f>
        <v>0</v>
      </c>
      <c r="BL49" s="517">
        <f>IF(BL48+BY48&gt;マスタ!$C$3,1,0)</f>
        <v>0</v>
      </c>
      <c r="BM49" s="517">
        <f>IF(BM48+BZ48&gt;マスタ!$C$3,1,0)</f>
        <v>0</v>
      </c>
      <c r="BN49" s="517">
        <f>IF(BN48+CA48&gt;マスタ!$C$3,1,0)</f>
        <v>0</v>
      </c>
      <c r="BO49" s="517">
        <f>IF(BO48+CB48&gt;マスタ!$C$3,1,0)</f>
        <v>0</v>
      </c>
      <c r="BP49" s="517">
        <f>IF(BP48+CC48&gt;マスタ!$C$3,1,0)</f>
        <v>0</v>
      </c>
      <c r="BQ49" s="517">
        <f>IF(BQ48+CD48&gt;マスタ!$C$3,1,0)</f>
        <v>0</v>
      </c>
      <c r="BR49" s="517">
        <f>IF(BR48+CE48&gt;マスタ!$C$3,1,0)</f>
        <v>0</v>
      </c>
      <c r="BS49" s="517">
        <f>IF(BS48+CF48&gt;マスタ!$C$3,1,0)</f>
        <v>0</v>
      </c>
      <c r="BU49" s="517"/>
      <c r="BV49" s="517"/>
      <c r="BW49" s="517"/>
      <c r="BX49" s="517"/>
      <c r="BY49" s="517"/>
      <c r="BZ49" s="517"/>
      <c r="CA49" s="517"/>
      <c r="CB49" s="517"/>
      <c r="CC49" s="517"/>
      <c r="CD49" s="517"/>
      <c r="CE49" s="517"/>
      <c r="CF49" s="517"/>
    </row>
    <row r="50" spans="1:84">
      <c r="A50" s="1301"/>
      <c r="B50" s="1304"/>
      <c r="C50" s="1304"/>
      <c r="D50" s="1304"/>
      <c r="E50" s="1307"/>
      <c r="F50" s="1304"/>
      <c r="G50" s="323" t="s">
        <v>516</v>
      </c>
      <c r="H50" s="137"/>
      <c r="I50" s="137" t="str">
        <f t="shared" ref="I50:S50" si="123">IF(H50="","",H50)</f>
        <v/>
      </c>
      <c r="J50" s="137" t="str">
        <f t="shared" si="123"/>
        <v/>
      </c>
      <c r="K50" s="137" t="str">
        <f t="shared" si="123"/>
        <v/>
      </c>
      <c r="L50" s="137" t="str">
        <f t="shared" si="123"/>
        <v/>
      </c>
      <c r="M50" s="137" t="str">
        <f t="shared" si="123"/>
        <v/>
      </c>
      <c r="N50" s="137" t="str">
        <f t="shared" si="123"/>
        <v/>
      </c>
      <c r="O50" s="137" t="str">
        <f t="shared" si="123"/>
        <v/>
      </c>
      <c r="P50" s="137" t="str">
        <f t="shared" si="123"/>
        <v/>
      </c>
      <c r="Q50" s="137" t="str">
        <f t="shared" si="123"/>
        <v/>
      </c>
      <c r="R50" s="137" t="str">
        <f t="shared" si="123"/>
        <v/>
      </c>
      <c r="S50" s="137" t="str">
        <f t="shared" si="123"/>
        <v/>
      </c>
      <c r="T50" s="322">
        <f t="shared" si="90"/>
        <v>0</v>
      </c>
      <c r="U50" s="136"/>
      <c r="V50" s="136" t="str">
        <f t="shared" ref="V50:AF50" si="124">IF(U50="","",U50)</f>
        <v/>
      </c>
      <c r="W50" s="136" t="str">
        <f t="shared" si="124"/>
        <v/>
      </c>
      <c r="X50" s="136" t="str">
        <f t="shared" si="124"/>
        <v/>
      </c>
      <c r="Y50" s="136" t="str">
        <f t="shared" si="124"/>
        <v/>
      </c>
      <c r="Z50" s="136" t="str">
        <f t="shared" si="124"/>
        <v/>
      </c>
      <c r="AA50" s="136" t="str">
        <f t="shared" si="124"/>
        <v/>
      </c>
      <c r="AB50" s="136" t="str">
        <f t="shared" si="124"/>
        <v/>
      </c>
      <c r="AC50" s="136" t="str">
        <f t="shared" si="124"/>
        <v/>
      </c>
      <c r="AD50" s="136" t="str">
        <f t="shared" si="124"/>
        <v/>
      </c>
      <c r="AE50" s="136" t="str">
        <f t="shared" si="124"/>
        <v/>
      </c>
      <c r="AF50" s="136" t="str">
        <f t="shared" si="124"/>
        <v/>
      </c>
      <c r="AG50" s="322">
        <f t="shared" si="92"/>
        <v>0</v>
      </c>
      <c r="AH50" s="1290"/>
      <c r="AO50" s="511">
        <v>2</v>
      </c>
      <c r="AP50" s="511">
        <v>1</v>
      </c>
      <c r="AQ50" s="511">
        <v>9</v>
      </c>
      <c r="AR50" s="515">
        <f ca="1">IF($AQ50=1,IF(INDIRECT(ADDRESS(($AO50-1)*3+$AP50+5,$AQ50+7))="",0,INDIRECT(ADDRESS(($AO50-1)*3+$AP50+5,$AQ50+7))),IF(INDIRECT(ADDRESS(($AO50-1)*3+$AP50+5,$AQ50+7))="",0,IF(COUNTIF(INDIRECT(ADDRESS(($AO50-1)*36+($AP50-1)*12+6,COLUMN())):INDIRECT(ADDRESS(($AO50-1)*36+($AP50-1)*12+$AQ50+4,COLUMN())),INDIRECT(ADDRESS(($AO50-1)*3+$AP50+5,$AQ50+7)))&gt;=1,0,INDIRECT(ADDRESS(($AO50-1)*3+$AP50+5,$AQ50+7)))))</f>
        <v>0</v>
      </c>
      <c r="AS50" s="511">
        <f ca="1">COUNTIF(INDIRECT("H"&amp;(ROW()+12*(($AO50-1)*3+$AP50)-ROW())/12+5):INDIRECT("S"&amp;(ROW()+12*(($AO50-1)*3+$AP50)-ROW())/12+5),AR50)</f>
        <v>0</v>
      </c>
      <c r="AT50" s="515">
        <f ca="1">IF($AQ50=1,IF(INDIRECT(ADDRESS(($AO50-1)*3+$AP50+5,$AQ50+20))="",0,INDIRECT(ADDRESS(($AO50-1)*3+$AP50+5,$AQ50+20))),IF(INDIRECT(ADDRESS(($AO50-1)*3+$AP50+5,$AQ50+20))="",0,IF(COUNTIF(INDIRECT(ADDRESS(($AO50-1)*36+($AP50-1)*12+6,COLUMN())):INDIRECT(ADDRESS(($AO50-1)*36+($AP50-1)*12+$AQ50+4,COLUMN())),INDIRECT(ADDRESS(($AO50-1)*3+$AP50+5,$AQ50+20)))&gt;=1,0,INDIRECT(ADDRESS(($AO50-1)*3+$AP50+5,$AQ50+20)))))</f>
        <v>0</v>
      </c>
      <c r="AU50" s="511">
        <f ca="1">COUNTIF(INDIRECT("U"&amp;(ROW()+12*(($AO50-1)*3+$AP50)-ROW())/12+5):INDIRECT("AF"&amp;(ROW()+12*(($AO50-1)*3+$AP50)-ROW())/12+5),AT50)</f>
        <v>0</v>
      </c>
      <c r="AV50" s="511">
        <f ca="1">IF(AND(AR50+AT50&gt;0,AS50+AU50&gt;0),COUNTIF(AV$6:AV49,"&gt;0")+1,0)</f>
        <v>0</v>
      </c>
      <c r="BF50" s="511">
        <v>3</v>
      </c>
      <c r="BH50" s="517"/>
      <c r="BI50" s="517"/>
      <c r="BJ50" s="517"/>
      <c r="BK50" s="517"/>
      <c r="BL50" s="517"/>
      <c r="BM50" s="517"/>
      <c r="BN50" s="517"/>
      <c r="BO50" s="517"/>
      <c r="BP50" s="517"/>
      <c r="BQ50" s="517"/>
      <c r="BR50" s="517"/>
      <c r="BS50" s="517"/>
      <c r="BU50" s="517"/>
      <c r="BV50" s="517"/>
      <c r="BW50" s="517"/>
      <c r="BX50" s="517"/>
      <c r="BY50" s="517"/>
      <c r="BZ50" s="517"/>
      <c r="CA50" s="517"/>
      <c r="CB50" s="517"/>
      <c r="CC50" s="517"/>
      <c r="CD50" s="517"/>
      <c r="CE50" s="517"/>
      <c r="CF50" s="517"/>
    </row>
    <row r="51" spans="1:84">
      <c r="A51" s="1300">
        <v>16</v>
      </c>
      <c r="B51" s="1302"/>
      <c r="C51" s="1302"/>
      <c r="D51" s="1302"/>
      <c r="E51" s="1305"/>
      <c r="F51" s="1302"/>
      <c r="G51" s="317" t="s">
        <v>391</v>
      </c>
      <c r="H51" s="141"/>
      <c r="I51" s="141" t="str">
        <f t="shared" ref="I51:S51" si="125">IF(H51="","",H51)</f>
        <v/>
      </c>
      <c r="J51" s="141" t="str">
        <f t="shared" si="125"/>
        <v/>
      </c>
      <c r="K51" s="141" t="str">
        <f t="shared" si="125"/>
        <v/>
      </c>
      <c r="L51" s="141" t="str">
        <f t="shared" si="125"/>
        <v/>
      </c>
      <c r="M51" s="141" t="str">
        <f t="shared" si="125"/>
        <v/>
      </c>
      <c r="N51" s="141" t="str">
        <f t="shared" si="125"/>
        <v/>
      </c>
      <c r="O51" s="141" t="str">
        <f t="shared" si="125"/>
        <v/>
      </c>
      <c r="P51" s="141" t="str">
        <f t="shared" si="125"/>
        <v/>
      </c>
      <c r="Q51" s="141" t="str">
        <f t="shared" si="125"/>
        <v/>
      </c>
      <c r="R51" s="141" t="str">
        <f t="shared" si="125"/>
        <v/>
      </c>
      <c r="S51" s="141" t="str">
        <f t="shared" si="125"/>
        <v/>
      </c>
      <c r="T51" s="318">
        <f t="shared" si="90"/>
        <v>0</v>
      </c>
      <c r="U51" s="140"/>
      <c r="V51" s="140" t="str">
        <f t="shared" ref="V51:AF51" si="126">IF(U51="","",U51)</f>
        <v/>
      </c>
      <c r="W51" s="140" t="str">
        <f t="shared" si="126"/>
        <v/>
      </c>
      <c r="X51" s="140" t="str">
        <f t="shared" si="126"/>
        <v/>
      </c>
      <c r="Y51" s="140" t="str">
        <f t="shared" si="126"/>
        <v/>
      </c>
      <c r="Z51" s="140" t="str">
        <f t="shared" si="126"/>
        <v/>
      </c>
      <c r="AA51" s="140" t="str">
        <f t="shared" si="126"/>
        <v/>
      </c>
      <c r="AB51" s="140" t="str">
        <f t="shared" si="126"/>
        <v/>
      </c>
      <c r="AC51" s="140" t="str">
        <f t="shared" si="126"/>
        <v/>
      </c>
      <c r="AD51" s="140" t="str">
        <f t="shared" si="126"/>
        <v/>
      </c>
      <c r="AE51" s="140" t="str">
        <f t="shared" si="126"/>
        <v/>
      </c>
      <c r="AF51" s="140" t="str">
        <f t="shared" si="126"/>
        <v/>
      </c>
      <c r="AG51" s="318">
        <f t="shared" si="92"/>
        <v>0</v>
      </c>
      <c r="AH51" s="1288"/>
      <c r="AO51" s="511">
        <v>2</v>
      </c>
      <c r="AP51" s="511">
        <v>1</v>
      </c>
      <c r="AQ51" s="511">
        <v>10</v>
      </c>
      <c r="AR51" s="515">
        <f ca="1">IF($AQ51=1,IF(INDIRECT(ADDRESS(($AO51-1)*3+$AP51+5,$AQ51+7))="",0,INDIRECT(ADDRESS(($AO51-1)*3+$AP51+5,$AQ51+7))),IF(INDIRECT(ADDRESS(($AO51-1)*3+$AP51+5,$AQ51+7))="",0,IF(COUNTIF(INDIRECT(ADDRESS(($AO51-1)*36+($AP51-1)*12+6,COLUMN())):INDIRECT(ADDRESS(($AO51-1)*36+($AP51-1)*12+$AQ51+4,COLUMN())),INDIRECT(ADDRESS(($AO51-1)*3+$AP51+5,$AQ51+7)))&gt;=1,0,INDIRECT(ADDRESS(($AO51-1)*3+$AP51+5,$AQ51+7)))))</f>
        <v>0</v>
      </c>
      <c r="AS51" s="511">
        <f ca="1">COUNTIF(INDIRECT("H"&amp;(ROW()+12*(($AO51-1)*3+$AP51)-ROW())/12+5):INDIRECT("S"&amp;(ROW()+12*(($AO51-1)*3+$AP51)-ROW())/12+5),AR51)</f>
        <v>0</v>
      </c>
      <c r="AT51" s="515">
        <f ca="1">IF($AQ51=1,IF(INDIRECT(ADDRESS(($AO51-1)*3+$AP51+5,$AQ51+20))="",0,INDIRECT(ADDRESS(($AO51-1)*3+$AP51+5,$AQ51+20))),IF(INDIRECT(ADDRESS(($AO51-1)*3+$AP51+5,$AQ51+20))="",0,IF(COUNTIF(INDIRECT(ADDRESS(($AO51-1)*36+($AP51-1)*12+6,COLUMN())):INDIRECT(ADDRESS(($AO51-1)*36+($AP51-1)*12+$AQ51+4,COLUMN())),INDIRECT(ADDRESS(($AO51-1)*3+$AP51+5,$AQ51+20)))&gt;=1,0,INDIRECT(ADDRESS(($AO51-1)*3+$AP51+5,$AQ51+20)))))</f>
        <v>0</v>
      </c>
      <c r="AU51" s="511">
        <f ca="1">COUNTIF(INDIRECT("U"&amp;(ROW()+12*(($AO51-1)*3+$AP51)-ROW())/12+5):INDIRECT("AF"&amp;(ROW()+12*(($AO51-1)*3+$AP51)-ROW())/12+5),AT51)</f>
        <v>0</v>
      </c>
      <c r="AV51" s="511">
        <f ca="1">IF(AND(AR51+AT51&gt;0,AS51+AU51&gt;0),COUNTIF(AV$6:AV50,"&gt;0")+1,0)</f>
        <v>0</v>
      </c>
      <c r="BF51" s="511">
        <v>1</v>
      </c>
      <c r="BH51" s="517">
        <f t="shared" ref="BH51:BS51" si="127">SUM(H51:H52)</f>
        <v>0</v>
      </c>
      <c r="BI51" s="517">
        <f t="shared" si="127"/>
        <v>0</v>
      </c>
      <c r="BJ51" s="517">
        <f t="shared" si="127"/>
        <v>0</v>
      </c>
      <c r="BK51" s="517">
        <f t="shared" si="127"/>
        <v>0</v>
      </c>
      <c r="BL51" s="517">
        <f t="shared" si="127"/>
        <v>0</v>
      </c>
      <c r="BM51" s="517">
        <f t="shared" si="127"/>
        <v>0</v>
      </c>
      <c r="BN51" s="517">
        <f t="shared" si="127"/>
        <v>0</v>
      </c>
      <c r="BO51" s="517">
        <f t="shared" si="127"/>
        <v>0</v>
      </c>
      <c r="BP51" s="517">
        <f t="shared" si="127"/>
        <v>0</v>
      </c>
      <c r="BQ51" s="517">
        <f t="shared" si="127"/>
        <v>0</v>
      </c>
      <c r="BR51" s="517">
        <f t="shared" si="127"/>
        <v>0</v>
      </c>
      <c r="BS51" s="517">
        <f t="shared" si="127"/>
        <v>0</v>
      </c>
      <c r="BU51" s="517">
        <f t="shared" ref="BU51:CF51" si="128">SUM(U51:U52)</f>
        <v>0</v>
      </c>
      <c r="BV51" s="517">
        <f t="shared" si="128"/>
        <v>0</v>
      </c>
      <c r="BW51" s="517">
        <f t="shared" si="128"/>
        <v>0</v>
      </c>
      <c r="BX51" s="517">
        <f t="shared" si="128"/>
        <v>0</v>
      </c>
      <c r="BY51" s="517">
        <f t="shared" si="128"/>
        <v>0</v>
      </c>
      <c r="BZ51" s="517">
        <f t="shared" si="128"/>
        <v>0</v>
      </c>
      <c r="CA51" s="517">
        <f t="shared" si="128"/>
        <v>0</v>
      </c>
      <c r="CB51" s="517">
        <f t="shared" si="128"/>
        <v>0</v>
      </c>
      <c r="CC51" s="517">
        <f t="shared" si="128"/>
        <v>0</v>
      </c>
      <c r="CD51" s="517">
        <f t="shared" si="128"/>
        <v>0</v>
      </c>
      <c r="CE51" s="517">
        <f t="shared" si="128"/>
        <v>0</v>
      </c>
      <c r="CF51" s="517">
        <f t="shared" si="128"/>
        <v>0</v>
      </c>
    </row>
    <row r="52" spans="1:84">
      <c r="A52" s="1313"/>
      <c r="B52" s="1303"/>
      <c r="C52" s="1303"/>
      <c r="D52" s="1303"/>
      <c r="E52" s="1306"/>
      <c r="F52" s="1303"/>
      <c r="G52" s="319" t="s">
        <v>390</v>
      </c>
      <c r="H52" s="139"/>
      <c r="I52" s="139" t="str">
        <f t="shared" ref="I52:S52" si="129">IF(H52="","",H52)</f>
        <v/>
      </c>
      <c r="J52" s="139" t="str">
        <f t="shared" si="129"/>
        <v/>
      </c>
      <c r="K52" s="139" t="str">
        <f t="shared" si="129"/>
        <v/>
      </c>
      <c r="L52" s="139" t="str">
        <f t="shared" si="129"/>
        <v/>
      </c>
      <c r="M52" s="139" t="str">
        <f t="shared" si="129"/>
        <v/>
      </c>
      <c r="N52" s="139" t="str">
        <f t="shared" si="129"/>
        <v/>
      </c>
      <c r="O52" s="139" t="str">
        <f t="shared" si="129"/>
        <v/>
      </c>
      <c r="P52" s="139" t="str">
        <f t="shared" si="129"/>
        <v/>
      </c>
      <c r="Q52" s="139" t="str">
        <f t="shared" si="129"/>
        <v/>
      </c>
      <c r="R52" s="139" t="str">
        <f t="shared" si="129"/>
        <v/>
      </c>
      <c r="S52" s="139" t="str">
        <f t="shared" si="129"/>
        <v/>
      </c>
      <c r="T52" s="320">
        <f t="shared" si="90"/>
        <v>0</v>
      </c>
      <c r="U52" s="138"/>
      <c r="V52" s="138" t="str">
        <f t="shared" ref="V52:AF52" si="130">IF(U52="","",U52)</f>
        <v/>
      </c>
      <c r="W52" s="138" t="str">
        <f t="shared" si="130"/>
        <v/>
      </c>
      <c r="X52" s="138" t="str">
        <f t="shared" si="130"/>
        <v/>
      </c>
      <c r="Y52" s="138" t="str">
        <f t="shared" si="130"/>
        <v/>
      </c>
      <c r="Z52" s="138" t="str">
        <f t="shared" si="130"/>
        <v/>
      </c>
      <c r="AA52" s="138" t="str">
        <f t="shared" si="130"/>
        <v/>
      </c>
      <c r="AB52" s="138" t="str">
        <f t="shared" si="130"/>
        <v/>
      </c>
      <c r="AC52" s="138" t="str">
        <f t="shared" si="130"/>
        <v/>
      </c>
      <c r="AD52" s="138" t="str">
        <f t="shared" si="130"/>
        <v/>
      </c>
      <c r="AE52" s="138" t="str">
        <f t="shared" si="130"/>
        <v/>
      </c>
      <c r="AF52" s="138" t="str">
        <f t="shared" si="130"/>
        <v/>
      </c>
      <c r="AG52" s="320">
        <f t="shared" si="92"/>
        <v>0</v>
      </c>
      <c r="AH52" s="1289"/>
      <c r="AO52" s="511">
        <v>2</v>
      </c>
      <c r="AP52" s="511">
        <v>1</v>
      </c>
      <c r="AQ52" s="511">
        <v>11</v>
      </c>
      <c r="AR52" s="515">
        <f ca="1">IF($AQ52=1,IF(INDIRECT(ADDRESS(($AO52-1)*3+$AP52+5,$AQ52+7))="",0,INDIRECT(ADDRESS(($AO52-1)*3+$AP52+5,$AQ52+7))),IF(INDIRECT(ADDRESS(($AO52-1)*3+$AP52+5,$AQ52+7))="",0,IF(COUNTIF(INDIRECT(ADDRESS(($AO52-1)*36+($AP52-1)*12+6,COLUMN())):INDIRECT(ADDRESS(($AO52-1)*36+($AP52-1)*12+$AQ52+4,COLUMN())),INDIRECT(ADDRESS(($AO52-1)*3+$AP52+5,$AQ52+7)))&gt;=1,0,INDIRECT(ADDRESS(($AO52-1)*3+$AP52+5,$AQ52+7)))))</f>
        <v>0</v>
      </c>
      <c r="AS52" s="511">
        <f ca="1">COUNTIF(INDIRECT("H"&amp;(ROW()+12*(($AO52-1)*3+$AP52)-ROW())/12+5):INDIRECT("S"&amp;(ROW()+12*(($AO52-1)*3+$AP52)-ROW())/12+5),AR52)</f>
        <v>0</v>
      </c>
      <c r="AT52" s="515">
        <f ca="1">IF($AQ52=1,IF(INDIRECT(ADDRESS(($AO52-1)*3+$AP52+5,$AQ52+20))="",0,INDIRECT(ADDRESS(($AO52-1)*3+$AP52+5,$AQ52+20))),IF(INDIRECT(ADDRESS(($AO52-1)*3+$AP52+5,$AQ52+20))="",0,IF(COUNTIF(INDIRECT(ADDRESS(($AO52-1)*36+($AP52-1)*12+6,COLUMN())):INDIRECT(ADDRESS(($AO52-1)*36+($AP52-1)*12+$AQ52+4,COLUMN())),INDIRECT(ADDRESS(($AO52-1)*3+$AP52+5,$AQ52+20)))&gt;=1,0,INDIRECT(ADDRESS(($AO52-1)*3+$AP52+5,$AQ52+20)))))</f>
        <v>0</v>
      </c>
      <c r="AU52" s="511">
        <f ca="1">COUNTIF(INDIRECT("U"&amp;(ROW()+12*(($AO52-1)*3+$AP52)-ROW())/12+5):INDIRECT("AF"&amp;(ROW()+12*(($AO52-1)*3+$AP52)-ROW())/12+5),AT52)</f>
        <v>0</v>
      </c>
      <c r="AV52" s="511">
        <f ca="1">IF(AND(AR52+AT52&gt;0,AS52+AU52&gt;0),COUNTIF(AV$6:AV51,"&gt;0")+1,0)</f>
        <v>0</v>
      </c>
      <c r="BF52" s="511">
        <v>2</v>
      </c>
      <c r="BG52" s="511" t="s">
        <v>389</v>
      </c>
      <c r="BH52" s="517">
        <f>IF(BH51+BU51&gt;マスタ!$C$3,1,0)</f>
        <v>0</v>
      </c>
      <c r="BI52" s="517">
        <f>IF(BI51+BV51&gt;マスタ!$C$3,1,0)</f>
        <v>0</v>
      </c>
      <c r="BJ52" s="517">
        <f>IF(BJ51+BW51&gt;マスタ!$C$3,1,0)</f>
        <v>0</v>
      </c>
      <c r="BK52" s="517">
        <f>IF(BK51+BX51&gt;マスタ!$C$3,1,0)</f>
        <v>0</v>
      </c>
      <c r="BL52" s="517">
        <f>IF(BL51+BY51&gt;マスタ!$C$3,1,0)</f>
        <v>0</v>
      </c>
      <c r="BM52" s="517">
        <f>IF(BM51+BZ51&gt;マスタ!$C$3,1,0)</f>
        <v>0</v>
      </c>
      <c r="BN52" s="517">
        <f>IF(BN51+CA51&gt;マスタ!$C$3,1,0)</f>
        <v>0</v>
      </c>
      <c r="BO52" s="517">
        <f>IF(BO51+CB51&gt;マスタ!$C$3,1,0)</f>
        <v>0</v>
      </c>
      <c r="BP52" s="517">
        <f>IF(BP51+CC51&gt;マスタ!$C$3,1,0)</f>
        <v>0</v>
      </c>
      <c r="BQ52" s="517">
        <f>IF(BQ51+CD51&gt;マスタ!$C$3,1,0)</f>
        <v>0</v>
      </c>
      <c r="BR52" s="517">
        <f>IF(BR51+CE51&gt;マスタ!$C$3,1,0)</f>
        <v>0</v>
      </c>
      <c r="BS52" s="517">
        <f>IF(BS51+CF51&gt;マスタ!$C$3,1,0)</f>
        <v>0</v>
      </c>
      <c r="BU52" s="517"/>
      <c r="BV52" s="517"/>
      <c r="BW52" s="517"/>
      <c r="BX52" s="517"/>
      <c r="BY52" s="517"/>
      <c r="BZ52" s="517"/>
      <c r="CA52" s="517"/>
      <c r="CB52" s="517"/>
      <c r="CC52" s="517"/>
      <c r="CD52" s="517"/>
      <c r="CE52" s="517"/>
      <c r="CF52" s="517"/>
    </row>
    <row r="53" spans="1:84">
      <c r="A53" s="1301"/>
      <c r="B53" s="1304"/>
      <c r="C53" s="1304"/>
      <c r="D53" s="1304"/>
      <c r="E53" s="1307"/>
      <c r="F53" s="1304"/>
      <c r="G53" s="323" t="s">
        <v>516</v>
      </c>
      <c r="H53" s="137"/>
      <c r="I53" s="137" t="str">
        <f t="shared" ref="I53:S53" si="131">IF(H53="","",H53)</f>
        <v/>
      </c>
      <c r="J53" s="137" t="str">
        <f t="shared" si="131"/>
        <v/>
      </c>
      <c r="K53" s="137" t="str">
        <f t="shared" si="131"/>
        <v/>
      </c>
      <c r="L53" s="137" t="str">
        <f t="shared" si="131"/>
        <v/>
      </c>
      <c r="M53" s="137" t="str">
        <f t="shared" si="131"/>
        <v/>
      </c>
      <c r="N53" s="137" t="str">
        <f t="shared" si="131"/>
        <v/>
      </c>
      <c r="O53" s="137" t="str">
        <f t="shared" si="131"/>
        <v/>
      </c>
      <c r="P53" s="137" t="str">
        <f t="shared" si="131"/>
        <v/>
      </c>
      <c r="Q53" s="137" t="str">
        <f t="shared" si="131"/>
        <v/>
      </c>
      <c r="R53" s="137" t="str">
        <f t="shared" si="131"/>
        <v/>
      </c>
      <c r="S53" s="137" t="str">
        <f t="shared" si="131"/>
        <v/>
      </c>
      <c r="T53" s="322">
        <f t="shared" si="90"/>
        <v>0</v>
      </c>
      <c r="U53" s="136"/>
      <c r="V53" s="136" t="str">
        <f t="shared" ref="V53:AF53" si="132">IF(U53="","",U53)</f>
        <v/>
      </c>
      <c r="W53" s="136" t="str">
        <f t="shared" si="132"/>
        <v/>
      </c>
      <c r="X53" s="136" t="str">
        <f t="shared" si="132"/>
        <v/>
      </c>
      <c r="Y53" s="136" t="str">
        <f t="shared" si="132"/>
        <v/>
      </c>
      <c r="Z53" s="136" t="str">
        <f t="shared" si="132"/>
        <v/>
      </c>
      <c r="AA53" s="136" t="str">
        <f t="shared" si="132"/>
        <v/>
      </c>
      <c r="AB53" s="136" t="str">
        <f t="shared" si="132"/>
        <v/>
      </c>
      <c r="AC53" s="136" t="str">
        <f t="shared" si="132"/>
        <v/>
      </c>
      <c r="AD53" s="136" t="str">
        <f t="shared" si="132"/>
        <v/>
      </c>
      <c r="AE53" s="136" t="str">
        <f t="shared" si="132"/>
        <v/>
      </c>
      <c r="AF53" s="136" t="str">
        <f t="shared" si="132"/>
        <v/>
      </c>
      <c r="AG53" s="322">
        <f t="shared" si="92"/>
        <v>0</v>
      </c>
      <c r="AH53" s="1290"/>
      <c r="AO53" s="511">
        <v>2</v>
      </c>
      <c r="AP53" s="511">
        <v>1</v>
      </c>
      <c r="AQ53" s="511">
        <v>12</v>
      </c>
      <c r="AR53" s="515">
        <f ca="1">IF($AQ53=1,IF(INDIRECT(ADDRESS(($AO53-1)*3+$AP53+5,$AQ53+7))="",0,INDIRECT(ADDRESS(($AO53-1)*3+$AP53+5,$AQ53+7))),IF(INDIRECT(ADDRESS(($AO53-1)*3+$AP53+5,$AQ53+7))="",0,IF(COUNTIF(INDIRECT(ADDRESS(($AO53-1)*36+($AP53-1)*12+6,COLUMN())):INDIRECT(ADDRESS(($AO53-1)*36+($AP53-1)*12+$AQ53+4,COLUMN())),INDIRECT(ADDRESS(($AO53-1)*3+$AP53+5,$AQ53+7)))&gt;=1,0,INDIRECT(ADDRESS(($AO53-1)*3+$AP53+5,$AQ53+7)))))</f>
        <v>0</v>
      </c>
      <c r="AS53" s="511">
        <f ca="1">COUNTIF(INDIRECT("H"&amp;(ROW()+12*(($AO53-1)*3+$AP53)-ROW())/12+5):INDIRECT("S"&amp;(ROW()+12*(($AO53-1)*3+$AP53)-ROW())/12+5),AR53)</f>
        <v>0</v>
      </c>
      <c r="AT53" s="515">
        <f ca="1">IF($AQ53=1,IF(INDIRECT(ADDRESS(($AO53-1)*3+$AP53+5,$AQ53+20))="",0,INDIRECT(ADDRESS(($AO53-1)*3+$AP53+5,$AQ53+20))),IF(INDIRECT(ADDRESS(($AO53-1)*3+$AP53+5,$AQ53+20))="",0,IF(COUNTIF(INDIRECT(ADDRESS(($AO53-1)*36+($AP53-1)*12+6,COLUMN())):INDIRECT(ADDRESS(($AO53-1)*36+($AP53-1)*12+$AQ53+4,COLUMN())),INDIRECT(ADDRESS(($AO53-1)*3+$AP53+5,$AQ53+20)))&gt;=1,0,INDIRECT(ADDRESS(($AO53-1)*3+$AP53+5,$AQ53+20)))))</f>
        <v>0</v>
      </c>
      <c r="AU53" s="511">
        <f ca="1">COUNTIF(INDIRECT("U"&amp;(ROW()+12*(($AO53-1)*3+$AP53)-ROW())/12+5):INDIRECT("AF"&amp;(ROW()+12*(($AO53-1)*3+$AP53)-ROW())/12+5),AT53)</f>
        <v>0</v>
      </c>
      <c r="AV53" s="511">
        <f ca="1">IF(AND(AR53+AT53&gt;0,AS53+AU53&gt;0),COUNTIF(AV$6:AV52,"&gt;0")+1,0)</f>
        <v>0</v>
      </c>
      <c r="BF53" s="511">
        <v>3</v>
      </c>
      <c r="BH53" s="517"/>
      <c r="BI53" s="517"/>
      <c r="BJ53" s="517"/>
      <c r="BK53" s="517"/>
      <c r="BL53" s="517"/>
      <c r="BM53" s="517"/>
      <c r="BN53" s="517"/>
      <c r="BO53" s="517"/>
      <c r="BP53" s="517"/>
      <c r="BQ53" s="517"/>
      <c r="BR53" s="517"/>
      <c r="BS53" s="517"/>
      <c r="BU53" s="517"/>
      <c r="BV53" s="517"/>
      <c r="BW53" s="517"/>
      <c r="BX53" s="517"/>
      <c r="BY53" s="517"/>
      <c r="BZ53" s="517"/>
      <c r="CA53" s="517"/>
      <c r="CB53" s="517"/>
      <c r="CC53" s="517"/>
      <c r="CD53" s="517"/>
      <c r="CE53" s="517"/>
      <c r="CF53" s="517"/>
    </row>
    <row r="54" spans="1:84">
      <c r="A54" s="1300">
        <v>17</v>
      </c>
      <c r="B54" s="1311"/>
      <c r="C54" s="1311"/>
      <c r="D54" s="1302"/>
      <c r="E54" s="1305"/>
      <c r="F54" s="1302"/>
      <c r="G54" s="317" t="s">
        <v>391</v>
      </c>
      <c r="H54" s="141"/>
      <c r="I54" s="141" t="str">
        <f t="shared" ref="I54:S54" si="133">IF(H54="","",H54)</f>
        <v/>
      </c>
      <c r="J54" s="141" t="str">
        <f t="shared" si="133"/>
        <v/>
      </c>
      <c r="K54" s="141" t="str">
        <f t="shared" si="133"/>
        <v/>
      </c>
      <c r="L54" s="141" t="str">
        <f t="shared" si="133"/>
        <v/>
      </c>
      <c r="M54" s="141" t="str">
        <f t="shared" si="133"/>
        <v/>
      </c>
      <c r="N54" s="141" t="str">
        <f t="shared" si="133"/>
        <v/>
      </c>
      <c r="O54" s="141" t="str">
        <f t="shared" si="133"/>
        <v/>
      </c>
      <c r="P54" s="141" t="str">
        <f t="shared" si="133"/>
        <v/>
      </c>
      <c r="Q54" s="141" t="str">
        <f t="shared" si="133"/>
        <v/>
      </c>
      <c r="R54" s="141" t="str">
        <f t="shared" si="133"/>
        <v/>
      </c>
      <c r="S54" s="141" t="str">
        <f t="shared" si="133"/>
        <v/>
      </c>
      <c r="T54" s="318">
        <f t="shared" si="90"/>
        <v>0</v>
      </c>
      <c r="U54" s="140"/>
      <c r="V54" s="140" t="str">
        <f t="shared" ref="V54:AF54" si="134">IF(U54="","",U54)</f>
        <v/>
      </c>
      <c r="W54" s="140" t="str">
        <f t="shared" si="134"/>
        <v/>
      </c>
      <c r="X54" s="140" t="str">
        <f t="shared" si="134"/>
        <v/>
      </c>
      <c r="Y54" s="140" t="str">
        <f t="shared" si="134"/>
        <v/>
      </c>
      <c r="Z54" s="140" t="str">
        <f t="shared" si="134"/>
        <v/>
      </c>
      <c r="AA54" s="140" t="str">
        <f t="shared" si="134"/>
        <v/>
      </c>
      <c r="AB54" s="140" t="str">
        <f t="shared" si="134"/>
        <v/>
      </c>
      <c r="AC54" s="140" t="str">
        <f t="shared" si="134"/>
        <v/>
      </c>
      <c r="AD54" s="140" t="str">
        <f t="shared" si="134"/>
        <v/>
      </c>
      <c r="AE54" s="140" t="str">
        <f t="shared" si="134"/>
        <v/>
      </c>
      <c r="AF54" s="140" t="str">
        <f t="shared" si="134"/>
        <v/>
      </c>
      <c r="AG54" s="318">
        <f t="shared" si="92"/>
        <v>0</v>
      </c>
      <c r="AH54" s="1288"/>
      <c r="AO54" s="511">
        <v>2</v>
      </c>
      <c r="AP54" s="511">
        <v>2</v>
      </c>
      <c r="AQ54" s="511">
        <v>1</v>
      </c>
      <c r="AR54" s="515">
        <f ca="1">IF($AQ54=1,IF(INDIRECT(ADDRESS(($AO54-1)*3+$AP54+5,$AQ54+7))="",0,INDIRECT(ADDRESS(($AO54-1)*3+$AP54+5,$AQ54+7))),IF(INDIRECT(ADDRESS(($AO54-1)*3+$AP54+5,$AQ54+7))="",0,IF(COUNTIF(INDIRECT(ADDRESS(($AO54-1)*36+($AP54-1)*12+6,COLUMN())):INDIRECT(ADDRESS(($AO54-1)*36+($AP54-1)*12+$AQ54+4,COLUMN())),INDIRECT(ADDRESS(($AO54-1)*3+$AP54+5,$AQ54+7)))&gt;=1,0,INDIRECT(ADDRESS(($AO54-1)*3+$AP54+5,$AQ54+7)))))</f>
        <v>0</v>
      </c>
      <c r="AS54" s="511">
        <f ca="1">COUNTIF(INDIRECT("H"&amp;(ROW()+12*(($AO54-1)*3+$AP54)-ROW())/12+5):INDIRECT("S"&amp;(ROW()+12*(($AO54-1)*3+$AP54)-ROW())/12+5),AR54)</f>
        <v>0</v>
      </c>
      <c r="AT54" s="515">
        <f ca="1">IF($AQ54=1,IF(INDIRECT(ADDRESS(($AO54-1)*3+$AP54+5,$AQ54+20))="",0,INDIRECT(ADDRESS(($AO54-1)*3+$AP54+5,$AQ54+20))),IF(INDIRECT(ADDRESS(($AO54-1)*3+$AP54+5,$AQ54+20))="",0,IF(COUNTIF(INDIRECT(ADDRESS(($AO54-1)*36+($AP54-1)*12+6,COLUMN())):INDIRECT(ADDRESS(($AO54-1)*36+($AP54-1)*12+$AQ54+4,COLUMN())),INDIRECT(ADDRESS(($AO54-1)*3+$AP54+5,$AQ54+20)))&gt;=1,0,INDIRECT(ADDRESS(($AO54-1)*3+$AP54+5,$AQ54+20)))))</f>
        <v>0</v>
      </c>
      <c r="AU54" s="511">
        <f ca="1">COUNTIF(INDIRECT("U"&amp;(ROW()+12*(($AO54-1)*3+$AP54)-ROW())/12+5):INDIRECT("AF"&amp;(ROW()+12*(($AO54-1)*3+$AP54)-ROW())/12+5),AT54)</f>
        <v>0</v>
      </c>
      <c r="AV54" s="511">
        <f ca="1">IF(AND(AR54+AT54&gt;0,AS54+AU54&gt;0),COUNTIF(AV$6:AV53,"&gt;0")+1,0)</f>
        <v>0</v>
      </c>
      <c r="BF54" s="511">
        <v>1</v>
      </c>
      <c r="BH54" s="517">
        <f t="shared" ref="BH54:BS54" si="135">SUM(H54:H55)</f>
        <v>0</v>
      </c>
      <c r="BI54" s="517">
        <f t="shared" si="135"/>
        <v>0</v>
      </c>
      <c r="BJ54" s="517">
        <f t="shared" si="135"/>
        <v>0</v>
      </c>
      <c r="BK54" s="517">
        <f t="shared" si="135"/>
        <v>0</v>
      </c>
      <c r="BL54" s="517">
        <f t="shared" si="135"/>
        <v>0</v>
      </c>
      <c r="BM54" s="517">
        <f t="shared" si="135"/>
        <v>0</v>
      </c>
      <c r="BN54" s="517">
        <f t="shared" si="135"/>
        <v>0</v>
      </c>
      <c r="BO54" s="517">
        <f t="shared" si="135"/>
        <v>0</v>
      </c>
      <c r="BP54" s="517">
        <f t="shared" si="135"/>
        <v>0</v>
      </c>
      <c r="BQ54" s="517">
        <f t="shared" si="135"/>
        <v>0</v>
      </c>
      <c r="BR54" s="517">
        <f t="shared" si="135"/>
        <v>0</v>
      </c>
      <c r="BS54" s="517">
        <f t="shared" si="135"/>
        <v>0</v>
      </c>
      <c r="BU54" s="517">
        <f t="shared" ref="BU54:CF54" si="136">SUM(U54:U55)</f>
        <v>0</v>
      </c>
      <c r="BV54" s="517">
        <f t="shared" si="136"/>
        <v>0</v>
      </c>
      <c r="BW54" s="517">
        <f t="shared" si="136"/>
        <v>0</v>
      </c>
      <c r="BX54" s="517">
        <f t="shared" si="136"/>
        <v>0</v>
      </c>
      <c r="BY54" s="517">
        <f t="shared" si="136"/>
        <v>0</v>
      </c>
      <c r="BZ54" s="517">
        <f t="shared" si="136"/>
        <v>0</v>
      </c>
      <c r="CA54" s="517">
        <f t="shared" si="136"/>
        <v>0</v>
      </c>
      <c r="CB54" s="517">
        <f t="shared" si="136"/>
        <v>0</v>
      </c>
      <c r="CC54" s="517">
        <f t="shared" si="136"/>
        <v>0</v>
      </c>
      <c r="CD54" s="517">
        <f t="shared" si="136"/>
        <v>0</v>
      </c>
      <c r="CE54" s="517">
        <f t="shared" si="136"/>
        <v>0</v>
      </c>
      <c r="CF54" s="517">
        <f t="shared" si="136"/>
        <v>0</v>
      </c>
    </row>
    <row r="55" spans="1:84">
      <c r="A55" s="1313"/>
      <c r="B55" s="1303"/>
      <c r="C55" s="1303"/>
      <c r="D55" s="1303"/>
      <c r="E55" s="1306"/>
      <c r="F55" s="1303"/>
      <c r="G55" s="319" t="s">
        <v>390</v>
      </c>
      <c r="H55" s="139"/>
      <c r="I55" s="139" t="str">
        <f t="shared" ref="I55:S55" si="137">IF(H55="","",H55)</f>
        <v/>
      </c>
      <c r="J55" s="139" t="str">
        <f t="shared" si="137"/>
        <v/>
      </c>
      <c r="K55" s="139" t="str">
        <f t="shared" si="137"/>
        <v/>
      </c>
      <c r="L55" s="139" t="str">
        <f t="shared" si="137"/>
        <v/>
      </c>
      <c r="M55" s="139" t="str">
        <f t="shared" si="137"/>
        <v/>
      </c>
      <c r="N55" s="139" t="str">
        <f t="shared" si="137"/>
        <v/>
      </c>
      <c r="O55" s="139" t="str">
        <f t="shared" si="137"/>
        <v/>
      </c>
      <c r="P55" s="139" t="str">
        <f t="shared" si="137"/>
        <v/>
      </c>
      <c r="Q55" s="139" t="str">
        <f t="shared" si="137"/>
        <v/>
      </c>
      <c r="R55" s="139" t="str">
        <f t="shared" si="137"/>
        <v/>
      </c>
      <c r="S55" s="139" t="str">
        <f t="shared" si="137"/>
        <v/>
      </c>
      <c r="T55" s="320">
        <f t="shared" si="90"/>
        <v>0</v>
      </c>
      <c r="U55" s="138"/>
      <c r="V55" s="138" t="str">
        <f t="shared" ref="V55:AF55" si="138">IF(U55="","",U55)</f>
        <v/>
      </c>
      <c r="W55" s="138" t="str">
        <f t="shared" si="138"/>
        <v/>
      </c>
      <c r="X55" s="138" t="str">
        <f t="shared" si="138"/>
        <v/>
      </c>
      <c r="Y55" s="138" t="str">
        <f t="shared" si="138"/>
        <v/>
      </c>
      <c r="Z55" s="138" t="str">
        <f t="shared" si="138"/>
        <v/>
      </c>
      <c r="AA55" s="138" t="str">
        <f t="shared" si="138"/>
        <v/>
      </c>
      <c r="AB55" s="138" t="str">
        <f t="shared" si="138"/>
        <v/>
      </c>
      <c r="AC55" s="138" t="str">
        <f t="shared" si="138"/>
        <v/>
      </c>
      <c r="AD55" s="138" t="str">
        <f t="shared" si="138"/>
        <v/>
      </c>
      <c r="AE55" s="138" t="str">
        <f t="shared" si="138"/>
        <v/>
      </c>
      <c r="AF55" s="138" t="str">
        <f t="shared" si="138"/>
        <v/>
      </c>
      <c r="AG55" s="320">
        <f t="shared" si="92"/>
        <v>0</v>
      </c>
      <c r="AH55" s="1289"/>
      <c r="AO55" s="511">
        <v>2</v>
      </c>
      <c r="AP55" s="511">
        <v>2</v>
      </c>
      <c r="AQ55" s="511">
        <v>2</v>
      </c>
      <c r="AR55" s="515">
        <f ca="1">IF($AQ55=1,IF(INDIRECT(ADDRESS(($AO55-1)*3+$AP55+5,$AQ55+7))="",0,INDIRECT(ADDRESS(($AO55-1)*3+$AP55+5,$AQ55+7))),IF(INDIRECT(ADDRESS(($AO55-1)*3+$AP55+5,$AQ55+7))="",0,IF(COUNTIF(INDIRECT(ADDRESS(($AO55-1)*36+($AP55-1)*12+6,COLUMN())):INDIRECT(ADDRESS(($AO55-1)*36+($AP55-1)*12+$AQ55+4,COLUMN())),INDIRECT(ADDRESS(($AO55-1)*3+$AP55+5,$AQ55+7)))&gt;=1,0,INDIRECT(ADDRESS(($AO55-1)*3+$AP55+5,$AQ55+7)))))</f>
        <v>0</v>
      </c>
      <c r="AS55" s="511">
        <f ca="1">COUNTIF(INDIRECT("H"&amp;(ROW()+12*(($AO55-1)*3+$AP55)-ROW())/12+5):INDIRECT("S"&amp;(ROW()+12*(($AO55-1)*3+$AP55)-ROW())/12+5),AR55)</f>
        <v>0</v>
      </c>
      <c r="AT55" s="515">
        <f ca="1">IF($AQ55=1,IF(INDIRECT(ADDRESS(($AO55-1)*3+$AP55+5,$AQ55+20))="",0,INDIRECT(ADDRESS(($AO55-1)*3+$AP55+5,$AQ55+20))),IF(INDIRECT(ADDRESS(($AO55-1)*3+$AP55+5,$AQ55+20))="",0,IF(COUNTIF(INDIRECT(ADDRESS(($AO55-1)*36+($AP55-1)*12+6,COLUMN())):INDIRECT(ADDRESS(($AO55-1)*36+($AP55-1)*12+$AQ55+4,COLUMN())),INDIRECT(ADDRESS(($AO55-1)*3+$AP55+5,$AQ55+20)))&gt;=1,0,INDIRECT(ADDRESS(($AO55-1)*3+$AP55+5,$AQ55+20)))))</f>
        <v>0</v>
      </c>
      <c r="AU55" s="511">
        <f ca="1">COUNTIF(INDIRECT("U"&amp;(ROW()+12*(($AO55-1)*3+$AP55)-ROW())/12+5):INDIRECT("AF"&amp;(ROW()+12*(($AO55-1)*3+$AP55)-ROW())/12+5),AT55)</f>
        <v>0</v>
      </c>
      <c r="AV55" s="511">
        <f ca="1">IF(AND(AR55+AT55&gt;0,AS55+AU55&gt;0),COUNTIF(AV$6:AV54,"&gt;0")+1,0)</f>
        <v>0</v>
      </c>
      <c r="BF55" s="511">
        <v>2</v>
      </c>
      <c r="BG55" s="511" t="s">
        <v>389</v>
      </c>
      <c r="BH55" s="517">
        <f>IF(BH54+BU54&gt;マスタ!$C$3,1,0)</f>
        <v>0</v>
      </c>
      <c r="BI55" s="517">
        <f>IF(BI54+BV54&gt;マスタ!$C$3,1,0)</f>
        <v>0</v>
      </c>
      <c r="BJ55" s="517">
        <f>IF(BJ54+BW54&gt;マスタ!$C$3,1,0)</f>
        <v>0</v>
      </c>
      <c r="BK55" s="517">
        <f>IF(BK54+BX54&gt;マスタ!$C$3,1,0)</f>
        <v>0</v>
      </c>
      <c r="BL55" s="517">
        <f>IF(BL54+BY54&gt;マスタ!$C$3,1,0)</f>
        <v>0</v>
      </c>
      <c r="BM55" s="517">
        <f>IF(BM54+BZ54&gt;マスタ!$C$3,1,0)</f>
        <v>0</v>
      </c>
      <c r="BN55" s="517">
        <f>IF(BN54+CA54&gt;マスタ!$C$3,1,0)</f>
        <v>0</v>
      </c>
      <c r="BO55" s="517">
        <f>IF(BO54+CB54&gt;マスタ!$C$3,1,0)</f>
        <v>0</v>
      </c>
      <c r="BP55" s="517">
        <f>IF(BP54+CC54&gt;マスタ!$C$3,1,0)</f>
        <v>0</v>
      </c>
      <c r="BQ55" s="517">
        <f>IF(BQ54+CD54&gt;マスタ!$C$3,1,0)</f>
        <v>0</v>
      </c>
      <c r="BR55" s="517">
        <f>IF(BR54+CE54&gt;マスタ!$C$3,1,0)</f>
        <v>0</v>
      </c>
      <c r="BS55" s="517">
        <f>IF(BS54+CF54&gt;マスタ!$C$3,1,0)</f>
        <v>0</v>
      </c>
      <c r="BU55" s="517"/>
      <c r="BV55" s="517"/>
      <c r="BW55" s="517"/>
      <c r="BX55" s="517"/>
      <c r="BY55" s="517"/>
      <c r="BZ55" s="517"/>
      <c r="CA55" s="517"/>
      <c r="CB55" s="517"/>
      <c r="CC55" s="517"/>
      <c r="CD55" s="517"/>
      <c r="CE55" s="517"/>
      <c r="CF55" s="517"/>
    </row>
    <row r="56" spans="1:84">
      <c r="A56" s="1301"/>
      <c r="B56" s="1304"/>
      <c r="C56" s="1304"/>
      <c r="D56" s="1304"/>
      <c r="E56" s="1307"/>
      <c r="F56" s="1304"/>
      <c r="G56" s="323" t="s">
        <v>516</v>
      </c>
      <c r="H56" s="137"/>
      <c r="I56" s="137" t="str">
        <f t="shared" ref="I56:S56" si="139">IF(H56="","",H56)</f>
        <v/>
      </c>
      <c r="J56" s="137" t="str">
        <f t="shared" si="139"/>
        <v/>
      </c>
      <c r="K56" s="137" t="str">
        <f t="shared" si="139"/>
        <v/>
      </c>
      <c r="L56" s="137" t="str">
        <f t="shared" si="139"/>
        <v/>
      </c>
      <c r="M56" s="137" t="str">
        <f t="shared" si="139"/>
        <v/>
      </c>
      <c r="N56" s="137" t="str">
        <f t="shared" si="139"/>
        <v/>
      </c>
      <c r="O56" s="137" t="str">
        <f t="shared" si="139"/>
        <v/>
      </c>
      <c r="P56" s="137" t="str">
        <f t="shared" si="139"/>
        <v/>
      </c>
      <c r="Q56" s="137" t="str">
        <f t="shared" si="139"/>
        <v/>
      </c>
      <c r="R56" s="137" t="str">
        <f t="shared" si="139"/>
        <v/>
      </c>
      <c r="S56" s="137" t="str">
        <f t="shared" si="139"/>
        <v/>
      </c>
      <c r="T56" s="322">
        <f t="shared" si="90"/>
        <v>0</v>
      </c>
      <c r="U56" s="136"/>
      <c r="V56" s="136" t="str">
        <f t="shared" ref="V56:AF56" si="140">IF(U56="","",U56)</f>
        <v/>
      </c>
      <c r="W56" s="136" t="str">
        <f t="shared" si="140"/>
        <v/>
      </c>
      <c r="X56" s="136" t="str">
        <f t="shared" si="140"/>
        <v/>
      </c>
      <c r="Y56" s="136" t="str">
        <f t="shared" si="140"/>
        <v/>
      </c>
      <c r="Z56" s="136" t="str">
        <f t="shared" si="140"/>
        <v/>
      </c>
      <c r="AA56" s="136" t="str">
        <f t="shared" si="140"/>
        <v/>
      </c>
      <c r="AB56" s="136" t="str">
        <f t="shared" si="140"/>
        <v/>
      </c>
      <c r="AC56" s="136" t="str">
        <f t="shared" si="140"/>
        <v/>
      </c>
      <c r="AD56" s="136" t="str">
        <f t="shared" si="140"/>
        <v/>
      </c>
      <c r="AE56" s="136" t="str">
        <f t="shared" si="140"/>
        <v/>
      </c>
      <c r="AF56" s="136" t="str">
        <f t="shared" si="140"/>
        <v/>
      </c>
      <c r="AG56" s="322">
        <f t="shared" si="92"/>
        <v>0</v>
      </c>
      <c r="AH56" s="1290"/>
      <c r="AO56" s="511">
        <v>2</v>
      </c>
      <c r="AP56" s="511">
        <v>2</v>
      </c>
      <c r="AQ56" s="511">
        <v>3</v>
      </c>
      <c r="AR56" s="515">
        <f ca="1">IF($AQ56=1,IF(INDIRECT(ADDRESS(($AO56-1)*3+$AP56+5,$AQ56+7))="",0,INDIRECT(ADDRESS(($AO56-1)*3+$AP56+5,$AQ56+7))),IF(INDIRECT(ADDRESS(($AO56-1)*3+$AP56+5,$AQ56+7))="",0,IF(COUNTIF(INDIRECT(ADDRESS(($AO56-1)*36+($AP56-1)*12+6,COLUMN())):INDIRECT(ADDRESS(($AO56-1)*36+($AP56-1)*12+$AQ56+4,COLUMN())),INDIRECT(ADDRESS(($AO56-1)*3+$AP56+5,$AQ56+7)))&gt;=1,0,INDIRECT(ADDRESS(($AO56-1)*3+$AP56+5,$AQ56+7)))))</f>
        <v>0</v>
      </c>
      <c r="AS56" s="511">
        <f ca="1">COUNTIF(INDIRECT("H"&amp;(ROW()+12*(($AO56-1)*3+$AP56)-ROW())/12+5):INDIRECT("S"&amp;(ROW()+12*(($AO56-1)*3+$AP56)-ROW())/12+5),AR56)</f>
        <v>0</v>
      </c>
      <c r="AT56" s="515">
        <f ca="1">IF($AQ56=1,IF(INDIRECT(ADDRESS(($AO56-1)*3+$AP56+5,$AQ56+20))="",0,INDIRECT(ADDRESS(($AO56-1)*3+$AP56+5,$AQ56+20))),IF(INDIRECT(ADDRESS(($AO56-1)*3+$AP56+5,$AQ56+20))="",0,IF(COUNTIF(INDIRECT(ADDRESS(($AO56-1)*36+($AP56-1)*12+6,COLUMN())):INDIRECT(ADDRESS(($AO56-1)*36+($AP56-1)*12+$AQ56+4,COLUMN())),INDIRECT(ADDRESS(($AO56-1)*3+$AP56+5,$AQ56+20)))&gt;=1,0,INDIRECT(ADDRESS(($AO56-1)*3+$AP56+5,$AQ56+20)))))</f>
        <v>0</v>
      </c>
      <c r="AU56" s="511">
        <f ca="1">COUNTIF(INDIRECT("U"&amp;(ROW()+12*(($AO56-1)*3+$AP56)-ROW())/12+5):INDIRECT("AF"&amp;(ROW()+12*(($AO56-1)*3+$AP56)-ROW())/12+5),AT56)</f>
        <v>0</v>
      </c>
      <c r="AV56" s="511">
        <f ca="1">IF(AND(AR56+AT56&gt;0,AS56+AU56&gt;0),COUNTIF(AV$6:AV55,"&gt;0")+1,0)</f>
        <v>0</v>
      </c>
      <c r="BF56" s="511">
        <v>3</v>
      </c>
      <c r="BH56" s="517"/>
      <c r="BI56" s="517"/>
      <c r="BJ56" s="517"/>
      <c r="BK56" s="517"/>
      <c r="BL56" s="517"/>
      <c r="BM56" s="517"/>
      <c r="BN56" s="517"/>
      <c r="BO56" s="517"/>
      <c r="BP56" s="517"/>
      <c r="BQ56" s="517"/>
      <c r="BR56" s="517"/>
      <c r="BS56" s="517"/>
      <c r="BU56" s="517"/>
      <c r="BV56" s="517"/>
      <c r="BW56" s="517"/>
      <c r="BX56" s="517"/>
      <c r="BY56" s="517"/>
      <c r="BZ56" s="517"/>
      <c r="CA56" s="517"/>
      <c r="CB56" s="517"/>
      <c r="CC56" s="517"/>
      <c r="CD56" s="517"/>
      <c r="CE56" s="517"/>
      <c r="CF56" s="517"/>
    </row>
    <row r="57" spans="1:84">
      <c r="A57" s="1300">
        <v>18</v>
      </c>
      <c r="B57" s="1302"/>
      <c r="C57" s="1302"/>
      <c r="D57" s="1302"/>
      <c r="E57" s="1305"/>
      <c r="F57" s="1302"/>
      <c r="G57" s="317" t="s">
        <v>391</v>
      </c>
      <c r="H57" s="141"/>
      <c r="I57" s="141" t="str">
        <f t="shared" ref="I57:S57" si="141">IF(H57="","",H57)</f>
        <v/>
      </c>
      <c r="J57" s="141" t="str">
        <f t="shared" si="141"/>
        <v/>
      </c>
      <c r="K57" s="141" t="str">
        <f t="shared" si="141"/>
        <v/>
      </c>
      <c r="L57" s="141" t="str">
        <f t="shared" si="141"/>
        <v/>
      </c>
      <c r="M57" s="141" t="str">
        <f t="shared" si="141"/>
        <v/>
      </c>
      <c r="N57" s="141" t="str">
        <f t="shared" si="141"/>
        <v/>
      </c>
      <c r="O57" s="141" t="str">
        <f t="shared" si="141"/>
        <v/>
      </c>
      <c r="P57" s="141" t="str">
        <f t="shared" si="141"/>
        <v/>
      </c>
      <c r="Q57" s="141" t="str">
        <f t="shared" si="141"/>
        <v/>
      </c>
      <c r="R57" s="141" t="str">
        <f t="shared" si="141"/>
        <v/>
      </c>
      <c r="S57" s="141" t="str">
        <f t="shared" si="141"/>
        <v/>
      </c>
      <c r="T57" s="318">
        <f t="shared" si="90"/>
        <v>0</v>
      </c>
      <c r="U57" s="140"/>
      <c r="V57" s="140" t="str">
        <f t="shared" ref="V57:AF57" si="142">IF(U57="","",U57)</f>
        <v/>
      </c>
      <c r="W57" s="140" t="str">
        <f t="shared" si="142"/>
        <v/>
      </c>
      <c r="X57" s="140" t="str">
        <f t="shared" si="142"/>
        <v/>
      </c>
      <c r="Y57" s="140" t="str">
        <f t="shared" si="142"/>
        <v/>
      </c>
      <c r="Z57" s="140" t="str">
        <f t="shared" si="142"/>
        <v/>
      </c>
      <c r="AA57" s="140" t="str">
        <f t="shared" si="142"/>
        <v/>
      </c>
      <c r="AB57" s="140" t="str">
        <f t="shared" si="142"/>
        <v/>
      </c>
      <c r="AC57" s="140" t="str">
        <f t="shared" si="142"/>
        <v/>
      </c>
      <c r="AD57" s="140" t="str">
        <f t="shared" si="142"/>
        <v/>
      </c>
      <c r="AE57" s="140" t="str">
        <f t="shared" si="142"/>
        <v/>
      </c>
      <c r="AF57" s="140" t="str">
        <f t="shared" si="142"/>
        <v/>
      </c>
      <c r="AG57" s="318">
        <f t="shared" si="92"/>
        <v>0</v>
      </c>
      <c r="AH57" s="1288"/>
      <c r="AO57" s="511">
        <v>2</v>
      </c>
      <c r="AP57" s="511">
        <v>2</v>
      </c>
      <c r="AQ57" s="511">
        <v>4</v>
      </c>
      <c r="AR57" s="515">
        <f ca="1">IF($AQ57=1,IF(INDIRECT(ADDRESS(($AO57-1)*3+$AP57+5,$AQ57+7))="",0,INDIRECT(ADDRESS(($AO57-1)*3+$AP57+5,$AQ57+7))),IF(INDIRECT(ADDRESS(($AO57-1)*3+$AP57+5,$AQ57+7))="",0,IF(COUNTIF(INDIRECT(ADDRESS(($AO57-1)*36+($AP57-1)*12+6,COLUMN())):INDIRECT(ADDRESS(($AO57-1)*36+($AP57-1)*12+$AQ57+4,COLUMN())),INDIRECT(ADDRESS(($AO57-1)*3+$AP57+5,$AQ57+7)))&gt;=1,0,INDIRECT(ADDRESS(($AO57-1)*3+$AP57+5,$AQ57+7)))))</f>
        <v>0</v>
      </c>
      <c r="AS57" s="511">
        <f ca="1">COUNTIF(INDIRECT("H"&amp;(ROW()+12*(($AO57-1)*3+$AP57)-ROW())/12+5):INDIRECT("S"&amp;(ROW()+12*(($AO57-1)*3+$AP57)-ROW())/12+5),AR57)</f>
        <v>0</v>
      </c>
      <c r="AT57" s="515">
        <f ca="1">IF($AQ57=1,IF(INDIRECT(ADDRESS(($AO57-1)*3+$AP57+5,$AQ57+20))="",0,INDIRECT(ADDRESS(($AO57-1)*3+$AP57+5,$AQ57+20))),IF(INDIRECT(ADDRESS(($AO57-1)*3+$AP57+5,$AQ57+20))="",0,IF(COUNTIF(INDIRECT(ADDRESS(($AO57-1)*36+($AP57-1)*12+6,COLUMN())):INDIRECT(ADDRESS(($AO57-1)*36+($AP57-1)*12+$AQ57+4,COLUMN())),INDIRECT(ADDRESS(($AO57-1)*3+$AP57+5,$AQ57+20)))&gt;=1,0,INDIRECT(ADDRESS(($AO57-1)*3+$AP57+5,$AQ57+20)))))</f>
        <v>0</v>
      </c>
      <c r="AU57" s="511">
        <f ca="1">COUNTIF(INDIRECT("U"&amp;(ROW()+12*(($AO57-1)*3+$AP57)-ROW())/12+5):INDIRECT("AF"&amp;(ROW()+12*(($AO57-1)*3+$AP57)-ROW())/12+5),AT57)</f>
        <v>0</v>
      </c>
      <c r="AV57" s="511">
        <f ca="1">IF(AND(AR57+AT57&gt;0,AS57+AU57&gt;0),COUNTIF(AV$6:AV56,"&gt;0")+1,0)</f>
        <v>0</v>
      </c>
      <c r="BF57" s="511">
        <v>1</v>
      </c>
      <c r="BH57" s="517">
        <f t="shared" ref="BH57:BS57" si="143">SUM(H57:H58)</f>
        <v>0</v>
      </c>
      <c r="BI57" s="517">
        <f t="shared" si="143"/>
        <v>0</v>
      </c>
      <c r="BJ57" s="517">
        <f t="shared" si="143"/>
        <v>0</v>
      </c>
      <c r="BK57" s="517">
        <f t="shared" si="143"/>
        <v>0</v>
      </c>
      <c r="BL57" s="517">
        <f t="shared" si="143"/>
        <v>0</v>
      </c>
      <c r="BM57" s="517">
        <f t="shared" si="143"/>
        <v>0</v>
      </c>
      <c r="BN57" s="517">
        <f t="shared" si="143"/>
        <v>0</v>
      </c>
      <c r="BO57" s="517">
        <f t="shared" si="143"/>
        <v>0</v>
      </c>
      <c r="BP57" s="517">
        <f t="shared" si="143"/>
        <v>0</v>
      </c>
      <c r="BQ57" s="517">
        <f t="shared" si="143"/>
        <v>0</v>
      </c>
      <c r="BR57" s="517">
        <f t="shared" si="143"/>
        <v>0</v>
      </c>
      <c r="BS57" s="517">
        <f t="shared" si="143"/>
        <v>0</v>
      </c>
      <c r="BU57" s="517">
        <f t="shared" ref="BU57:CF57" si="144">SUM(U57:U58)</f>
        <v>0</v>
      </c>
      <c r="BV57" s="517">
        <f t="shared" si="144"/>
        <v>0</v>
      </c>
      <c r="BW57" s="517">
        <f t="shared" si="144"/>
        <v>0</v>
      </c>
      <c r="BX57" s="517">
        <f t="shared" si="144"/>
        <v>0</v>
      </c>
      <c r="BY57" s="517">
        <f t="shared" si="144"/>
        <v>0</v>
      </c>
      <c r="BZ57" s="517">
        <f t="shared" si="144"/>
        <v>0</v>
      </c>
      <c r="CA57" s="517">
        <f t="shared" si="144"/>
        <v>0</v>
      </c>
      <c r="CB57" s="517">
        <f t="shared" si="144"/>
        <v>0</v>
      </c>
      <c r="CC57" s="517">
        <f t="shared" si="144"/>
        <v>0</v>
      </c>
      <c r="CD57" s="517">
        <f t="shared" si="144"/>
        <v>0</v>
      </c>
      <c r="CE57" s="517">
        <f t="shared" si="144"/>
        <v>0</v>
      </c>
      <c r="CF57" s="517">
        <f t="shared" si="144"/>
        <v>0</v>
      </c>
    </row>
    <row r="58" spans="1:84">
      <c r="A58" s="1313"/>
      <c r="B58" s="1303"/>
      <c r="C58" s="1303"/>
      <c r="D58" s="1303"/>
      <c r="E58" s="1306"/>
      <c r="F58" s="1303"/>
      <c r="G58" s="319" t="s">
        <v>390</v>
      </c>
      <c r="H58" s="139"/>
      <c r="I58" s="139" t="str">
        <f t="shared" ref="I58:S58" si="145">IF(H58="","",H58)</f>
        <v/>
      </c>
      <c r="J58" s="139" t="str">
        <f t="shared" si="145"/>
        <v/>
      </c>
      <c r="K58" s="139" t="str">
        <f t="shared" si="145"/>
        <v/>
      </c>
      <c r="L58" s="139" t="str">
        <f t="shared" si="145"/>
        <v/>
      </c>
      <c r="M58" s="139" t="str">
        <f t="shared" si="145"/>
        <v/>
      </c>
      <c r="N58" s="139" t="str">
        <f t="shared" si="145"/>
        <v/>
      </c>
      <c r="O58" s="139" t="str">
        <f t="shared" si="145"/>
        <v/>
      </c>
      <c r="P58" s="139" t="str">
        <f t="shared" si="145"/>
        <v/>
      </c>
      <c r="Q58" s="139" t="str">
        <f t="shared" si="145"/>
        <v/>
      </c>
      <c r="R58" s="139" t="str">
        <f t="shared" si="145"/>
        <v/>
      </c>
      <c r="S58" s="139" t="str">
        <f t="shared" si="145"/>
        <v/>
      </c>
      <c r="T58" s="320">
        <f t="shared" si="90"/>
        <v>0</v>
      </c>
      <c r="U58" s="138"/>
      <c r="V58" s="138" t="str">
        <f t="shared" ref="V58:AF58" si="146">IF(U58="","",U58)</f>
        <v/>
      </c>
      <c r="W58" s="138" t="str">
        <f t="shared" si="146"/>
        <v/>
      </c>
      <c r="X58" s="138" t="str">
        <f t="shared" si="146"/>
        <v/>
      </c>
      <c r="Y58" s="138" t="str">
        <f t="shared" si="146"/>
        <v/>
      </c>
      <c r="Z58" s="138" t="str">
        <f t="shared" si="146"/>
        <v/>
      </c>
      <c r="AA58" s="138" t="str">
        <f t="shared" si="146"/>
        <v/>
      </c>
      <c r="AB58" s="138" t="str">
        <f t="shared" si="146"/>
        <v/>
      </c>
      <c r="AC58" s="138" t="str">
        <f t="shared" si="146"/>
        <v/>
      </c>
      <c r="AD58" s="138" t="str">
        <f t="shared" si="146"/>
        <v/>
      </c>
      <c r="AE58" s="138" t="str">
        <f t="shared" si="146"/>
        <v/>
      </c>
      <c r="AF58" s="138" t="str">
        <f t="shared" si="146"/>
        <v/>
      </c>
      <c r="AG58" s="320">
        <f t="shared" si="92"/>
        <v>0</v>
      </c>
      <c r="AH58" s="1289"/>
      <c r="AO58" s="511">
        <v>2</v>
      </c>
      <c r="AP58" s="511">
        <v>2</v>
      </c>
      <c r="AQ58" s="511">
        <v>5</v>
      </c>
      <c r="AR58" s="515">
        <f ca="1">IF($AQ58=1,IF(INDIRECT(ADDRESS(($AO58-1)*3+$AP58+5,$AQ58+7))="",0,INDIRECT(ADDRESS(($AO58-1)*3+$AP58+5,$AQ58+7))),IF(INDIRECT(ADDRESS(($AO58-1)*3+$AP58+5,$AQ58+7))="",0,IF(COUNTIF(INDIRECT(ADDRESS(($AO58-1)*36+($AP58-1)*12+6,COLUMN())):INDIRECT(ADDRESS(($AO58-1)*36+($AP58-1)*12+$AQ58+4,COLUMN())),INDIRECT(ADDRESS(($AO58-1)*3+$AP58+5,$AQ58+7)))&gt;=1,0,INDIRECT(ADDRESS(($AO58-1)*3+$AP58+5,$AQ58+7)))))</f>
        <v>0</v>
      </c>
      <c r="AS58" s="511">
        <f ca="1">COUNTIF(INDIRECT("H"&amp;(ROW()+12*(($AO58-1)*3+$AP58)-ROW())/12+5):INDIRECT("S"&amp;(ROW()+12*(($AO58-1)*3+$AP58)-ROW())/12+5),AR58)</f>
        <v>0</v>
      </c>
      <c r="AT58" s="515">
        <f ca="1">IF($AQ58=1,IF(INDIRECT(ADDRESS(($AO58-1)*3+$AP58+5,$AQ58+20))="",0,INDIRECT(ADDRESS(($AO58-1)*3+$AP58+5,$AQ58+20))),IF(INDIRECT(ADDRESS(($AO58-1)*3+$AP58+5,$AQ58+20))="",0,IF(COUNTIF(INDIRECT(ADDRESS(($AO58-1)*36+($AP58-1)*12+6,COLUMN())):INDIRECT(ADDRESS(($AO58-1)*36+($AP58-1)*12+$AQ58+4,COLUMN())),INDIRECT(ADDRESS(($AO58-1)*3+$AP58+5,$AQ58+20)))&gt;=1,0,INDIRECT(ADDRESS(($AO58-1)*3+$AP58+5,$AQ58+20)))))</f>
        <v>0</v>
      </c>
      <c r="AU58" s="511">
        <f ca="1">COUNTIF(INDIRECT("U"&amp;(ROW()+12*(($AO58-1)*3+$AP58)-ROW())/12+5):INDIRECT("AF"&amp;(ROW()+12*(($AO58-1)*3+$AP58)-ROW())/12+5),AT58)</f>
        <v>0</v>
      </c>
      <c r="AV58" s="511">
        <f ca="1">IF(AND(AR58+AT58&gt;0,AS58+AU58&gt;0),COUNTIF(AV$6:AV57,"&gt;0")+1,0)</f>
        <v>0</v>
      </c>
      <c r="BF58" s="511">
        <v>2</v>
      </c>
      <c r="BG58" s="511" t="s">
        <v>389</v>
      </c>
      <c r="BH58" s="517">
        <f>IF(BH57+BU57&gt;マスタ!$C$3,1,0)</f>
        <v>0</v>
      </c>
      <c r="BI58" s="517">
        <f>IF(BI57+BV57&gt;マスタ!$C$3,1,0)</f>
        <v>0</v>
      </c>
      <c r="BJ58" s="517">
        <f>IF(BJ57+BW57&gt;マスタ!$C$3,1,0)</f>
        <v>0</v>
      </c>
      <c r="BK58" s="517">
        <f>IF(BK57+BX57&gt;マスタ!$C$3,1,0)</f>
        <v>0</v>
      </c>
      <c r="BL58" s="517">
        <f>IF(BL57+BY57&gt;マスタ!$C$3,1,0)</f>
        <v>0</v>
      </c>
      <c r="BM58" s="517">
        <f>IF(BM57+BZ57&gt;マスタ!$C$3,1,0)</f>
        <v>0</v>
      </c>
      <c r="BN58" s="517">
        <f>IF(BN57+CA57&gt;マスタ!$C$3,1,0)</f>
        <v>0</v>
      </c>
      <c r="BO58" s="517">
        <f>IF(BO57+CB57&gt;マスタ!$C$3,1,0)</f>
        <v>0</v>
      </c>
      <c r="BP58" s="517">
        <f>IF(BP57+CC57&gt;マスタ!$C$3,1,0)</f>
        <v>0</v>
      </c>
      <c r="BQ58" s="517">
        <f>IF(BQ57+CD57&gt;マスタ!$C$3,1,0)</f>
        <v>0</v>
      </c>
      <c r="BR58" s="517">
        <f>IF(BR57+CE57&gt;マスタ!$C$3,1,0)</f>
        <v>0</v>
      </c>
      <c r="BS58" s="517">
        <f>IF(BS57+CF57&gt;マスタ!$C$3,1,0)</f>
        <v>0</v>
      </c>
      <c r="BU58" s="517"/>
      <c r="BV58" s="517"/>
      <c r="BW58" s="517"/>
      <c r="BX58" s="517"/>
      <c r="BY58" s="517"/>
      <c r="BZ58" s="517"/>
      <c r="CA58" s="517"/>
      <c r="CB58" s="517"/>
      <c r="CC58" s="517"/>
      <c r="CD58" s="517"/>
      <c r="CE58" s="517"/>
      <c r="CF58" s="517"/>
    </row>
    <row r="59" spans="1:84">
      <c r="A59" s="1301"/>
      <c r="B59" s="1304"/>
      <c r="C59" s="1304"/>
      <c r="D59" s="1304"/>
      <c r="E59" s="1307"/>
      <c r="F59" s="1304"/>
      <c r="G59" s="323" t="s">
        <v>516</v>
      </c>
      <c r="H59" s="137"/>
      <c r="I59" s="137" t="str">
        <f t="shared" ref="I59:S59" si="147">IF(H59="","",H59)</f>
        <v/>
      </c>
      <c r="J59" s="137" t="str">
        <f t="shared" si="147"/>
        <v/>
      </c>
      <c r="K59" s="137" t="str">
        <f t="shared" si="147"/>
        <v/>
      </c>
      <c r="L59" s="137" t="str">
        <f t="shared" si="147"/>
        <v/>
      </c>
      <c r="M59" s="137" t="str">
        <f t="shared" si="147"/>
        <v/>
      </c>
      <c r="N59" s="137" t="str">
        <f t="shared" si="147"/>
        <v/>
      </c>
      <c r="O59" s="137" t="str">
        <f t="shared" si="147"/>
        <v/>
      </c>
      <c r="P59" s="137" t="str">
        <f t="shared" si="147"/>
        <v/>
      </c>
      <c r="Q59" s="137" t="str">
        <f t="shared" si="147"/>
        <v/>
      </c>
      <c r="R59" s="137" t="str">
        <f t="shared" si="147"/>
        <v/>
      </c>
      <c r="S59" s="137" t="str">
        <f t="shared" si="147"/>
        <v/>
      </c>
      <c r="T59" s="322">
        <f t="shared" si="90"/>
        <v>0</v>
      </c>
      <c r="U59" s="136"/>
      <c r="V59" s="136" t="str">
        <f t="shared" ref="V59:AF59" si="148">IF(U59="","",U59)</f>
        <v/>
      </c>
      <c r="W59" s="136" t="str">
        <f t="shared" si="148"/>
        <v/>
      </c>
      <c r="X59" s="136" t="str">
        <f t="shared" si="148"/>
        <v/>
      </c>
      <c r="Y59" s="136" t="str">
        <f t="shared" si="148"/>
        <v/>
      </c>
      <c r="Z59" s="136" t="str">
        <f t="shared" si="148"/>
        <v/>
      </c>
      <c r="AA59" s="136" t="str">
        <f t="shared" si="148"/>
        <v/>
      </c>
      <c r="AB59" s="136" t="str">
        <f t="shared" si="148"/>
        <v/>
      </c>
      <c r="AC59" s="136" t="str">
        <f t="shared" si="148"/>
        <v/>
      </c>
      <c r="AD59" s="136" t="str">
        <f t="shared" si="148"/>
        <v/>
      </c>
      <c r="AE59" s="136" t="str">
        <f t="shared" si="148"/>
        <v/>
      </c>
      <c r="AF59" s="136" t="str">
        <f t="shared" si="148"/>
        <v/>
      </c>
      <c r="AG59" s="322">
        <f t="shared" si="92"/>
        <v>0</v>
      </c>
      <c r="AH59" s="1290"/>
      <c r="AO59" s="511">
        <v>2</v>
      </c>
      <c r="AP59" s="511">
        <v>2</v>
      </c>
      <c r="AQ59" s="511">
        <v>6</v>
      </c>
      <c r="AR59" s="515">
        <f ca="1">IF($AQ59=1,IF(INDIRECT(ADDRESS(($AO59-1)*3+$AP59+5,$AQ59+7))="",0,INDIRECT(ADDRESS(($AO59-1)*3+$AP59+5,$AQ59+7))),IF(INDIRECT(ADDRESS(($AO59-1)*3+$AP59+5,$AQ59+7))="",0,IF(COUNTIF(INDIRECT(ADDRESS(($AO59-1)*36+($AP59-1)*12+6,COLUMN())):INDIRECT(ADDRESS(($AO59-1)*36+($AP59-1)*12+$AQ59+4,COLUMN())),INDIRECT(ADDRESS(($AO59-1)*3+$AP59+5,$AQ59+7)))&gt;=1,0,INDIRECT(ADDRESS(($AO59-1)*3+$AP59+5,$AQ59+7)))))</f>
        <v>0</v>
      </c>
      <c r="AS59" s="511">
        <f ca="1">COUNTIF(INDIRECT("H"&amp;(ROW()+12*(($AO59-1)*3+$AP59)-ROW())/12+5):INDIRECT("S"&amp;(ROW()+12*(($AO59-1)*3+$AP59)-ROW())/12+5),AR59)</f>
        <v>0</v>
      </c>
      <c r="AT59" s="515">
        <f ca="1">IF($AQ59=1,IF(INDIRECT(ADDRESS(($AO59-1)*3+$AP59+5,$AQ59+20))="",0,INDIRECT(ADDRESS(($AO59-1)*3+$AP59+5,$AQ59+20))),IF(INDIRECT(ADDRESS(($AO59-1)*3+$AP59+5,$AQ59+20))="",0,IF(COUNTIF(INDIRECT(ADDRESS(($AO59-1)*36+($AP59-1)*12+6,COLUMN())):INDIRECT(ADDRESS(($AO59-1)*36+($AP59-1)*12+$AQ59+4,COLUMN())),INDIRECT(ADDRESS(($AO59-1)*3+$AP59+5,$AQ59+20)))&gt;=1,0,INDIRECT(ADDRESS(($AO59-1)*3+$AP59+5,$AQ59+20)))))</f>
        <v>0</v>
      </c>
      <c r="AU59" s="511">
        <f ca="1">COUNTIF(INDIRECT("U"&amp;(ROW()+12*(($AO59-1)*3+$AP59)-ROW())/12+5):INDIRECT("AF"&amp;(ROW()+12*(($AO59-1)*3+$AP59)-ROW())/12+5),AT59)</f>
        <v>0</v>
      </c>
      <c r="AV59" s="511">
        <f ca="1">IF(AND(AR59+AT59&gt;0,AS59+AU59&gt;0),COUNTIF(AV$6:AV58,"&gt;0")+1,0)</f>
        <v>0</v>
      </c>
      <c r="BF59" s="511">
        <v>3</v>
      </c>
      <c r="BH59" s="517"/>
      <c r="BI59" s="517"/>
      <c r="BJ59" s="517"/>
      <c r="BK59" s="517"/>
      <c r="BL59" s="517"/>
      <c r="BM59" s="517"/>
      <c r="BN59" s="517"/>
      <c r="BO59" s="517"/>
      <c r="BP59" s="517"/>
      <c r="BQ59" s="517"/>
      <c r="BR59" s="517"/>
      <c r="BS59" s="517"/>
    </row>
    <row r="60" spans="1:84">
      <c r="A60" s="1300">
        <v>19</v>
      </c>
      <c r="B60" s="1302"/>
      <c r="C60" s="1302"/>
      <c r="D60" s="1302"/>
      <c r="E60" s="1305"/>
      <c r="F60" s="1302"/>
      <c r="G60" s="317" t="s">
        <v>391</v>
      </c>
      <c r="H60" s="141"/>
      <c r="I60" s="141" t="str">
        <f t="shared" ref="I60:S60" si="149">IF(H60="","",H60)</f>
        <v/>
      </c>
      <c r="J60" s="141" t="str">
        <f t="shared" si="149"/>
        <v/>
      </c>
      <c r="K60" s="141" t="str">
        <f t="shared" si="149"/>
        <v/>
      </c>
      <c r="L60" s="141" t="str">
        <f t="shared" si="149"/>
        <v/>
      </c>
      <c r="M60" s="141" t="str">
        <f t="shared" si="149"/>
        <v/>
      </c>
      <c r="N60" s="141" t="str">
        <f t="shared" si="149"/>
        <v/>
      </c>
      <c r="O60" s="141" t="str">
        <f t="shared" si="149"/>
        <v/>
      </c>
      <c r="P60" s="141" t="str">
        <f t="shared" si="149"/>
        <v/>
      </c>
      <c r="Q60" s="141" t="str">
        <f t="shared" si="149"/>
        <v/>
      </c>
      <c r="R60" s="141" t="str">
        <f t="shared" si="149"/>
        <v/>
      </c>
      <c r="S60" s="141" t="str">
        <f t="shared" si="149"/>
        <v/>
      </c>
      <c r="T60" s="318">
        <f t="shared" si="90"/>
        <v>0</v>
      </c>
      <c r="U60" s="140"/>
      <c r="V60" s="140" t="str">
        <f t="shared" ref="V60:AF60" si="150">IF(U60="","",U60)</f>
        <v/>
      </c>
      <c r="W60" s="140" t="str">
        <f t="shared" si="150"/>
        <v/>
      </c>
      <c r="X60" s="140" t="str">
        <f t="shared" si="150"/>
        <v/>
      </c>
      <c r="Y60" s="140" t="str">
        <f t="shared" si="150"/>
        <v/>
      </c>
      <c r="Z60" s="140" t="str">
        <f t="shared" si="150"/>
        <v/>
      </c>
      <c r="AA60" s="140" t="str">
        <f t="shared" si="150"/>
        <v/>
      </c>
      <c r="AB60" s="140" t="str">
        <f t="shared" si="150"/>
        <v/>
      </c>
      <c r="AC60" s="140" t="str">
        <f t="shared" si="150"/>
        <v/>
      </c>
      <c r="AD60" s="140" t="str">
        <f t="shared" si="150"/>
        <v/>
      </c>
      <c r="AE60" s="140" t="str">
        <f t="shared" si="150"/>
        <v/>
      </c>
      <c r="AF60" s="140" t="str">
        <f t="shared" si="150"/>
        <v/>
      </c>
      <c r="AG60" s="318">
        <f t="shared" si="92"/>
        <v>0</v>
      </c>
      <c r="AH60" s="1288"/>
      <c r="AO60" s="511">
        <v>2</v>
      </c>
      <c r="AP60" s="511">
        <v>2</v>
      </c>
      <c r="AQ60" s="511">
        <v>7</v>
      </c>
      <c r="AR60" s="515">
        <f ca="1">IF($AQ60=1,IF(INDIRECT(ADDRESS(($AO60-1)*3+$AP60+5,$AQ60+7))="",0,INDIRECT(ADDRESS(($AO60-1)*3+$AP60+5,$AQ60+7))),IF(INDIRECT(ADDRESS(($AO60-1)*3+$AP60+5,$AQ60+7))="",0,IF(COUNTIF(INDIRECT(ADDRESS(($AO60-1)*36+($AP60-1)*12+6,COLUMN())):INDIRECT(ADDRESS(($AO60-1)*36+($AP60-1)*12+$AQ60+4,COLUMN())),INDIRECT(ADDRESS(($AO60-1)*3+$AP60+5,$AQ60+7)))&gt;=1,0,INDIRECT(ADDRESS(($AO60-1)*3+$AP60+5,$AQ60+7)))))</f>
        <v>0</v>
      </c>
      <c r="AS60" s="511">
        <f ca="1">COUNTIF(INDIRECT("H"&amp;(ROW()+12*(($AO60-1)*3+$AP60)-ROW())/12+5):INDIRECT("S"&amp;(ROW()+12*(($AO60-1)*3+$AP60)-ROW())/12+5),AR60)</f>
        <v>0</v>
      </c>
      <c r="AT60" s="515">
        <f ca="1">IF($AQ60=1,IF(INDIRECT(ADDRESS(($AO60-1)*3+$AP60+5,$AQ60+20))="",0,INDIRECT(ADDRESS(($AO60-1)*3+$AP60+5,$AQ60+20))),IF(INDIRECT(ADDRESS(($AO60-1)*3+$AP60+5,$AQ60+20))="",0,IF(COUNTIF(INDIRECT(ADDRESS(($AO60-1)*36+($AP60-1)*12+6,COLUMN())):INDIRECT(ADDRESS(($AO60-1)*36+($AP60-1)*12+$AQ60+4,COLUMN())),INDIRECT(ADDRESS(($AO60-1)*3+$AP60+5,$AQ60+20)))&gt;=1,0,INDIRECT(ADDRESS(($AO60-1)*3+$AP60+5,$AQ60+20)))))</f>
        <v>0</v>
      </c>
      <c r="AU60" s="511">
        <f ca="1">COUNTIF(INDIRECT("U"&amp;(ROW()+12*(($AO60-1)*3+$AP60)-ROW())/12+5):INDIRECT("AF"&amp;(ROW()+12*(($AO60-1)*3+$AP60)-ROW())/12+5),AT60)</f>
        <v>0</v>
      </c>
      <c r="AV60" s="511">
        <f ca="1">IF(AND(AR60+AT60&gt;0,AS60+AU60&gt;0),COUNTIF(AV$6:AV59,"&gt;0")+1,0)</f>
        <v>0</v>
      </c>
      <c r="BF60" s="511">
        <v>1</v>
      </c>
      <c r="BH60" s="517">
        <f t="shared" ref="BH60:BS60" si="151">SUM(H60:H61)</f>
        <v>0</v>
      </c>
      <c r="BI60" s="517">
        <f t="shared" si="151"/>
        <v>0</v>
      </c>
      <c r="BJ60" s="517">
        <f t="shared" si="151"/>
        <v>0</v>
      </c>
      <c r="BK60" s="517">
        <f t="shared" si="151"/>
        <v>0</v>
      </c>
      <c r="BL60" s="517">
        <f t="shared" si="151"/>
        <v>0</v>
      </c>
      <c r="BM60" s="517">
        <f t="shared" si="151"/>
        <v>0</v>
      </c>
      <c r="BN60" s="517">
        <f t="shared" si="151"/>
        <v>0</v>
      </c>
      <c r="BO60" s="517">
        <f t="shared" si="151"/>
        <v>0</v>
      </c>
      <c r="BP60" s="517">
        <f t="shared" si="151"/>
        <v>0</v>
      </c>
      <c r="BQ60" s="517">
        <f t="shared" si="151"/>
        <v>0</v>
      </c>
      <c r="BR60" s="517">
        <f t="shared" si="151"/>
        <v>0</v>
      </c>
      <c r="BS60" s="517">
        <f t="shared" si="151"/>
        <v>0</v>
      </c>
      <c r="BU60" s="517">
        <f t="shared" ref="BU60:CF60" si="152">SUM(U60:U61)</f>
        <v>0</v>
      </c>
      <c r="BV60" s="517">
        <f t="shared" si="152"/>
        <v>0</v>
      </c>
      <c r="BW60" s="517">
        <f t="shared" si="152"/>
        <v>0</v>
      </c>
      <c r="BX60" s="517">
        <f t="shared" si="152"/>
        <v>0</v>
      </c>
      <c r="BY60" s="517">
        <f t="shared" si="152"/>
        <v>0</v>
      </c>
      <c r="BZ60" s="517">
        <f t="shared" si="152"/>
        <v>0</v>
      </c>
      <c r="CA60" s="517">
        <f t="shared" si="152"/>
        <v>0</v>
      </c>
      <c r="CB60" s="517">
        <f t="shared" si="152"/>
        <v>0</v>
      </c>
      <c r="CC60" s="517">
        <f t="shared" si="152"/>
        <v>0</v>
      </c>
      <c r="CD60" s="517">
        <f t="shared" si="152"/>
        <v>0</v>
      </c>
      <c r="CE60" s="517">
        <f t="shared" si="152"/>
        <v>0</v>
      </c>
      <c r="CF60" s="517">
        <f t="shared" si="152"/>
        <v>0</v>
      </c>
    </row>
    <row r="61" spans="1:84">
      <c r="A61" s="1313"/>
      <c r="B61" s="1303"/>
      <c r="C61" s="1303"/>
      <c r="D61" s="1303"/>
      <c r="E61" s="1306"/>
      <c r="F61" s="1303"/>
      <c r="G61" s="319" t="s">
        <v>390</v>
      </c>
      <c r="H61" s="139"/>
      <c r="I61" s="139" t="str">
        <f t="shared" ref="I61:S61" si="153">IF(H61="","",H61)</f>
        <v/>
      </c>
      <c r="J61" s="139" t="str">
        <f t="shared" si="153"/>
        <v/>
      </c>
      <c r="K61" s="139" t="str">
        <f t="shared" si="153"/>
        <v/>
      </c>
      <c r="L61" s="139" t="str">
        <f t="shared" si="153"/>
        <v/>
      </c>
      <c r="M61" s="139" t="str">
        <f t="shared" si="153"/>
        <v/>
      </c>
      <c r="N61" s="139" t="str">
        <f t="shared" si="153"/>
        <v/>
      </c>
      <c r="O61" s="139" t="str">
        <f t="shared" si="153"/>
        <v/>
      </c>
      <c r="P61" s="139" t="str">
        <f t="shared" si="153"/>
        <v/>
      </c>
      <c r="Q61" s="139" t="str">
        <f t="shared" si="153"/>
        <v/>
      </c>
      <c r="R61" s="139" t="str">
        <f t="shared" si="153"/>
        <v/>
      </c>
      <c r="S61" s="139" t="str">
        <f t="shared" si="153"/>
        <v/>
      </c>
      <c r="T61" s="320">
        <f t="shared" si="90"/>
        <v>0</v>
      </c>
      <c r="U61" s="138"/>
      <c r="V61" s="138" t="str">
        <f t="shared" ref="V61:AF61" si="154">IF(U61="","",U61)</f>
        <v/>
      </c>
      <c r="W61" s="138" t="str">
        <f t="shared" si="154"/>
        <v/>
      </c>
      <c r="X61" s="138" t="str">
        <f t="shared" si="154"/>
        <v/>
      </c>
      <c r="Y61" s="138" t="str">
        <f t="shared" si="154"/>
        <v/>
      </c>
      <c r="Z61" s="138" t="str">
        <f t="shared" si="154"/>
        <v/>
      </c>
      <c r="AA61" s="138" t="str">
        <f t="shared" si="154"/>
        <v/>
      </c>
      <c r="AB61" s="138" t="str">
        <f t="shared" si="154"/>
        <v/>
      </c>
      <c r="AC61" s="138" t="str">
        <f t="shared" si="154"/>
        <v/>
      </c>
      <c r="AD61" s="138" t="str">
        <f t="shared" si="154"/>
        <v/>
      </c>
      <c r="AE61" s="138" t="str">
        <f t="shared" si="154"/>
        <v/>
      </c>
      <c r="AF61" s="138" t="str">
        <f t="shared" si="154"/>
        <v/>
      </c>
      <c r="AG61" s="320">
        <f t="shared" si="92"/>
        <v>0</v>
      </c>
      <c r="AH61" s="1289"/>
      <c r="AO61" s="511">
        <v>2</v>
      </c>
      <c r="AP61" s="511">
        <v>2</v>
      </c>
      <c r="AQ61" s="511">
        <v>8</v>
      </c>
      <c r="AR61" s="515">
        <f ca="1">IF($AQ61=1,IF(INDIRECT(ADDRESS(($AO61-1)*3+$AP61+5,$AQ61+7))="",0,INDIRECT(ADDRESS(($AO61-1)*3+$AP61+5,$AQ61+7))),IF(INDIRECT(ADDRESS(($AO61-1)*3+$AP61+5,$AQ61+7))="",0,IF(COUNTIF(INDIRECT(ADDRESS(($AO61-1)*36+($AP61-1)*12+6,COLUMN())):INDIRECT(ADDRESS(($AO61-1)*36+($AP61-1)*12+$AQ61+4,COLUMN())),INDIRECT(ADDRESS(($AO61-1)*3+$AP61+5,$AQ61+7)))&gt;=1,0,INDIRECT(ADDRESS(($AO61-1)*3+$AP61+5,$AQ61+7)))))</f>
        <v>0</v>
      </c>
      <c r="AS61" s="511">
        <f ca="1">COUNTIF(INDIRECT("H"&amp;(ROW()+12*(($AO61-1)*3+$AP61)-ROW())/12+5):INDIRECT("S"&amp;(ROW()+12*(($AO61-1)*3+$AP61)-ROW())/12+5),AR61)</f>
        <v>0</v>
      </c>
      <c r="AT61" s="515">
        <f ca="1">IF($AQ61=1,IF(INDIRECT(ADDRESS(($AO61-1)*3+$AP61+5,$AQ61+20))="",0,INDIRECT(ADDRESS(($AO61-1)*3+$AP61+5,$AQ61+20))),IF(INDIRECT(ADDRESS(($AO61-1)*3+$AP61+5,$AQ61+20))="",0,IF(COUNTIF(INDIRECT(ADDRESS(($AO61-1)*36+($AP61-1)*12+6,COLUMN())):INDIRECT(ADDRESS(($AO61-1)*36+($AP61-1)*12+$AQ61+4,COLUMN())),INDIRECT(ADDRESS(($AO61-1)*3+$AP61+5,$AQ61+20)))&gt;=1,0,INDIRECT(ADDRESS(($AO61-1)*3+$AP61+5,$AQ61+20)))))</f>
        <v>0</v>
      </c>
      <c r="AU61" s="511">
        <f ca="1">COUNTIF(INDIRECT("U"&amp;(ROW()+12*(($AO61-1)*3+$AP61)-ROW())/12+5):INDIRECT("AF"&amp;(ROW()+12*(($AO61-1)*3+$AP61)-ROW())/12+5),AT61)</f>
        <v>0</v>
      </c>
      <c r="AV61" s="511">
        <f ca="1">IF(AND(AR61+AT61&gt;0,AS61+AU61&gt;0),COUNTIF(AV$6:AV60,"&gt;0")+1,0)</f>
        <v>0</v>
      </c>
      <c r="BF61" s="511">
        <v>2</v>
      </c>
      <c r="BG61" s="511" t="s">
        <v>389</v>
      </c>
      <c r="BH61" s="517">
        <f>IF(BH60+BU60&gt;マスタ!$C$3,1,0)</f>
        <v>0</v>
      </c>
      <c r="BI61" s="517">
        <f>IF(BI60+BV60&gt;マスタ!$C$3,1,0)</f>
        <v>0</v>
      </c>
      <c r="BJ61" s="517">
        <f>IF(BJ60+BW60&gt;マスタ!$C$3,1,0)</f>
        <v>0</v>
      </c>
      <c r="BK61" s="517">
        <f>IF(BK60+BX60&gt;マスタ!$C$3,1,0)</f>
        <v>0</v>
      </c>
      <c r="BL61" s="517">
        <f>IF(BL60+BY60&gt;マスタ!$C$3,1,0)</f>
        <v>0</v>
      </c>
      <c r="BM61" s="517">
        <f>IF(BM60+BZ60&gt;マスタ!$C$3,1,0)</f>
        <v>0</v>
      </c>
      <c r="BN61" s="517">
        <f>IF(BN60+CA60&gt;マスタ!$C$3,1,0)</f>
        <v>0</v>
      </c>
      <c r="BO61" s="517">
        <f>IF(BO60+CB60&gt;マスタ!$C$3,1,0)</f>
        <v>0</v>
      </c>
      <c r="BP61" s="517">
        <f>IF(BP60+CC60&gt;マスタ!$C$3,1,0)</f>
        <v>0</v>
      </c>
      <c r="BQ61" s="517">
        <f>IF(BQ60+CD60&gt;マスタ!$C$3,1,0)</f>
        <v>0</v>
      </c>
      <c r="BR61" s="517">
        <f>IF(BR60+CE60&gt;マスタ!$C$3,1,0)</f>
        <v>0</v>
      </c>
      <c r="BS61" s="517">
        <f>IF(BS60+CF60&gt;マスタ!$C$3,1,0)</f>
        <v>0</v>
      </c>
      <c r="BU61" s="517"/>
      <c r="BV61" s="517"/>
      <c r="BW61" s="517"/>
      <c r="BX61" s="517"/>
      <c r="BY61" s="517"/>
      <c r="BZ61" s="517"/>
      <c r="CA61" s="517"/>
      <c r="CB61" s="517"/>
      <c r="CC61" s="517"/>
      <c r="CD61" s="517"/>
      <c r="CE61" s="517"/>
      <c r="CF61" s="517"/>
    </row>
    <row r="62" spans="1:84">
      <c r="A62" s="1301"/>
      <c r="B62" s="1304"/>
      <c r="C62" s="1304"/>
      <c r="D62" s="1304"/>
      <c r="E62" s="1307"/>
      <c r="F62" s="1304"/>
      <c r="G62" s="323" t="s">
        <v>516</v>
      </c>
      <c r="H62" s="137"/>
      <c r="I62" s="137" t="str">
        <f t="shared" ref="I62:S62" si="155">IF(H62="","",H62)</f>
        <v/>
      </c>
      <c r="J62" s="137" t="str">
        <f t="shared" si="155"/>
        <v/>
      </c>
      <c r="K62" s="137" t="str">
        <f t="shared" si="155"/>
        <v/>
      </c>
      <c r="L62" s="137" t="str">
        <f t="shared" si="155"/>
        <v/>
      </c>
      <c r="M62" s="137" t="str">
        <f t="shared" si="155"/>
        <v/>
      </c>
      <c r="N62" s="137" t="str">
        <f t="shared" si="155"/>
        <v/>
      </c>
      <c r="O62" s="137" t="str">
        <f t="shared" si="155"/>
        <v/>
      </c>
      <c r="P62" s="137" t="str">
        <f t="shared" si="155"/>
        <v/>
      </c>
      <c r="Q62" s="137" t="str">
        <f t="shared" si="155"/>
        <v/>
      </c>
      <c r="R62" s="137" t="str">
        <f t="shared" si="155"/>
        <v/>
      </c>
      <c r="S62" s="137" t="str">
        <f t="shared" si="155"/>
        <v/>
      </c>
      <c r="T62" s="322">
        <f t="shared" si="90"/>
        <v>0</v>
      </c>
      <c r="U62" s="136"/>
      <c r="V62" s="136" t="str">
        <f t="shared" ref="V62:AF62" si="156">IF(U62="","",U62)</f>
        <v/>
      </c>
      <c r="W62" s="136" t="str">
        <f t="shared" si="156"/>
        <v/>
      </c>
      <c r="X62" s="136" t="str">
        <f t="shared" si="156"/>
        <v/>
      </c>
      <c r="Y62" s="136" t="str">
        <f t="shared" si="156"/>
        <v/>
      </c>
      <c r="Z62" s="136" t="str">
        <f t="shared" si="156"/>
        <v/>
      </c>
      <c r="AA62" s="136" t="str">
        <f t="shared" si="156"/>
        <v/>
      </c>
      <c r="AB62" s="136" t="str">
        <f t="shared" si="156"/>
        <v/>
      </c>
      <c r="AC62" s="136" t="str">
        <f t="shared" si="156"/>
        <v/>
      </c>
      <c r="AD62" s="136" t="str">
        <f t="shared" si="156"/>
        <v/>
      </c>
      <c r="AE62" s="136" t="str">
        <f t="shared" si="156"/>
        <v/>
      </c>
      <c r="AF62" s="136" t="str">
        <f t="shared" si="156"/>
        <v/>
      </c>
      <c r="AG62" s="322">
        <f t="shared" si="92"/>
        <v>0</v>
      </c>
      <c r="AH62" s="1290"/>
      <c r="AO62" s="511">
        <v>2</v>
      </c>
      <c r="AP62" s="511">
        <v>2</v>
      </c>
      <c r="AQ62" s="511">
        <v>9</v>
      </c>
      <c r="AR62" s="515">
        <f ca="1">IF($AQ62=1,IF(INDIRECT(ADDRESS(($AO62-1)*3+$AP62+5,$AQ62+7))="",0,INDIRECT(ADDRESS(($AO62-1)*3+$AP62+5,$AQ62+7))),IF(INDIRECT(ADDRESS(($AO62-1)*3+$AP62+5,$AQ62+7))="",0,IF(COUNTIF(INDIRECT(ADDRESS(($AO62-1)*36+($AP62-1)*12+6,COLUMN())):INDIRECT(ADDRESS(($AO62-1)*36+($AP62-1)*12+$AQ62+4,COLUMN())),INDIRECT(ADDRESS(($AO62-1)*3+$AP62+5,$AQ62+7)))&gt;=1,0,INDIRECT(ADDRESS(($AO62-1)*3+$AP62+5,$AQ62+7)))))</f>
        <v>0</v>
      </c>
      <c r="AS62" s="511">
        <f ca="1">COUNTIF(INDIRECT("H"&amp;(ROW()+12*(($AO62-1)*3+$AP62)-ROW())/12+5):INDIRECT("S"&amp;(ROW()+12*(($AO62-1)*3+$AP62)-ROW())/12+5),AR62)</f>
        <v>0</v>
      </c>
      <c r="AT62" s="515">
        <f ca="1">IF($AQ62=1,IF(INDIRECT(ADDRESS(($AO62-1)*3+$AP62+5,$AQ62+20))="",0,INDIRECT(ADDRESS(($AO62-1)*3+$AP62+5,$AQ62+20))),IF(INDIRECT(ADDRESS(($AO62-1)*3+$AP62+5,$AQ62+20))="",0,IF(COUNTIF(INDIRECT(ADDRESS(($AO62-1)*36+($AP62-1)*12+6,COLUMN())):INDIRECT(ADDRESS(($AO62-1)*36+($AP62-1)*12+$AQ62+4,COLUMN())),INDIRECT(ADDRESS(($AO62-1)*3+$AP62+5,$AQ62+20)))&gt;=1,0,INDIRECT(ADDRESS(($AO62-1)*3+$AP62+5,$AQ62+20)))))</f>
        <v>0</v>
      </c>
      <c r="AU62" s="511">
        <f ca="1">COUNTIF(INDIRECT("U"&amp;(ROW()+12*(($AO62-1)*3+$AP62)-ROW())/12+5):INDIRECT("AF"&amp;(ROW()+12*(($AO62-1)*3+$AP62)-ROW())/12+5),AT62)</f>
        <v>0</v>
      </c>
      <c r="AV62" s="511">
        <f ca="1">IF(AND(AR62+AT62&gt;0,AS62+AU62&gt;0),COUNTIF(AV$6:AV61,"&gt;0")+1,0)</f>
        <v>0</v>
      </c>
      <c r="BF62" s="511">
        <v>3</v>
      </c>
      <c r="BH62" s="517"/>
      <c r="BI62" s="517"/>
      <c r="BJ62" s="517"/>
      <c r="BK62" s="517"/>
      <c r="BL62" s="517"/>
      <c r="BM62" s="517"/>
      <c r="BN62" s="517"/>
      <c r="BO62" s="517"/>
      <c r="BP62" s="517"/>
      <c r="BQ62" s="517"/>
      <c r="BR62" s="517"/>
      <c r="BS62" s="517"/>
      <c r="BU62" s="517"/>
      <c r="BV62" s="517"/>
      <c r="BW62" s="517"/>
      <c r="BX62" s="517"/>
      <c r="BY62" s="517"/>
      <c r="BZ62" s="517"/>
      <c r="CA62" s="517"/>
      <c r="CB62" s="517"/>
      <c r="CC62" s="517"/>
      <c r="CD62" s="517"/>
      <c r="CE62" s="517"/>
      <c r="CF62" s="517"/>
    </row>
    <row r="63" spans="1:84">
      <c r="A63" s="1300">
        <v>20</v>
      </c>
      <c r="B63" s="1302"/>
      <c r="C63" s="1302"/>
      <c r="D63" s="1302"/>
      <c r="E63" s="1305"/>
      <c r="F63" s="1302"/>
      <c r="G63" s="317" t="s">
        <v>391</v>
      </c>
      <c r="H63" s="141"/>
      <c r="I63" s="141" t="str">
        <f t="shared" ref="I63:S63" si="157">IF(H63="","",H63)</f>
        <v/>
      </c>
      <c r="J63" s="141" t="str">
        <f t="shared" si="157"/>
        <v/>
      </c>
      <c r="K63" s="141" t="str">
        <f t="shared" si="157"/>
        <v/>
      </c>
      <c r="L63" s="141" t="str">
        <f t="shared" si="157"/>
        <v/>
      </c>
      <c r="M63" s="141" t="str">
        <f t="shared" si="157"/>
        <v/>
      </c>
      <c r="N63" s="141" t="str">
        <f t="shared" si="157"/>
        <v/>
      </c>
      <c r="O63" s="141" t="str">
        <f t="shared" si="157"/>
        <v/>
      </c>
      <c r="P63" s="141" t="str">
        <f t="shared" si="157"/>
        <v/>
      </c>
      <c r="Q63" s="141" t="str">
        <f t="shared" si="157"/>
        <v/>
      </c>
      <c r="R63" s="141" t="str">
        <f t="shared" si="157"/>
        <v/>
      </c>
      <c r="S63" s="141" t="str">
        <f t="shared" si="157"/>
        <v/>
      </c>
      <c r="T63" s="318">
        <f t="shared" si="90"/>
        <v>0</v>
      </c>
      <c r="U63" s="140"/>
      <c r="V63" s="140" t="str">
        <f t="shared" ref="V63:AF63" si="158">IF(U63="","",U63)</f>
        <v/>
      </c>
      <c r="W63" s="140" t="str">
        <f t="shared" si="158"/>
        <v/>
      </c>
      <c r="X63" s="140" t="str">
        <f t="shared" si="158"/>
        <v/>
      </c>
      <c r="Y63" s="140" t="str">
        <f t="shared" si="158"/>
        <v/>
      </c>
      <c r="Z63" s="140" t="str">
        <f t="shared" si="158"/>
        <v/>
      </c>
      <c r="AA63" s="140" t="str">
        <f t="shared" si="158"/>
        <v/>
      </c>
      <c r="AB63" s="140" t="str">
        <f t="shared" si="158"/>
        <v/>
      </c>
      <c r="AC63" s="140" t="str">
        <f t="shared" si="158"/>
        <v/>
      </c>
      <c r="AD63" s="140" t="str">
        <f t="shared" si="158"/>
        <v/>
      </c>
      <c r="AE63" s="140" t="str">
        <f t="shared" si="158"/>
        <v/>
      </c>
      <c r="AF63" s="140" t="str">
        <f t="shared" si="158"/>
        <v/>
      </c>
      <c r="AG63" s="318">
        <f t="shared" si="92"/>
        <v>0</v>
      </c>
      <c r="AH63" s="1288"/>
      <c r="AO63" s="511">
        <v>2</v>
      </c>
      <c r="AP63" s="511">
        <v>2</v>
      </c>
      <c r="AQ63" s="511">
        <v>10</v>
      </c>
      <c r="AR63" s="515">
        <f ca="1">IF($AQ63=1,IF(INDIRECT(ADDRESS(($AO63-1)*3+$AP63+5,$AQ63+7))="",0,INDIRECT(ADDRESS(($AO63-1)*3+$AP63+5,$AQ63+7))),IF(INDIRECT(ADDRESS(($AO63-1)*3+$AP63+5,$AQ63+7))="",0,IF(COUNTIF(INDIRECT(ADDRESS(($AO63-1)*36+($AP63-1)*12+6,COLUMN())):INDIRECT(ADDRESS(($AO63-1)*36+($AP63-1)*12+$AQ63+4,COLUMN())),INDIRECT(ADDRESS(($AO63-1)*3+$AP63+5,$AQ63+7)))&gt;=1,0,INDIRECT(ADDRESS(($AO63-1)*3+$AP63+5,$AQ63+7)))))</f>
        <v>0</v>
      </c>
      <c r="AS63" s="511">
        <f ca="1">COUNTIF(INDIRECT("H"&amp;(ROW()+12*(($AO63-1)*3+$AP63)-ROW())/12+5):INDIRECT("S"&amp;(ROW()+12*(($AO63-1)*3+$AP63)-ROW())/12+5),AR63)</f>
        <v>0</v>
      </c>
      <c r="AT63" s="515">
        <f ca="1">IF($AQ63=1,IF(INDIRECT(ADDRESS(($AO63-1)*3+$AP63+5,$AQ63+20))="",0,INDIRECT(ADDRESS(($AO63-1)*3+$AP63+5,$AQ63+20))),IF(INDIRECT(ADDRESS(($AO63-1)*3+$AP63+5,$AQ63+20))="",0,IF(COUNTIF(INDIRECT(ADDRESS(($AO63-1)*36+($AP63-1)*12+6,COLUMN())):INDIRECT(ADDRESS(($AO63-1)*36+($AP63-1)*12+$AQ63+4,COLUMN())),INDIRECT(ADDRESS(($AO63-1)*3+$AP63+5,$AQ63+20)))&gt;=1,0,INDIRECT(ADDRESS(($AO63-1)*3+$AP63+5,$AQ63+20)))))</f>
        <v>0</v>
      </c>
      <c r="AU63" s="511">
        <f ca="1">COUNTIF(INDIRECT("U"&amp;(ROW()+12*(($AO63-1)*3+$AP63)-ROW())/12+5):INDIRECT("AF"&amp;(ROW()+12*(($AO63-1)*3+$AP63)-ROW())/12+5),AT63)</f>
        <v>0</v>
      </c>
      <c r="AV63" s="511">
        <f ca="1">IF(AND(AR63+AT63&gt;0,AS63+AU63&gt;0),COUNTIF(AV$6:AV62,"&gt;0")+1,0)</f>
        <v>0</v>
      </c>
      <c r="BF63" s="511">
        <v>1</v>
      </c>
      <c r="BH63" s="517">
        <f t="shared" ref="BH63:BS63" si="159">SUM(H63:H64)</f>
        <v>0</v>
      </c>
      <c r="BI63" s="517">
        <f t="shared" si="159"/>
        <v>0</v>
      </c>
      <c r="BJ63" s="517">
        <f t="shared" si="159"/>
        <v>0</v>
      </c>
      <c r="BK63" s="517">
        <f t="shared" si="159"/>
        <v>0</v>
      </c>
      <c r="BL63" s="517">
        <f t="shared" si="159"/>
        <v>0</v>
      </c>
      <c r="BM63" s="517">
        <f t="shared" si="159"/>
        <v>0</v>
      </c>
      <c r="BN63" s="517">
        <f t="shared" si="159"/>
        <v>0</v>
      </c>
      <c r="BO63" s="517">
        <f t="shared" si="159"/>
        <v>0</v>
      </c>
      <c r="BP63" s="517">
        <f t="shared" si="159"/>
        <v>0</v>
      </c>
      <c r="BQ63" s="517">
        <f t="shared" si="159"/>
        <v>0</v>
      </c>
      <c r="BR63" s="517">
        <f t="shared" si="159"/>
        <v>0</v>
      </c>
      <c r="BS63" s="517">
        <f t="shared" si="159"/>
        <v>0</v>
      </c>
      <c r="BU63" s="517">
        <f t="shared" ref="BU63:CF63" si="160">SUM(U63:U64)</f>
        <v>0</v>
      </c>
      <c r="BV63" s="517">
        <f t="shared" si="160"/>
        <v>0</v>
      </c>
      <c r="BW63" s="517">
        <f t="shared" si="160"/>
        <v>0</v>
      </c>
      <c r="BX63" s="517">
        <f t="shared" si="160"/>
        <v>0</v>
      </c>
      <c r="BY63" s="517">
        <f t="shared" si="160"/>
        <v>0</v>
      </c>
      <c r="BZ63" s="517">
        <f t="shared" si="160"/>
        <v>0</v>
      </c>
      <c r="CA63" s="517">
        <f t="shared" si="160"/>
        <v>0</v>
      </c>
      <c r="CB63" s="517">
        <f t="shared" si="160"/>
        <v>0</v>
      </c>
      <c r="CC63" s="517">
        <f t="shared" si="160"/>
        <v>0</v>
      </c>
      <c r="CD63" s="517">
        <f t="shared" si="160"/>
        <v>0</v>
      </c>
      <c r="CE63" s="517">
        <f t="shared" si="160"/>
        <v>0</v>
      </c>
      <c r="CF63" s="517">
        <f t="shared" si="160"/>
        <v>0</v>
      </c>
    </row>
    <row r="64" spans="1:84">
      <c r="A64" s="1313"/>
      <c r="B64" s="1303"/>
      <c r="C64" s="1303"/>
      <c r="D64" s="1303"/>
      <c r="E64" s="1306"/>
      <c r="F64" s="1303"/>
      <c r="G64" s="319" t="s">
        <v>390</v>
      </c>
      <c r="H64" s="139"/>
      <c r="I64" s="139" t="str">
        <f t="shared" ref="I64:S64" si="161">IF(H64="","",H64)</f>
        <v/>
      </c>
      <c r="J64" s="139" t="str">
        <f t="shared" si="161"/>
        <v/>
      </c>
      <c r="K64" s="139" t="str">
        <f t="shared" si="161"/>
        <v/>
      </c>
      <c r="L64" s="139" t="str">
        <f t="shared" si="161"/>
        <v/>
      </c>
      <c r="M64" s="139" t="str">
        <f t="shared" si="161"/>
        <v/>
      </c>
      <c r="N64" s="139" t="str">
        <f t="shared" si="161"/>
        <v/>
      </c>
      <c r="O64" s="139" t="str">
        <f t="shared" si="161"/>
        <v/>
      </c>
      <c r="P64" s="139" t="str">
        <f t="shared" si="161"/>
        <v/>
      </c>
      <c r="Q64" s="139" t="str">
        <f t="shared" si="161"/>
        <v/>
      </c>
      <c r="R64" s="139" t="str">
        <f t="shared" si="161"/>
        <v/>
      </c>
      <c r="S64" s="139" t="str">
        <f t="shared" si="161"/>
        <v/>
      </c>
      <c r="T64" s="320">
        <f t="shared" si="90"/>
        <v>0</v>
      </c>
      <c r="U64" s="138"/>
      <c r="V64" s="138" t="str">
        <f t="shared" ref="V64:AF64" si="162">IF(U64="","",U64)</f>
        <v/>
      </c>
      <c r="W64" s="138" t="str">
        <f t="shared" si="162"/>
        <v/>
      </c>
      <c r="X64" s="138" t="str">
        <f t="shared" si="162"/>
        <v/>
      </c>
      <c r="Y64" s="138" t="str">
        <f t="shared" si="162"/>
        <v/>
      </c>
      <c r="Z64" s="138" t="str">
        <f t="shared" si="162"/>
        <v/>
      </c>
      <c r="AA64" s="138" t="str">
        <f t="shared" si="162"/>
        <v/>
      </c>
      <c r="AB64" s="138" t="str">
        <f t="shared" si="162"/>
        <v/>
      </c>
      <c r="AC64" s="138" t="str">
        <f t="shared" si="162"/>
        <v/>
      </c>
      <c r="AD64" s="138" t="str">
        <f t="shared" si="162"/>
        <v/>
      </c>
      <c r="AE64" s="138" t="str">
        <f t="shared" si="162"/>
        <v/>
      </c>
      <c r="AF64" s="138" t="str">
        <f t="shared" si="162"/>
        <v/>
      </c>
      <c r="AG64" s="320">
        <f t="shared" si="92"/>
        <v>0</v>
      </c>
      <c r="AH64" s="1289"/>
      <c r="AO64" s="511">
        <v>2</v>
      </c>
      <c r="AP64" s="511">
        <v>2</v>
      </c>
      <c r="AQ64" s="511">
        <v>11</v>
      </c>
      <c r="AR64" s="515">
        <f ca="1">IF($AQ64=1,IF(INDIRECT(ADDRESS(($AO64-1)*3+$AP64+5,$AQ64+7))="",0,INDIRECT(ADDRESS(($AO64-1)*3+$AP64+5,$AQ64+7))),IF(INDIRECT(ADDRESS(($AO64-1)*3+$AP64+5,$AQ64+7))="",0,IF(COUNTIF(INDIRECT(ADDRESS(($AO64-1)*36+($AP64-1)*12+6,COLUMN())):INDIRECT(ADDRESS(($AO64-1)*36+($AP64-1)*12+$AQ64+4,COLUMN())),INDIRECT(ADDRESS(($AO64-1)*3+$AP64+5,$AQ64+7)))&gt;=1,0,INDIRECT(ADDRESS(($AO64-1)*3+$AP64+5,$AQ64+7)))))</f>
        <v>0</v>
      </c>
      <c r="AS64" s="511">
        <f ca="1">COUNTIF(INDIRECT("H"&amp;(ROW()+12*(($AO64-1)*3+$AP64)-ROW())/12+5):INDIRECT("S"&amp;(ROW()+12*(($AO64-1)*3+$AP64)-ROW())/12+5),AR64)</f>
        <v>0</v>
      </c>
      <c r="AT64" s="515">
        <f ca="1">IF($AQ64=1,IF(INDIRECT(ADDRESS(($AO64-1)*3+$AP64+5,$AQ64+20))="",0,INDIRECT(ADDRESS(($AO64-1)*3+$AP64+5,$AQ64+20))),IF(INDIRECT(ADDRESS(($AO64-1)*3+$AP64+5,$AQ64+20))="",0,IF(COUNTIF(INDIRECT(ADDRESS(($AO64-1)*36+($AP64-1)*12+6,COLUMN())):INDIRECT(ADDRESS(($AO64-1)*36+($AP64-1)*12+$AQ64+4,COLUMN())),INDIRECT(ADDRESS(($AO64-1)*3+$AP64+5,$AQ64+20)))&gt;=1,0,INDIRECT(ADDRESS(($AO64-1)*3+$AP64+5,$AQ64+20)))))</f>
        <v>0</v>
      </c>
      <c r="AU64" s="511">
        <f ca="1">COUNTIF(INDIRECT("U"&amp;(ROW()+12*(($AO64-1)*3+$AP64)-ROW())/12+5):INDIRECT("AF"&amp;(ROW()+12*(($AO64-1)*3+$AP64)-ROW())/12+5),AT64)</f>
        <v>0</v>
      </c>
      <c r="AV64" s="511">
        <f ca="1">IF(AND(AR64+AT64&gt;0,AS64+AU64&gt;0),COUNTIF(AV$6:AV63,"&gt;0")+1,0)</f>
        <v>0</v>
      </c>
      <c r="BF64" s="511">
        <v>2</v>
      </c>
      <c r="BG64" s="511" t="s">
        <v>389</v>
      </c>
      <c r="BH64" s="517">
        <f>IF(BH63+BU63&gt;マスタ!$C$3,1,0)</f>
        <v>0</v>
      </c>
      <c r="BI64" s="517">
        <f>IF(BI63+BV63&gt;マスタ!$C$3,1,0)</f>
        <v>0</v>
      </c>
      <c r="BJ64" s="517">
        <f>IF(BJ63+BW63&gt;マスタ!$C$3,1,0)</f>
        <v>0</v>
      </c>
      <c r="BK64" s="517">
        <f>IF(BK63+BX63&gt;マスタ!$C$3,1,0)</f>
        <v>0</v>
      </c>
      <c r="BL64" s="517">
        <f>IF(BL63+BY63&gt;マスタ!$C$3,1,0)</f>
        <v>0</v>
      </c>
      <c r="BM64" s="517">
        <f>IF(BM63+BZ63&gt;マスタ!$C$3,1,0)</f>
        <v>0</v>
      </c>
      <c r="BN64" s="517">
        <f>IF(BN63+CA63&gt;マスタ!$C$3,1,0)</f>
        <v>0</v>
      </c>
      <c r="BO64" s="517">
        <f>IF(BO63+CB63&gt;マスタ!$C$3,1,0)</f>
        <v>0</v>
      </c>
      <c r="BP64" s="517">
        <f>IF(BP63+CC63&gt;マスタ!$C$3,1,0)</f>
        <v>0</v>
      </c>
      <c r="BQ64" s="517">
        <f>IF(BQ63+CD63&gt;マスタ!$C$3,1,0)</f>
        <v>0</v>
      </c>
      <c r="BR64" s="517">
        <f>IF(BR63+CE63&gt;マスタ!$C$3,1,0)</f>
        <v>0</v>
      </c>
      <c r="BS64" s="517">
        <f>IF(BS63+CF63&gt;マスタ!$C$3,1,0)</f>
        <v>0</v>
      </c>
    </row>
    <row r="65" spans="1:84">
      <c r="A65" s="1301"/>
      <c r="B65" s="1304"/>
      <c r="C65" s="1304"/>
      <c r="D65" s="1304"/>
      <c r="E65" s="1307"/>
      <c r="F65" s="1304"/>
      <c r="G65" s="323" t="s">
        <v>516</v>
      </c>
      <c r="H65" s="137"/>
      <c r="I65" s="137" t="str">
        <f t="shared" ref="I65:S65" si="163">IF(H65="","",H65)</f>
        <v/>
      </c>
      <c r="J65" s="137" t="str">
        <f t="shared" si="163"/>
        <v/>
      </c>
      <c r="K65" s="137" t="str">
        <f t="shared" si="163"/>
        <v/>
      </c>
      <c r="L65" s="137" t="str">
        <f t="shared" si="163"/>
        <v/>
      </c>
      <c r="M65" s="137" t="str">
        <f t="shared" si="163"/>
        <v/>
      </c>
      <c r="N65" s="137" t="str">
        <f t="shared" si="163"/>
        <v/>
      </c>
      <c r="O65" s="137" t="str">
        <f t="shared" si="163"/>
        <v/>
      </c>
      <c r="P65" s="137" t="str">
        <f t="shared" si="163"/>
        <v/>
      </c>
      <c r="Q65" s="137" t="str">
        <f t="shared" si="163"/>
        <v/>
      </c>
      <c r="R65" s="137" t="str">
        <f t="shared" si="163"/>
        <v/>
      </c>
      <c r="S65" s="137" t="str">
        <f t="shared" si="163"/>
        <v/>
      </c>
      <c r="T65" s="322">
        <f t="shared" si="90"/>
        <v>0</v>
      </c>
      <c r="U65" s="136"/>
      <c r="V65" s="136" t="str">
        <f t="shared" ref="V65:AF65" si="164">IF(U65="","",U65)</f>
        <v/>
      </c>
      <c r="W65" s="136" t="str">
        <f t="shared" si="164"/>
        <v/>
      </c>
      <c r="X65" s="136" t="str">
        <f t="shared" si="164"/>
        <v/>
      </c>
      <c r="Y65" s="136" t="str">
        <f t="shared" si="164"/>
        <v/>
      </c>
      <c r="Z65" s="136" t="str">
        <f t="shared" si="164"/>
        <v/>
      </c>
      <c r="AA65" s="136" t="str">
        <f t="shared" si="164"/>
        <v/>
      </c>
      <c r="AB65" s="136" t="str">
        <f t="shared" si="164"/>
        <v/>
      </c>
      <c r="AC65" s="136" t="str">
        <f t="shared" si="164"/>
        <v/>
      </c>
      <c r="AD65" s="136" t="str">
        <f t="shared" si="164"/>
        <v/>
      </c>
      <c r="AE65" s="136" t="str">
        <f t="shared" si="164"/>
        <v/>
      </c>
      <c r="AF65" s="136" t="str">
        <f t="shared" si="164"/>
        <v/>
      </c>
      <c r="AG65" s="322">
        <f t="shared" si="92"/>
        <v>0</v>
      </c>
      <c r="AH65" s="1290"/>
      <c r="AO65" s="511">
        <v>2</v>
      </c>
      <c r="AP65" s="511">
        <v>2</v>
      </c>
      <c r="AQ65" s="511">
        <v>12</v>
      </c>
      <c r="AR65" s="515">
        <f ca="1">IF($AQ65=1,IF(INDIRECT(ADDRESS(($AO65-1)*3+$AP65+5,$AQ65+7))="",0,INDIRECT(ADDRESS(($AO65-1)*3+$AP65+5,$AQ65+7))),IF(INDIRECT(ADDRESS(($AO65-1)*3+$AP65+5,$AQ65+7))="",0,IF(COUNTIF(INDIRECT(ADDRESS(($AO65-1)*36+($AP65-1)*12+6,COLUMN())):INDIRECT(ADDRESS(($AO65-1)*36+($AP65-1)*12+$AQ65+4,COLUMN())),INDIRECT(ADDRESS(($AO65-1)*3+$AP65+5,$AQ65+7)))&gt;=1,0,INDIRECT(ADDRESS(($AO65-1)*3+$AP65+5,$AQ65+7)))))</f>
        <v>0</v>
      </c>
      <c r="AS65" s="511">
        <f ca="1">COUNTIF(INDIRECT("H"&amp;(ROW()+12*(($AO65-1)*3+$AP65)-ROW())/12+5):INDIRECT("S"&amp;(ROW()+12*(($AO65-1)*3+$AP65)-ROW())/12+5),AR65)</f>
        <v>0</v>
      </c>
      <c r="AT65" s="515">
        <f ca="1">IF($AQ65=1,IF(INDIRECT(ADDRESS(($AO65-1)*3+$AP65+5,$AQ65+20))="",0,INDIRECT(ADDRESS(($AO65-1)*3+$AP65+5,$AQ65+20))),IF(INDIRECT(ADDRESS(($AO65-1)*3+$AP65+5,$AQ65+20))="",0,IF(COUNTIF(INDIRECT(ADDRESS(($AO65-1)*36+($AP65-1)*12+6,COLUMN())):INDIRECT(ADDRESS(($AO65-1)*36+($AP65-1)*12+$AQ65+4,COLUMN())),INDIRECT(ADDRESS(($AO65-1)*3+$AP65+5,$AQ65+20)))&gt;=1,0,INDIRECT(ADDRESS(($AO65-1)*3+$AP65+5,$AQ65+20)))))</f>
        <v>0</v>
      </c>
      <c r="AU65" s="511">
        <f ca="1">COUNTIF(INDIRECT("U"&amp;(ROW()+12*(($AO65-1)*3+$AP65)-ROW())/12+5):INDIRECT("AF"&amp;(ROW()+12*(($AO65-1)*3+$AP65)-ROW())/12+5),AT65)</f>
        <v>0</v>
      </c>
      <c r="AV65" s="511">
        <f ca="1">IF(AND(AR65+AT65&gt;0,AS65+AU65&gt;0),COUNTIF(AV$6:AV64,"&gt;0")+1,0)</f>
        <v>0</v>
      </c>
      <c r="BF65" s="511">
        <v>3</v>
      </c>
    </row>
    <row r="66" spans="1:84">
      <c r="A66" s="1300">
        <v>21</v>
      </c>
      <c r="B66" s="1302"/>
      <c r="C66" s="1302"/>
      <c r="D66" s="1302"/>
      <c r="E66" s="1305"/>
      <c r="F66" s="1302"/>
      <c r="G66" s="317" t="s">
        <v>391</v>
      </c>
      <c r="H66" s="141"/>
      <c r="I66" s="141" t="str">
        <f t="shared" ref="I66:S66" si="165">IF(H66="","",H66)</f>
        <v/>
      </c>
      <c r="J66" s="141" t="str">
        <f t="shared" si="165"/>
        <v/>
      </c>
      <c r="K66" s="141" t="str">
        <f t="shared" si="165"/>
        <v/>
      </c>
      <c r="L66" s="141" t="str">
        <f t="shared" si="165"/>
        <v/>
      </c>
      <c r="M66" s="141" t="str">
        <f t="shared" si="165"/>
        <v/>
      </c>
      <c r="N66" s="141" t="str">
        <f t="shared" si="165"/>
        <v/>
      </c>
      <c r="O66" s="141" t="str">
        <f t="shared" si="165"/>
        <v/>
      </c>
      <c r="P66" s="141" t="str">
        <f t="shared" si="165"/>
        <v/>
      </c>
      <c r="Q66" s="141" t="str">
        <f t="shared" si="165"/>
        <v/>
      </c>
      <c r="R66" s="141" t="str">
        <f t="shared" si="165"/>
        <v/>
      </c>
      <c r="S66" s="141" t="str">
        <f t="shared" si="165"/>
        <v/>
      </c>
      <c r="T66" s="318">
        <f t="shared" si="90"/>
        <v>0</v>
      </c>
      <c r="U66" s="140"/>
      <c r="V66" s="140" t="str">
        <f t="shared" ref="V66:AF66" si="166">IF(U66="","",U66)</f>
        <v/>
      </c>
      <c r="W66" s="140" t="str">
        <f t="shared" si="166"/>
        <v/>
      </c>
      <c r="X66" s="140" t="str">
        <f t="shared" si="166"/>
        <v/>
      </c>
      <c r="Y66" s="140" t="str">
        <f t="shared" si="166"/>
        <v/>
      </c>
      <c r="Z66" s="140" t="str">
        <f t="shared" si="166"/>
        <v/>
      </c>
      <c r="AA66" s="140" t="str">
        <f t="shared" si="166"/>
        <v/>
      </c>
      <c r="AB66" s="140" t="str">
        <f t="shared" si="166"/>
        <v/>
      </c>
      <c r="AC66" s="140" t="str">
        <f t="shared" si="166"/>
        <v/>
      </c>
      <c r="AD66" s="140" t="str">
        <f t="shared" si="166"/>
        <v/>
      </c>
      <c r="AE66" s="140" t="str">
        <f t="shared" si="166"/>
        <v/>
      </c>
      <c r="AF66" s="140" t="str">
        <f t="shared" si="166"/>
        <v/>
      </c>
      <c r="AG66" s="318">
        <f t="shared" si="92"/>
        <v>0</v>
      </c>
      <c r="AH66" s="1288"/>
      <c r="AO66" s="511">
        <v>2</v>
      </c>
      <c r="AP66" s="511">
        <v>3</v>
      </c>
      <c r="AQ66" s="511">
        <v>1</v>
      </c>
      <c r="AR66" s="515">
        <f ca="1">IF($AQ66=1,IF(INDIRECT(ADDRESS(($AO66-1)*3+$AP66+5,$AQ66+7))="",0,INDIRECT(ADDRESS(($AO66-1)*3+$AP66+5,$AQ66+7))),IF(INDIRECT(ADDRESS(($AO66-1)*3+$AP66+5,$AQ66+7))="",0,IF(COUNTIF(INDIRECT(ADDRESS(($AO66-1)*36+($AP66-1)*12+6,COLUMN())):INDIRECT(ADDRESS(($AO66-1)*36+($AP66-1)*12+$AQ66+4,COLUMN())),INDIRECT(ADDRESS(($AO66-1)*3+$AP66+5,$AQ66+7)))&gt;=1,0,INDIRECT(ADDRESS(($AO66-1)*3+$AP66+5,$AQ66+7)))))</f>
        <v>0</v>
      </c>
      <c r="AS66" s="511">
        <f ca="1">COUNTIF(INDIRECT("H"&amp;(ROW()+12*(($AO66-1)*3+$AP66)-ROW())/12+5):INDIRECT("S"&amp;(ROW()+12*(($AO66-1)*3+$AP66)-ROW())/12+5),AR66)</f>
        <v>0</v>
      </c>
      <c r="AT66" s="515">
        <f ca="1">IF($AQ66=1,IF(INDIRECT(ADDRESS(($AO66-1)*3+$AP66+5,$AQ66+20))="",0,INDIRECT(ADDRESS(($AO66-1)*3+$AP66+5,$AQ66+20))),IF(INDIRECT(ADDRESS(($AO66-1)*3+$AP66+5,$AQ66+20))="",0,IF(COUNTIF(INDIRECT(ADDRESS(($AO66-1)*36+($AP66-1)*12+6,COLUMN())):INDIRECT(ADDRESS(($AO66-1)*36+($AP66-1)*12+$AQ66+4,COLUMN())),INDIRECT(ADDRESS(($AO66-1)*3+$AP66+5,$AQ66+20)))&gt;=1,0,INDIRECT(ADDRESS(($AO66-1)*3+$AP66+5,$AQ66+20)))))</f>
        <v>0</v>
      </c>
      <c r="AU66" s="511">
        <f ca="1">COUNTIF(INDIRECT("U"&amp;(ROW()+12*(($AO66-1)*3+$AP66)-ROW())/12+5):INDIRECT("AF"&amp;(ROW()+12*(($AO66-1)*3+$AP66)-ROW())/12+5),AT66)</f>
        <v>0</v>
      </c>
      <c r="AV66" s="511">
        <f ca="1">IF(AND(AR66+AT66&gt;0,AS66+AU66&gt;0),COUNTIF(AV$6:AV65,"&gt;0")+1,0)</f>
        <v>0</v>
      </c>
      <c r="BF66" s="511">
        <v>1</v>
      </c>
      <c r="BH66" s="517">
        <f t="shared" ref="BH66:BS66" si="167">SUM(H66:H67)</f>
        <v>0</v>
      </c>
      <c r="BI66" s="517">
        <f t="shared" si="167"/>
        <v>0</v>
      </c>
      <c r="BJ66" s="517">
        <f t="shared" si="167"/>
        <v>0</v>
      </c>
      <c r="BK66" s="517">
        <f t="shared" si="167"/>
        <v>0</v>
      </c>
      <c r="BL66" s="517">
        <f t="shared" si="167"/>
        <v>0</v>
      </c>
      <c r="BM66" s="517">
        <f t="shared" si="167"/>
        <v>0</v>
      </c>
      <c r="BN66" s="517">
        <f t="shared" si="167"/>
        <v>0</v>
      </c>
      <c r="BO66" s="517">
        <f t="shared" si="167"/>
        <v>0</v>
      </c>
      <c r="BP66" s="517">
        <f t="shared" si="167"/>
        <v>0</v>
      </c>
      <c r="BQ66" s="517">
        <f t="shared" si="167"/>
        <v>0</v>
      </c>
      <c r="BR66" s="517">
        <f t="shared" si="167"/>
        <v>0</v>
      </c>
      <c r="BS66" s="517">
        <f t="shared" si="167"/>
        <v>0</v>
      </c>
      <c r="BU66" s="517">
        <f t="shared" ref="BU66:CF66" si="168">SUM(U66:U67)</f>
        <v>0</v>
      </c>
      <c r="BV66" s="517">
        <f t="shared" si="168"/>
        <v>0</v>
      </c>
      <c r="BW66" s="517">
        <f t="shared" si="168"/>
        <v>0</v>
      </c>
      <c r="BX66" s="517">
        <f t="shared" si="168"/>
        <v>0</v>
      </c>
      <c r="BY66" s="517">
        <f t="shared" si="168"/>
        <v>0</v>
      </c>
      <c r="BZ66" s="517">
        <f t="shared" si="168"/>
        <v>0</v>
      </c>
      <c r="CA66" s="517">
        <f t="shared" si="168"/>
        <v>0</v>
      </c>
      <c r="CB66" s="517">
        <f t="shared" si="168"/>
        <v>0</v>
      </c>
      <c r="CC66" s="517">
        <f t="shared" si="168"/>
        <v>0</v>
      </c>
      <c r="CD66" s="517">
        <f t="shared" si="168"/>
        <v>0</v>
      </c>
      <c r="CE66" s="517">
        <f t="shared" si="168"/>
        <v>0</v>
      </c>
      <c r="CF66" s="517">
        <f t="shared" si="168"/>
        <v>0</v>
      </c>
    </row>
    <row r="67" spans="1:84">
      <c r="A67" s="1313"/>
      <c r="B67" s="1303"/>
      <c r="C67" s="1303"/>
      <c r="D67" s="1303"/>
      <c r="E67" s="1306"/>
      <c r="F67" s="1303"/>
      <c r="G67" s="319" t="s">
        <v>390</v>
      </c>
      <c r="H67" s="139"/>
      <c r="I67" s="139" t="str">
        <f t="shared" ref="I67:S67" si="169">IF(H67="","",H67)</f>
        <v/>
      </c>
      <c r="J67" s="139" t="str">
        <f t="shared" si="169"/>
        <v/>
      </c>
      <c r="K67" s="139" t="str">
        <f t="shared" si="169"/>
        <v/>
      </c>
      <c r="L67" s="139" t="str">
        <f t="shared" si="169"/>
        <v/>
      </c>
      <c r="M67" s="139" t="str">
        <f t="shared" si="169"/>
        <v/>
      </c>
      <c r="N67" s="139" t="str">
        <f t="shared" si="169"/>
        <v/>
      </c>
      <c r="O67" s="139" t="str">
        <f t="shared" si="169"/>
        <v/>
      </c>
      <c r="P67" s="139" t="str">
        <f t="shared" si="169"/>
        <v/>
      </c>
      <c r="Q67" s="139" t="str">
        <f t="shared" si="169"/>
        <v/>
      </c>
      <c r="R67" s="139" t="str">
        <f t="shared" si="169"/>
        <v/>
      </c>
      <c r="S67" s="139" t="str">
        <f t="shared" si="169"/>
        <v/>
      </c>
      <c r="T67" s="320">
        <f t="shared" si="90"/>
        <v>0</v>
      </c>
      <c r="U67" s="138"/>
      <c r="V67" s="138" t="str">
        <f t="shared" ref="V67:AF67" si="170">IF(U67="","",U67)</f>
        <v/>
      </c>
      <c r="W67" s="138" t="str">
        <f t="shared" si="170"/>
        <v/>
      </c>
      <c r="X67" s="138" t="str">
        <f t="shared" si="170"/>
        <v/>
      </c>
      <c r="Y67" s="138" t="str">
        <f t="shared" si="170"/>
        <v/>
      </c>
      <c r="Z67" s="138" t="str">
        <f t="shared" si="170"/>
        <v/>
      </c>
      <c r="AA67" s="138" t="str">
        <f t="shared" si="170"/>
        <v/>
      </c>
      <c r="AB67" s="138" t="str">
        <f t="shared" si="170"/>
        <v/>
      </c>
      <c r="AC67" s="138" t="str">
        <f t="shared" si="170"/>
        <v/>
      </c>
      <c r="AD67" s="138" t="str">
        <f t="shared" si="170"/>
        <v/>
      </c>
      <c r="AE67" s="138" t="str">
        <f t="shared" si="170"/>
        <v/>
      </c>
      <c r="AF67" s="138" t="str">
        <f t="shared" si="170"/>
        <v/>
      </c>
      <c r="AG67" s="320">
        <f t="shared" si="92"/>
        <v>0</v>
      </c>
      <c r="AH67" s="1289"/>
      <c r="AO67" s="511">
        <v>2</v>
      </c>
      <c r="AP67" s="511">
        <v>3</v>
      </c>
      <c r="AQ67" s="511">
        <v>2</v>
      </c>
      <c r="AR67" s="515">
        <f ca="1">IF($AQ67=1,IF(INDIRECT(ADDRESS(($AO67-1)*3+$AP67+5,$AQ67+7))="",0,INDIRECT(ADDRESS(($AO67-1)*3+$AP67+5,$AQ67+7))),IF(INDIRECT(ADDRESS(($AO67-1)*3+$AP67+5,$AQ67+7))="",0,IF(COUNTIF(INDIRECT(ADDRESS(($AO67-1)*36+($AP67-1)*12+6,COLUMN())):INDIRECT(ADDRESS(($AO67-1)*36+($AP67-1)*12+$AQ67+4,COLUMN())),INDIRECT(ADDRESS(($AO67-1)*3+$AP67+5,$AQ67+7)))&gt;=1,0,INDIRECT(ADDRESS(($AO67-1)*3+$AP67+5,$AQ67+7)))))</f>
        <v>0</v>
      </c>
      <c r="AS67" s="511">
        <f ca="1">COUNTIF(INDIRECT("H"&amp;(ROW()+12*(($AO67-1)*3+$AP67)-ROW())/12+5):INDIRECT("S"&amp;(ROW()+12*(($AO67-1)*3+$AP67)-ROW())/12+5),AR67)</f>
        <v>0</v>
      </c>
      <c r="AT67" s="515">
        <f ca="1">IF($AQ67=1,IF(INDIRECT(ADDRESS(($AO67-1)*3+$AP67+5,$AQ67+20))="",0,INDIRECT(ADDRESS(($AO67-1)*3+$AP67+5,$AQ67+20))),IF(INDIRECT(ADDRESS(($AO67-1)*3+$AP67+5,$AQ67+20))="",0,IF(COUNTIF(INDIRECT(ADDRESS(($AO67-1)*36+($AP67-1)*12+6,COLUMN())):INDIRECT(ADDRESS(($AO67-1)*36+($AP67-1)*12+$AQ67+4,COLUMN())),INDIRECT(ADDRESS(($AO67-1)*3+$AP67+5,$AQ67+20)))&gt;=1,0,INDIRECT(ADDRESS(($AO67-1)*3+$AP67+5,$AQ67+20)))))</f>
        <v>0</v>
      </c>
      <c r="AU67" s="511">
        <f ca="1">COUNTIF(INDIRECT("U"&amp;(ROW()+12*(($AO67-1)*3+$AP67)-ROW())/12+5):INDIRECT("AF"&amp;(ROW()+12*(($AO67-1)*3+$AP67)-ROW())/12+5),AT67)</f>
        <v>0</v>
      </c>
      <c r="AV67" s="511">
        <f ca="1">IF(AND(AR67+AT67&gt;0,AS67+AU67&gt;0),COUNTIF(AV$6:AV66,"&gt;0")+1,0)</f>
        <v>0</v>
      </c>
      <c r="BF67" s="511">
        <v>2</v>
      </c>
      <c r="BG67" s="511" t="s">
        <v>389</v>
      </c>
      <c r="BH67" s="517">
        <f>IF(BH66+BU66&gt;マスタ!$C$3,1,0)</f>
        <v>0</v>
      </c>
      <c r="BI67" s="517">
        <f>IF(BI66+BV66&gt;マスタ!$C$3,1,0)</f>
        <v>0</v>
      </c>
      <c r="BJ67" s="517">
        <f>IF(BJ66+BW66&gt;マスタ!$C$3,1,0)</f>
        <v>0</v>
      </c>
      <c r="BK67" s="517">
        <f>IF(BK66+BX66&gt;マスタ!$C$3,1,0)</f>
        <v>0</v>
      </c>
      <c r="BL67" s="517">
        <f>IF(BL66+BY66&gt;マスタ!$C$3,1,0)</f>
        <v>0</v>
      </c>
      <c r="BM67" s="517">
        <f>IF(BM66+BZ66&gt;マスタ!$C$3,1,0)</f>
        <v>0</v>
      </c>
      <c r="BN67" s="517">
        <f>IF(BN66+CA66&gt;マスタ!$C$3,1,0)</f>
        <v>0</v>
      </c>
      <c r="BO67" s="517">
        <f>IF(BO66+CB66&gt;マスタ!$C$3,1,0)</f>
        <v>0</v>
      </c>
      <c r="BP67" s="517">
        <f>IF(BP66+CC66&gt;マスタ!$C$3,1,0)</f>
        <v>0</v>
      </c>
      <c r="BQ67" s="517">
        <f>IF(BQ66+CD66&gt;マスタ!$C$3,1,0)</f>
        <v>0</v>
      </c>
      <c r="BR67" s="517">
        <f>IF(BR66+CE66&gt;マスタ!$C$3,1,0)</f>
        <v>0</v>
      </c>
      <c r="BS67" s="517">
        <f>IF(BS66+CF66&gt;マスタ!$C$3,1,0)</f>
        <v>0</v>
      </c>
      <c r="BU67" s="517"/>
      <c r="BV67" s="517"/>
      <c r="BW67" s="517"/>
      <c r="BX67" s="517"/>
      <c r="BY67" s="517"/>
      <c r="BZ67" s="517"/>
      <c r="CA67" s="517"/>
      <c r="CB67" s="517"/>
      <c r="CC67" s="517"/>
      <c r="CD67" s="517"/>
      <c r="CE67" s="517"/>
      <c r="CF67" s="517"/>
    </row>
    <row r="68" spans="1:84">
      <c r="A68" s="1301"/>
      <c r="B68" s="1304"/>
      <c r="C68" s="1304"/>
      <c r="D68" s="1304"/>
      <c r="E68" s="1307"/>
      <c r="F68" s="1304"/>
      <c r="G68" s="323" t="s">
        <v>516</v>
      </c>
      <c r="H68" s="137"/>
      <c r="I68" s="137" t="str">
        <f t="shared" ref="I68:S68" si="171">IF(H68="","",H68)</f>
        <v/>
      </c>
      <c r="J68" s="137" t="str">
        <f t="shared" si="171"/>
        <v/>
      </c>
      <c r="K68" s="137" t="str">
        <f t="shared" si="171"/>
        <v/>
      </c>
      <c r="L68" s="137" t="str">
        <f t="shared" si="171"/>
        <v/>
      </c>
      <c r="M68" s="137" t="str">
        <f t="shared" si="171"/>
        <v/>
      </c>
      <c r="N68" s="137" t="str">
        <f t="shared" si="171"/>
        <v/>
      </c>
      <c r="O68" s="137" t="str">
        <f t="shared" si="171"/>
        <v/>
      </c>
      <c r="P68" s="137" t="str">
        <f t="shared" si="171"/>
        <v/>
      </c>
      <c r="Q68" s="137" t="str">
        <f t="shared" si="171"/>
        <v/>
      </c>
      <c r="R68" s="137" t="str">
        <f t="shared" si="171"/>
        <v/>
      </c>
      <c r="S68" s="137" t="str">
        <f t="shared" si="171"/>
        <v/>
      </c>
      <c r="T68" s="322">
        <f t="shared" si="90"/>
        <v>0</v>
      </c>
      <c r="U68" s="136"/>
      <c r="V68" s="136" t="str">
        <f t="shared" ref="V68:AF68" si="172">IF(U68="","",U68)</f>
        <v/>
      </c>
      <c r="W68" s="136" t="str">
        <f t="shared" si="172"/>
        <v/>
      </c>
      <c r="X68" s="136" t="str">
        <f t="shared" si="172"/>
        <v/>
      </c>
      <c r="Y68" s="136" t="str">
        <f t="shared" si="172"/>
        <v/>
      </c>
      <c r="Z68" s="136" t="str">
        <f t="shared" si="172"/>
        <v/>
      </c>
      <c r="AA68" s="136" t="str">
        <f t="shared" si="172"/>
        <v/>
      </c>
      <c r="AB68" s="136" t="str">
        <f t="shared" si="172"/>
        <v/>
      </c>
      <c r="AC68" s="136" t="str">
        <f t="shared" si="172"/>
        <v/>
      </c>
      <c r="AD68" s="136" t="str">
        <f t="shared" si="172"/>
        <v/>
      </c>
      <c r="AE68" s="136" t="str">
        <f t="shared" si="172"/>
        <v/>
      </c>
      <c r="AF68" s="136" t="str">
        <f t="shared" si="172"/>
        <v/>
      </c>
      <c r="AG68" s="322">
        <f t="shared" si="92"/>
        <v>0</v>
      </c>
      <c r="AH68" s="1290"/>
      <c r="AO68" s="511">
        <v>2</v>
      </c>
      <c r="AP68" s="511">
        <v>3</v>
      </c>
      <c r="AQ68" s="511">
        <v>3</v>
      </c>
      <c r="AR68" s="515">
        <f ca="1">IF($AQ68=1,IF(INDIRECT(ADDRESS(($AO68-1)*3+$AP68+5,$AQ68+7))="",0,INDIRECT(ADDRESS(($AO68-1)*3+$AP68+5,$AQ68+7))),IF(INDIRECT(ADDRESS(($AO68-1)*3+$AP68+5,$AQ68+7))="",0,IF(COUNTIF(INDIRECT(ADDRESS(($AO68-1)*36+($AP68-1)*12+6,COLUMN())):INDIRECT(ADDRESS(($AO68-1)*36+($AP68-1)*12+$AQ68+4,COLUMN())),INDIRECT(ADDRESS(($AO68-1)*3+$AP68+5,$AQ68+7)))&gt;=1,0,INDIRECT(ADDRESS(($AO68-1)*3+$AP68+5,$AQ68+7)))))</f>
        <v>0</v>
      </c>
      <c r="AS68" s="511">
        <f ca="1">COUNTIF(INDIRECT("H"&amp;(ROW()+12*(($AO68-1)*3+$AP68)-ROW())/12+5):INDIRECT("S"&amp;(ROW()+12*(($AO68-1)*3+$AP68)-ROW())/12+5),AR68)</f>
        <v>0</v>
      </c>
      <c r="AT68" s="515">
        <f ca="1">IF($AQ68=1,IF(INDIRECT(ADDRESS(($AO68-1)*3+$AP68+5,$AQ68+20))="",0,INDIRECT(ADDRESS(($AO68-1)*3+$AP68+5,$AQ68+20))),IF(INDIRECT(ADDRESS(($AO68-1)*3+$AP68+5,$AQ68+20))="",0,IF(COUNTIF(INDIRECT(ADDRESS(($AO68-1)*36+($AP68-1)*12+6,COLUMN())):INDIRECT(ADDRESS(($AO68-1)*36+($AP68-1)*12+$AQ68+4,COLUMN())),INDIRECT(ADDRESS(($AO68-1)*3+$AP68+5,$AQ68+20)))&gt;=1,0,INDIRECT(ADDRESS(($AO68-1)*3+$AP68+5,$AQ68+20)))))</f>
        <v>0</v>
      </c>
      <c r="AU68" s="511">
        <f ca="1">COUNTIF(INDIRECT("U"&amp;(ROW()+12*(($AO68-1)*3+$AP68)-ROW())/12+5):INDIRECT("AF"&amp;(ROW()+12*(($AO68-1)*3+$AP68)-ROW())/12+5),AT68)</f>
        <v>0</v>
      </c>
      <c r="AV68" s="511">
        <f ca="1">IF(AND(AR68+AT68&gt;0,AS68+AU68&gt;0),COUNTIF(AV$6:AV67,"&gt;0")+1,0)</f>
        <v>0</v>
      </c>
      <c r="BF68" s="511">
        <v>3</v>
      </c>
      <c r="BH68" s="517"/>
      <c r="BI68" s="517"/>
      <c r="BJ68" s="517"/>
      <c r="BK68" s="517"/>
      <c r="BL68" s="517"/>
      <c r="BM68" s="517"/>
      <c r="BN68" s="517"/>
      <c r="BO68" s="517"/>
      <c r="BP68" s="517"/>
      <c r="BQ68" s="517"/>
      <c r="BR68" s="517"/>
      <c r="BS68" s="517"/>
      <c r="BU68" s="517"/>
      <c r="BV68" s="517"/>
      <c r="BW68" s="517"/>
      <c r="BX68" s="517"/>
      <c r="BY68" s="517"/>
      <c r="BZ68" s="517"/>
      <c r="CA68" s="517"/>
      <c r="CB68" s="517"/>
      <c r="CC68" s="517"/>
      <c r="CD68" s="517"/>
      <c r="CE68" s="517"/>
      <c r="CF68" s="517"/>
    </row>
    <row r="69" spans="1:84">
      <c r="A69" s="1300">
        <v>22</v>
      </c>
      <c r="B69" s="1302"/>
      <c r="C69" s="1302"/>
      <c r="D69" s="1302"/>
      <c r="E69" s="1305"/>
      <c r="F69" s="1302"/>
      <c r="G69" s="317" t="s">
        <v>391</v>
      </c>
      <c r="H69" s="141"/>
      <c r="I69" s="141" t="str">
        <f t="shared" ref="I69:S69" si="173">IF(H69="","",H69)</f>
        <v/>
      </c>
      <c r="J69" s="141" t="str">
        <f t="shared" si="173"/>
        <v/>
      </c>
      <c r="K69" s="141" t="str">
        <f t="shared" si="173"/>
        <v/>
      </c>
      <c r="L69" s="141" t="str">
        <f t="shared" si="173"/>
        <v/>
      </c>
      <c r="M69" s="141" t="str">
        <f t="shared" si="173"/>
        <v/>
      </c>
      <c r="N69" s="141" t="str">
        <f t="shared" si="173"/>
        <v/>
      </c>
      <c r="O69" s="141" t="str">
        <f t="shared" si="173"/>
        <v/>
      </c>
      <c r="P69" s="141" t="str">
        <f t="shared" si="173"/>
        <v/>
      </c>
      <c r="Q69" s="141" t="str">
        <f t="shared" si="173"/>
        <v/>
      </c>
      <c r="R69" s="141" t="str">
        <f t="shared" si="173"/>
        <v/>
      </c>
      <c r="S69" s="141" t="str">
        <f t="shared" si="173"/>
        <v/>
      </c>
      <c r="T69" s="318">
        <f t="shared" si="90"/>
        <v>0</v>
      </c>
      <c r="U69" s="140"/>
      <c r="V69" s="140" t="str">
        <f t="shared" ref="V69:AF69" si="174">IF(U69="","",U69)</f>
        <v/>
      </c>
      <c r="W69" s="140" t="str">
        <f t="shared" si="174"/>
        <v/>
      </c>
      <c r="X69" s="140" t="str">
        <f t="shared" si="174"/>
        <v/>
      </c>
      <c r="Y69" s="140" t="str">
        <f t="shared" si="174"/>
        <v/>
      </c>
      <c r="Z69" s="140" t="str">
        <f t="shared" si="174"/>
        <v/>
      </c>
      <c r="AA69" s="140" t="str">
        <f t="shared" si="174"/>
        <v/>
      </c>
      <c r="AB69" s="140" t="str">
        <f t="shared" si="174"/>
        <v/>
      </c>
      <c r="AC69" s="140" t="str">
        <f t="shared" si="174"/>
        <v/>
      </c>
      <c r="AD69" s="140" t="str">
        <f t="shared" si="174"/>
        <v/>
      </c>
      <c r="AE69" s="140" t="str">
        <f t="shared" si="174"/>
        <v/>
      </c>
      <c r="AF69" s="140" t="str">
        <f t="shared" si="174"/>
        <v/>
      </c>
      <c r="AG69" s="318">
        <f t="shared" si="92"/>
        <v>0</v>
      </c>
      <c r="AH69" s="1288"/>
      <c r="AO69" s="511">
        <v>2</v>
      </c>
      <c r="AP69" s="511">
        <v>3</v>
      </c>
      <c r="AQ69" s="511">
        <v>4</v>
      </c>
      <c r="AR69" s="515">
        <f ca="1">IF($AQ69=1,IF(INDIRECT(ADDRESS(($AO69-1)*3+$AP69+5,$AQ69+7))="",0,INDIRECT(ADDRESS(($AO69-1)*3+$AP69+5,$AQ69+7))),IF(INDIRECT(ADDRESS(($AO69-1)*3+$AP69+5,$AQ69+7))="",0,IF(COUNTIF(INDIRECT(ADDRESS(($AO69-1)*36+($AP69-1)*12+6,COLUMN())):INDIRECT(ADDRESS(($AO69-1)*36+($AP69-1)*12+$AQ69+4,COLUMN())),INDIRECT(ADDRESS(($AO69-1)*3+$AP69+5,$AQ69+7)))&gt;=1,0,INDIRECT(ADDRESS(($AO69-1)*3+$AP69+5,$AQ69+7)))))</f>
        <v>0</v>
      </c>
      <c r="AS69" s="511">
        <f ca="1">COUNTIF(INDIRECT("H"&amp;(ROW()+12*(($AO69-1)*3+$AP69)-ROW())/12+5):INDIRECT("S"&amp;(ROW()+12*(($AO69-1)*3+$AP69)-ROW())/12+5),AR69)</f>
        <v>0</v>
      </c>
      <c r="AT69" s="515">
        <f ca="1">IF($AQ69=1,IF(INDIRECT(ADDRESS(($AO69-1)*3+$AP69+5,$AQ69+20))="",0,INDIRECT(ADDRESS(($AO69-1)*3+$AP69+5,$AQ69+20))),IF(INDIRECT(ADDRESS(($AO69-1)*3+$AP69+5,$AQ69+20))="",0,IF(COUNTIF(INDIRECT(ADDRESS(($AO69-1)*36+($AP69-1)*12+6,COLUMN())):INDIRECT(ADDRESS(($AO69-1)*36+($AP69-1)*12+$AQ69+4,COLUMN())),INDIRECT(ADDRESS(($AO69-1)*3+$AP69+5,$AQ69+20)))&gt;=1,0,INDIRECT(ADDRESS(($AO69-1)*3+$AP69+5,$AQ69+20)))))</f>
        <v>0</v>
      </c>
      <c r="AU69" s="511">
        <f ca="1">COUNTIF(INDIRECT("U"&amp;(ROW()+12*(($AO69-1)*3+$AP69)-ROW())/12+5):INDIRECT("AF"&amp;(ROW()+12*(($AO69-1)*3+$AP69)-ROW())/12+5),AT69)</f>
        <v>0</v>
      </c>
      <c r="AV69" s="511">
        <f ca="1">IF(AND(AR69+AT69&gt;0,AS69+AU69&gt;0),COUNTIF(AV$6:AV68,"&gt;0")+1,0)</f>
        <v>0</v>
      </c>
      <c r="BF69" s="511">
        <v>1</v>
      </c>
      <c r="BH69" s="517">
        <f t="shared" ref="BH69:BS69" si="175">SUM(H69:H70)</f>
        <v>0</v>
      </c>
      <c r="BI69" s="517">
        <f t="shared" si="175"/>
        <v>0</v>
      </c>
      <c r="BJ69" s="517">
        <f t="shared" si="175"/>
        <v>0</v>
      </c>
      <c r="BK69" s="517">
        <f t="shared" si="175"/>
        <v>0</v>
      </c>
      <c r="BL69" s="517">
        <f t="shared" si="175"/>
        <v>0</v>
      </c>
      <c r="BM69" s="517">
        <f t="shared" si="175"/>
        <v>0</v>
      </c>
      <c r="BN69" s="517">
        <f t="shared" si="175"/>
        <v>0</v>
      </c>
      <c r="BO69" s="517">
        <f t="shared" si="175"/>
        <v>0</v>
      </c>
      <c r="BP69" s="517">
        <f t="shared" si="175"/>
        <v>0</v>
      </c>
      <c r="BQ69" s="517">
        <f t="shared" si="175"/>
        <v>0</v>
      </c>
      <c r="BR69" s="517">
        <f t="shared" si="175"/>
        <v>0</v>
      </c>
      <c r="BS69" s="517">
        <f t="shared" si="175"/>
        <v>0</v>
      </c>
      <c r="BU69" s="517">
        <f t="shared" ref="BU69:CF69" si="176">SUM(U69:U70)</f>
        <v>0</v>
      </c>
      <c r="BV69" s="517">
        <f t="shared" si="176"/>
        <v>0</v>
      </c>
      <c r="BW69" s="517">
        <f t="shared" si="176"/>
        <v>0</v>
      </c>
      <c r="BX69" s="517">
        <f t="shared" si="176"/>
        <v>0</v>
      </c>
      <c r="BY69" s="517">
        <f t="shared" si="176"/>
        <v>0</v>
      </c>
      <c r="BZ69" s="517">
        <f t="shared" si="176"/>
        <v>0</v>
      </c>
      <c r="CA69" s="517">
        <f t="shared" si="176"/>
        <v>0</v>
      </c>
      <c r="CB69" s="517">
        <f t="shared" si="176"/>
        <v>0</v>
      </c>
      <c r="CC69" s="517">
        <f t="shared" si="176"/>
        <v>0</v>
      </c>
      <c r="CD69" s="517">
        <f t="shared" si="176"/>
        <v>0</v>
      </c>
      <c r="CE69" s="517">
        <f t="shared" si="176"/>
        <v>0</v>
      </c>
      <c r="CF69" s="517">
        <f t="shared" si="176"/>
        <v>0</v>
      </c>
    </row>
    <row r="70" spans="1:84">
      <c r="A70" s="1313"/>
      <c r="B70" s="1303"/>
      <c r="C70" s="1303"/>
      <c r="D70" s="1303"/>
      <c r="E70" s="1306"/>
      <c r="F70" s="1303"/>
      <c r="G70" s="319" t="s">
        <v>390</v>
      </c>
      <c r="H70" s="139"/>
      <c r="I70" s="139" t="str">
        <f t="shared" ref="I70:S70" si="177">IF(H70="","",H70)</f>
        <v/>
      </c>
      <c r="J70" s="139" t="str">
        <f t="shared" si="177"/>
        <v/>
      </c>
      <c r="K70" s="139" t="str">
        <f t="shared" si="177"/>
        <v/>
      </c>
      <c r="L70" s="139" t="str">
        <f t="shared" si="177"/>
        <v/>
      </c>
      <c r="M70" s="139" t="str">
        <f t="shared" si="177"/>
        <v/>
      </c>
      <c r="N70" s="139" t="str">
        <f t="shared" si="177"/>
        <v/>
      </c>
      <c r="O70" s="139" t="str">
        <f t="shared" si="177"/>
        <v/>
      </c>
      <c r="P70" s="139" t="str">
        <f t="shared" si="177"/>
        <v/>
      </c>
      <c r="Q70" s="139" t="str">
        <f t="shared" si="177"/>
        <v/>
      </c>
      <c r="R70" s="139" t="str">
        <f t="shared" si="177"/>
        <v/>
      </c>
      <c r="S70" s="139" t="str">
        <f t="shared" si="177"/>
        <v/>
      </c>
      <c r="T70" s="320">
        <f t="shared" ref="T70:T95" si="178">SUM(H70:S70)</f>
        <v>0</v>
      </c>
      <c r="U70" s="138"/>
      <c r="V70" s="138" t="str">
        <f t="shared" ref="V70:AF70" si="179">IF(U70="","",U70)</f>
        <v/>
      </c>
      <c r="W70" s="138" t="str">
        <f t="shared" si="179"/>
        <v/>
      </c>
      <c r="X70" s="138" t="str">
        <f t="shared" si="179"/>
        <v/>
      </c>
      <c r="Y70" s="138" t="str">
        <f t="shared" si="179"/>
        <v/>
      </c>
      <c r="Z70" s="138" t="str">
        <f t="shared" si="179"/>
        <v/>
      </c>
      <c r="AA70" s="138" t="str">
        <f t="shared" si="179"/>
        <v/>
      </c>
      <c r="AB70" s="138" t="str">
        <f t="shared" si="179"/>
        <v/>
      </c>
      <c r="AC70" s="138" t="str">
        <f t="shared" si="179"/>
        <v/>
      </c>
      <c r="AD70" s="138" t="str">
        <f t="shared" si="179"/>
        <v/>
      </c>
      <c r="AE70" s="138" t="str">
        <f t="shared" si="179"/>
        <v/>
      </c>
      <c r="AF70" s="138" t="str">
        <f t="shared" si="179"/>
        <v/>
      </c>
      <c r="AG70" s="320">
        <f t="shared" ref="AG70:AG95" si="180">SUM(U70:AF70)</f>
        <v>0</v>
      </c>
      <c r="AH70" s="1289"/>
      <c r="AO70" s="511">
        <v>2</v>
      </c>
      <c r="AP70" s="511">
        <v>3</v>
      </c>
      <c r="AQ70" s="511">
        <v>5</v>
      </c>
      <c r="AR70" s="515">
        <f ca="1">IF($AQ70=1,IF(INDIRECT(ADDRESS(($AO70-1)*3+$AP70+5,$AQ70+7))="",0,INDIRECT(ADDRESS(($AO70-1)*3+$AP70+5,$AQ70+7))),IF(INDIRECT(ADDRESS(($AO70-1)*3+$AP70+5,$AQ70+7))="",0,IF(COUNTIF(INDIRECT(ADDRESS(($AO70-1)*36+($AP70-1)*12+6,COLUMN())):INDIRECT(ADDRESS(($AO70-1)*36+($AP70-1)*12+$AQ70+4,COLUMN())),INDIRECT(ADDRESS(($AO70-1)*3+$AP70+5,$AQ70+7)))&gt;=1,0,INDIRECT(ADDRESS(($AO70-1)*3+$AP70+5,$AQ70+7)))))</f>
        <v>0</v>
      </c>
      <c r="AS70" s="511">
        <f ca="1">COUNTIF(INDIRECT("H"&amp;(ROW()+12*(($AO70-1)*3+$AP70)-ROW())/12+5):INDIRECT("S"&amp;(ROW()+12*(($AO70-1)*3+$AP70)-ROW())/12+5),AR70)</f>
        <v>0</v>
      </c>
      <c r="AT70" s="515">
        <f ca="1">IF($AQ70=1,IF(INDIRECT(ADDRESS(($AO70-1)*3+$AP70+5,$AQ70+20))="",0,INDIRECT(ADDRESS(($AO70-1)*3+$AP70+5,$AQ70+20))),IF(INDIRECT(ADDRESS(($AO70-1)*3+$AP70+5,$AQ70+20))="",0,IF(COUNTIF(INDIRECT(ADDRESS(($AO70-1)*36+($AP70-1)*12+6,COLUMN())):INDIRECT(ADDRESS(($AO70-1)*36+($AP70-1)*12+$AQ70+4,COLUMN())),INDIRECT(ADDRESS(($AO70-1)*3+$AP70+5,$AQ70+20)))&gt;=1,0,INDIRECT(ADDRESS(($AO70-1)*3+$AP70+5,$AQ70+20)))))</f>
        <v>0</v>
      </c>
      <c r="AU70" s="511">
        <f ca="1">COUNTIF(INDIRECT("U"&amp;(ROW()+12*(($AO70-1)*3+$AP70)-ROW())/12+5):INDIRECT("AF"&amp;(ROW()+12*(($AO70-1)*3+$AP70)-ROW())/12+5),AT70)</f>
        <v>0</v>
      </c>
      <c r="AV70" s="511">
        <f ca="1">IF(AND(AR70+AT70&gt;0,AS70+AU70&gt;0),COUNTIF(AV$6:AV69,"&gt;0")+1,0)</f>
        <v>0</v>
      </c>
      <c r="BF70" s="511">
        <v>2</v>
      </c>
      <c r="BG70" s="511" t="s">
        <v>389</v>
      </c>
      <c r="BH70" s="517">
        <f>IF(BH69+BU69&gt;マスタ!$C$3,1,0)</f>
        <v>0</v>
      </c>
      <c r="BI70" s="517">
        <f>IF(BI69+BV69&gt;マスタ!$C$3,1,0)</f>
        <v>0</v>
      </c>
      <c r="BJ70" s="517">
        <f>IF(BJ69+BW69&gt;マスタ!$C$3,1,0)</f>
        <v>0</v>
      </c>
      <c r="BK70" s="517">
        <f>IF(BK69+BX69&gt;マスタ!$C$3,1,0)</f>
        <v>0</v>
      </c>
      <c r="BL70" s="517">
        <f>IF(BL69+BY69&gt;マスタ!$C$3,1,0)</f>
        <v>0</v>
      </c>
      <c r="BM70" s="517">
        <f>IF(BM69+BZ69&gt;マスタ!$C$3,1,0)</f>
        <v>0</v>
      </c>
      <c r="BN70" s="517">
        <f>IF(BN69+CA69&gt;マスタ!$C$3,1,0)</f>
        <v>0</v>
      </c>
      <c r="BO70" s="517">
        <f>IF(BO69+CB69&gt;マスタ!$C$3,1,0)</f>
        <v>0</v>
      </c>
      <c r="BP70" s="517">
        <f>IF(BP69+CC69&gt;マスタ!$C$3,1,0)</f>
        <v>0</v>
      </c>
      <c r="BQ70" s="517">
        <f>IF(BQ69+CD69&gt;マスタ!$C$3,1,0)</f>
        <v>0</v>
      </c>
      <c r="BR70" s="517">
        <f>IF(BR69+CE69&gt;マスタ!$C$3,1,0)</f>
        <v>0</v>
      </c>
      <c r="BS70" s="517">
        <f>IF(BS69+CF69&gt;マスタ!$C$3,1,0)</f>
        <v>0</v>
      </c>
      <c r="BU70" s="517"/>
      <c r="BV70" s="517"/>
      <c r="BW70" s="517"/>
      <c r="BX70" s="517"/>
      <c r="BY70" s="517"/>
      <c r="BZ70" s="517"/>
      <c r="CA70" s="517"/>
      <c r="CB70" s="517"/>
      <c r="CC70" s="517"/>
      <c r="CD70" s="517"/>
      <c r="CE70" s="517"/>
      <c r="CF70" s="517"/>
    </row>
    <row r="71" spans="1:84">
      <c r="A71" s="1301"/>
      <c r="B71" s="1304"/>
      <c r="C71" s="1304"/>
      <c r="D71" s="1304"/>
      <c r="E71" s="1307"/>
      <c r="F71" s="1304"/>
      <c r="G71" s="323" t="s">
        <v>516</v>
      </c>
      <c r="H71" s="137"/>
      <c r="I71" s="137" t="str">
        <f t="shared" ref="I71:S71" si="181">IF(H71="","",H71)</f>
        <v/>
      </c>
      <c r="J71" s="137" t="str">
        <f t="shared" si="181"/>
        <v/>
      </c>
      <c r="K71" s="137" t="str">
        <f t="shared" si="181"/>
        <v/>
      </c>
      <c r="L71" s="137" t="str">
        <f t="shared" si="181"/>
        <v/>
      </c>
      <c r="M71" s="137" t="str">
        <f t="shared" si="181"/>
        <v/>
      </c>
      <c r="N71" s="137" t="str">
        <f t="shared" si="181"/>
        <v/>
      </c>
      <c r="O71" s="137" t="str">
        <f t="shared" si="181"/>
        <v/>
      </c>
      <c r="P71" s="137" t="str">
        <f t="shared" si="181"/>
        <v/>
      </c>
      <c r="Q71" s="137" t="str">
        <f t="shared" si="181"/>
        <v/>
      </c>
      <c r="R71" s="137" t="str">
        <f t="shared" si="181"/>
        <v/>
      </c>
      <c r="S71" s="137" t="str">
        <f t="shared" si="181"/>
        <v/>
      </c>
      <c r="T71" s="322">
        <f t="shared" si="178"/>
        <v>0</v>
      </c>
      <c r="U71" s="136"/>
      <c r="V71" s="136" t="str">
        <f t="shared" ref="V71:AF71" si="182">IF(U71="","",U71)</f>
        <v/>
      </c>
      <c r="W71" s="136" t="str">
        <f t="shared" si="182"/>
        <v/>
      </c>
      <c r="X71" s="136" t="str">
        <f t="shared" si="182"/>
        <v/>
      </c>
      <c r="Y71" s="136" t="str">
        <f t="shared" si="182"/>
        <v/>
      </c>
      <c r="Z71" s="136" t="str">
        <f t="shared" si="182"/>
        <v/>
      </c>
      <c r="AA71" s="136" t="str">
        <f t="shared" si="182"/>
        <v/>
      </c>
      <c r="AB71" s="136" t="str">
        <f t="shared" si="182"/>
        <v/>
      </c>
      <c r="AC71" s="136" t="str">
        <f t="shared" si="182"/>
        <v/>
      </c>
      <c r="AD71" s="136" t="str">
        <f t="shared" si="182"/>
        <v/>
      </c>
      <c r="AE71" s="136" t="str">
        <f t="shared" si="182"/>
        <v/>
      </c>
      <c r="AF71" s="136" t="str">
        <f t="shared" si="182"/>
        <v/>
      </c>
      <c r="AG71" s="322">
        <f t="shared" si="180"/>
        <v>0</v>
      </c>
      <c r="AH71" s="1290"/>
      <c r="AO71" s="511">
        <v>2</v>
      </c>
      <c r="AP71" s="511">
        <v>3</v>
      </c>
      <c r="AQ71" s="511">
        <v>6</v>
      </c>
      <c r="AR71" s="515">
        <f ca="1">IF($AQ71=1,IF(INDIRECT(ADDRESS(($AO71-1)*3+$AP71+5,$AQ71+7))="",0,INDIRECT(ADDRESS(($AO71-1)*3+$AP71+5,$AQ71+7))),IF(INDIRECT(ADDRESS(($AO71-1)*3+$AP71+5,$AQ71+7))="",0,IF(COUNTIF(INDIRECT(ADDRESS(($AO71-1)*36+($AP71-1)*12+6,COLUMN())):INDIRECT(ADDRESS(($AO71-1)*36+($AP71-1)*12+$AQ71+4,COLUMN())),INDIRECT(ADDRESS(($AO71-1)*3+$AP71+5,$AQ71+7)))&gt;=1,0,INDIRECT(ADDRESS(($AO71-1)*3+$AP71+5,$AQ71+7)))))</f>
        <v>0</v>
      </c>
      <c r="AS71" s="511">
        <f ca="1">COUNTIF(INDIRECT("H"&amp;(ROW()+12*(($AO71-1)*3+$AP71)-ROW())/12+5):INDIRECT("S"&amp;(ROW()+12*(($AO71-1)*3+$AP71)-ROW())/12+5),AR71)</f>
        <v>0</v>
      </c>
      <c r="AT71" s="515">
        <f ca="1">IF($AQ71=1,IF(INDIRECT(ADDRESS(($AO71-1)*3+$AP71+5,$AQ71+20))="",0,INDIRECT(ADDRESS(($AO71-1)*3+$AP71+5,$AQ71+20))),IF(INDIRECT(ADDRESS(($AO71-1)*3+$AP71+5,$AQ71+20))="",0,IF(COUNTIF(INDIRECT(ADDRESS(($AO71-1)*36+($AP71-1)*12+6,COLUMN())):INDIRECT(ADDRESS(($AO71-1)*36+($AP71-1)*12+$AQ71+4,COLUMN())),INDIRECT(ADDRESS(($AO71-1)*3+$AP71+5,$AQ71+20)))&gt;=1,0,INDIRECT(ADDRESS(($AO71-1)*3+$AP71+5,$AQ71+20)))))</f>
        <v>0</v>
      </c>
      <c r="AU71" s="511">
        <f ca="1">COUNTIF(INDIRECT("U"&amp;(ROW()+12*(($AO71-1)*3+$AP71)-ROW())/12+5):INDIRECT("AF"&amp;(ROW()+12*(($AO71-1)*3+$AP71)-ROW())/12+5),AT71)</f>
        <v>0</v>
      </c>
      <c r="AV71" s="511">
        <f ca="1">IF(AND(AR71+AT71&gt;0,AS71+AU71&gt;0),COUNTIF(AV$6:AV70,"&gt;0")+1,0)</f>
        <v>0</v>
      </c>
      <c r="BF71" s="511">
        <v>3</v>
      </c>
      <c r="BH71" s="517"/>
      <c r="BI71" s="517"/>
      <c r="BJ71" s="517"/>
      <c r="BK71" s="517"/>
      <c r="BL71" s="517"/>
      <c r="BM71" s="517"/>
      <c r="BN71" s="517"/>
      <c r="BO71" s="517"/>
      <c r="BP71" s="517"/>
      <c r="BQ71" s="517"/>
      <c r="BR71" s="517"/>
      <c r="BS71" s="517"/>
      <c r="BU71" s="517"/>
      <c r="BV71" s="517"/>
      <c r="BW71" s="517"/>
      <c r="BX71" s="517"/>
      <c r="BY71" s="517"/>
      <c r="BZ71" s="517"/>
      <c r="CA71" s="517"/>
      <c r="CB71" s="517"/>
      <c r="CC71" s="517"/>
      <c r="CD71" s="517"/>
      <c r="CE71" s="517"/>
      <c r="CF71" s="517"/>
    </row>
    <row r="72" spans="1:84">
      <c r="A72" s="1300">
        <v>23</v>
      </c>
      <c r="B72" s="1302"/>
      <c r="C72" s="1302"/>
      <c r="D72" s="1302"/>
      <c r="E72" s="1305"/>
      <c r="F72" s="1302"/>
      <c r="G72" s="317" t="s">
        <v>391</v>
      </c>
      <c r="H72" s="141"/>
      <c r="I72" s="141" t="str">
        <f t="shared" ref="I72:S72" si="183">IF(H72="","",H72)</f>
        <v/>
      </c>
      <c r="J72" s="141" t="str">
        <f t="shared" si="183"/>
        <v/>
      </c>
      <c r="K72" s="141" t="str">
        <f t="shared" si="183"/>
        <v/>
      </c>
      <c r="L72" s="141" t="str">
        <f t="shared" si="183"/>
        <v/>
      </c>
      <c r="M72" s="141" t="str">
        <f t="shared" si="183"/>
        <v/>
      </c>
      <c r="N72" s="141" t="str">
        <f t="shared" si="183"/>
        <v/>
      </c>
      <c r="O72" s="141" t="str">
        <f t="shared" si="183"/>
        <v/>
      </c>
      <c r="P72" s="141" t="str">
        <f t="shared" si="183"/>
        <v/>
      </c>
      <c r="Q72" s="141" t="str">
        <f t="shared" si="183"/>
        <v/>
      </c>
      <c r="R72" s="141" t="str">
        <f t="shared" si="183"/>
        <v/>
      </c>
      <c r="S72" s="141" t="str">
        <f t="shared" si="183"/>
        <v/>
      </c>
      <c r="T72" s="318">
        <f t="shared" si="178"/>
        <v>0</v>
      </c>
      <c r="U72" s="140"/>
      <c r="V72" s="140" t="str">
        <f t="shared" ref="V72:AF72" si="184">IF(U72="","",U72)</f>
        <v/>
      </c>
      <c r="W72" s="140" t="str">
        <f t="shared" si="184"/>
        <v/>
      </c>
      <c r="X72" s="140" t="str">
        <f t="shared" si="184"/>
        <v/>
      </c>
      <c r="Y72" s="140" t="str">
        <f t="shared" si="184"/>
        <v/>
      </c>
      <c r="Z72" s="140" t="str">
        <f t="shared" si="184"/>
        <v/>
      </c>
      <c r="AA72" s="140" t="str">
        <f t="shared" si="184"/>
        <v/>
      </c>
      <c r="AB72" s="140" t="str">
        <f t="shared" si="184"/>
        <v/>
      </c>
      <c r="AC72" s="140" t="str">
        <f t="shared" si="184"/>
        <v/>
      </c>
      <c r="AD72" s="140" t="str">
        <f t="shared" si="184"/>
        <v/>
      </c>
      <c r="AE72" s="140" t="str">
        <f t="shared" si="184"/>
        <v/>
      </c>
      <c r="AF72" s="140" t="str">
        <f t="shared" si="184"/>
        <v/>
      </c>
      <c r="AG72" s="318">
        <f t="shared" si="180"/>
        <v>0</v>
      </c>
      <c r="AH72" s="1288"/>
      <c r="AO72" s="511">
        <v>2</v>
      </c>
      <c r="AP72" s="511">
        <v>3</v>
      </c>
      <c r="AQ72" s="511">
        <v>7</v>
      </c>
      <c r="AR72" s="515">
        <f ca="1">IF($AQ72=1,IF(INDIRECT(ADDRESS(($AO72-1)*3+$AP72+5,$AQ72+7))="",0,INDIRECT(ADDRESS(($AO72-1)*3+$AP72+5,$AQ72+7))),IF(INDIRECT(ADDRESS(($AO72-1)*3+$AP72+5,$AQ72+7))="",0,IF(COUNTIF(INDIRECT(ADDRESS(($AO72-1)*36+($AP72-1)*12+6,COLUMN())):INDIRECT(ADDRESS(($AO72-1)*36+($AP72-1)*12+$AQ72+4,COLUMN())),INDIRECT(ADDRESS(($AO72-1)*3+$AP72+5,$AQ72+7)))&gt;=1,0,INDIRECT(ADDRESS(($AO72-1)*3+$AP72+5,$AQ72+7)))))</f>
        <v>0</v>
      </c>
      <c r="AS72" s="511">
        <f ca="1">COUNTIF(INDIRECT("H"&amp;(ROW()+12*(($AO72-1)*3+$AP72)-ROW())/12+5):INDIRECT("S"&amp;(ROW()+12*(($AO72-1)*3+$AP72)-ROW())/12+5),AR72)</f>
        <v>0</v>
      </c>
      <c r="AT72" s="515">
        <f ca="1">IF($AQ72=1,IF(INDIRECT(ADDRESS(($AO72-1)*3+$AP72+5,$AQ72+20))="",0,INDIRECT(ADDRESS(($AO72-1)*3+$AP72+5,$AQ72+20))),IF(INDIRECT(ADDRESS(($AO72-1)*3+$AP72+5,$AQ72+20))="",0,IF(COUNTIF(INDIRECT(ADDRESS(($AO72-1)*36+($AP72-1)*12+6,COLUMN())):INDIRECT(ADDRESS(($AO72-1)*36+($AP72-1)*12+$AQ72+4,COLUMN())),INDIRECT(ADDRESS(($AO72-1)*3+$AP72+5,$AQ72+20)))&gt;=1,0,INDIRECT(ADDRESS(($AO72-1)*3+$AP72+5,$AQ72+20)))))</f>
        <v>0</v>
      </c>
      <c r="AU72" s="511">
        <f ca="1">COUNTIF(INDIRECT("U"&amp;(ROW()+12*(($AO72-1)*3+$AP72)-ROW())/12+5):INDIRECT("AF"&amp;(ROW()+12*(($AO72-1)*3+$AP72)-ROW())/12+5),AT72)</f>
        <v>0</v>
      </c>
      <c r="AV72" s="511">
        <f ca="1">IF(AND(AR72+AT72&gt;0,AS72+AU72&gt;0),COUNTIF(AV$6:AV71,"&gt;0")+1,0)</f>
        <v>0</v>
      </c>
      <c r="BF72" s="511">
        <v>1</v>
      </c>
      <c r="BH72" s="517">
        <f t="shared" ref="BH72:BS72" si="185">SUM(H72:H73)</f>
        <v>0</v>
      </c>
      <c r="BI72" s="517">
        <f t="shared" si="185"/>
        <v>0</v>
      </c>
      <c r="BJ72" s="517">
        <f t="shared" si="185"/>
        <v>0</v>
      </c>
      <c r="BK72" s="517">
        <f t="shared" si="185"/>
        <v>0</v>
      </c>
      <c r="BL72" s="517">
        <f t="shared" si="185"/>
        <v>0</v>
      </c>
      <c r="BM72" s="517">
        <f t="shared" si="185"/>
        <v>0</v>
      </c>
      <c r="BN72" s="517">
        <f t="shared" si="185"/>
        <v>0</v>
      </c>
      <c r="BO72" s="517">
        <f t="shared" si="185"/>
        <v>0</v>
      </c>
      <c r="BP72" s="517">
        <f t="shared" si="185"/>
        <v>0</v>
      </c>
      <c r="BQ72" s="517">
        <f t="shared" si="185"/>
        <v>0</v>
      </c>
      <c r="BR72" s="517">
        <f t="shared" si="185"/>
        <v>0</v>
      </c>
      <c r="BS72" s="517">
        <f t="shared" si="185"/>
        <v>0</v>
      </c>
      <c r="BU72" s="517">
        <f t="shared" ref="BU72:CF72" si="186">SUM(U72:U73)</f>
        <v>0</v>
      </c>
      <c r="BV72" s="517">
        <f t="shared" si="186"/>
        <v>0</v>
      </c>
      <c r="BW72" s="517">
        <f t="shared" si="186"/>
        <v>0</v>
      </c>
      <c r="BX72" s="517">
        <f t="shared" si="186"/>
        <v>0</v>
      </c>
      <c r="BY72" s="517">
        <f t="shared" si="186"/>
        <v>0</v>
      </c>
      <c r="BZ72" s="517">
        <f t="shared" si="186"/>
        <v>0</v>
      </c>
      <c r="CA72" s="517">
        <f t="shared" si="186"/>
        <v>0</v>
      </c>
      <c r="CB72" s="517">
        <f t="shared" si="186"/>
        <v>0</v>
      </c>
      <c r="CC72" s="517">
        <f t="shared" si="186"/>
        <v>0</v>
      </c>
      <c r="CD72" s="517">
        <f t="shared" si="186"/>
        <v>0</v>
      </c>
      <c r="CE72" s="517">
        <f t="shared" si="186"/>
        <v>0</v>
      </c>
      <c r="CF72" s="517">
        <f t="shared" si="186"/>
        <v>0</v>
      </c>
    </row>
    <row r="73" spans="1:84">
      <c r="A73" s="1313"/>
      <c r="B73" s="1303"/>
      <c r="C73" s="1303"/>
      <c r="D73" s="1303"/>
      <c r="E73" s="1306"/>
      <c r="F73" s="1303"/>
      <c r="G73" s="319" t="s">
        <v>390</v>
      </c>
      <c r="H73" s="139"/>
      <c r="I73" s="139" t="str">
        <f t="shared" ref="I73:S73" si="187">IF(H73="","",H73)</f>
        <v/>
      </c>
      <c r="J73" s="139" t="str">
        <f t="shared" si="187"/>
        <v/>
      </c>
      <c r="K73" s="139" t="str">
        <f t="shared" si="187"/>
        <v/>
      </c>
      <c r="L73" s="139" t="str">
        <f t="shared" si="187"/>
        <v/>
      </c>
      <c r="M73" s="139" t="str">
        <f t="shared" si="187"/>
        <v/>
      </c>
      <c r="N73" s="139" t="str">
        <f t="shared" si="187"/>
        <v/>
      </c>
      <c r="O73" s="139" t="str">
        <f t="shared" si="187"/>
        <v/>
      </c>
      <c r="P73" s="139" t="str">
        <f t="shared" si="187"/>
        <v/>
      </c>
      <c r="Q73" s="139" t="str">
        <f t="shared" si="187"/>
        <v/>
      </c>
      <c r="R73" s="139" t="str">
        <f t="shared" si="187"/>
        <v/>
      </c>
      <c r="S73" s="139" t="str">
        <f t="shared" si="187"/>
        <v/>
      </c>
      <c r="T73" s="320">
        <f t="shared" si="178"/>
        <v>0</v>
      </c>
      <c r="U73" s="138"/>
      <c r="V73" s="138" t="str">
        <f t="shared" ref="V73:AF73" si="188">IF(U73="","",U73)</f>
        <v/>
      </c>
      <c r="W73" s="138" t="str">
        <f t="shared" si="188"/>
        <v/>
      </c>
      <c r="X73" s="138" t="str">
        <f t="shared" si="188"/>
        <v/>
      </c>
      <c r="Y73" s="138" t="str">
        <f t="shared" si="188"/>
        <v/>
      </c>
      <c r="Z73" s="138" t="str">
        <f t="shared" si="188"/>
        <v/>
      </c>
      <c r="AA73" s="138" t="str">
        <f t="shared" si="188"/>
        <v/>
      </c>
      <c r="AB73" s="138" t="str">
        <f t="shared" si="188"/>
        <v/>
      </c>
      <c r="AC73" s="138" t="str">
        <f t="shared" si="188"/>
        <v/>
      </c>
      <c r="AD73" s="138" t="str">
        <f t="shared" si="188"/>
        <v/>
      </c>
      <c r="AE73" s="138" t="str">
        <f t="shared" si="188"/>
        <v/>
      </c>
      <c r="AF73" s="138" t="str">
        <f t="shared" si="188"/>
        <v/>
      </c>
      <c r="AG73" s="320">
        <f t="shared" si="180"/>
        <v>0</v>
      </c>
      <c r="AH73" s="1289"/>
      <c r="AO73" s="511">
        <v>2</v>
      </c>
      <c r="AP73" s="511">
        <v>3</v>
      </c>
      <c r="AQ73" s="511">
        <v>8</v>
      </c>
      <c r="AR73" s="515">
        <f ca="1">IF($AQ73=1,IF(INDIRECT(ADDRESS(($AO73-1)*3+$AP73+5,$AQ73+7))="",0,INDIRECT(ADDRESS(($AO73-1)*3+$AP73+5,$AQ73+7))),IF(INDIRECT(ADDRESS(($AO73-1)*3+$AP73+5,$AQ73+7))="",0,IF(COUNTIF(INDIRECT(ADDRESS(($AO73-1)*36+($AP73-1)*12+6,COLUMN())):INDIRECT(ADDRESS(($AO73-1)*36+($AP73-1)*12+$AQ73+4,COLUMN())),INDIRECT(ADDRESS(($AO73-1)*3+$AP73+5,$AQ73+7)))&gt;=1,0,INDIRECT(ADDRESS(($AO73-1)*3+$AP73+5,$AQ73+7)))))</f>
        <v>0</v>
      </c>
      <c r="AS73" s="511">
        <f ca="1">COUNTIF(INDIRECT("H"&amp;(ROW()+12*(($AO73-1)*3+$AP73)-ROW())/12+5):INDIRECT("S"&amp;(ROW()+12*(($AO73-1)*3+$AP73)-ROW())/12+5),AR73)</f>
        <v>0</v>
      </c>
      <c r="AT73" s="515">
        <f ca="1">IF($AQ73=1,IF(INDIRECT(ADDRESS(($AO73-1)*3+$AP73+5,$AQ73+20))="",0,INDIRECT(ADDRESS(($AO73-1)*3+$AP73+5,$AQ73+20))),IF(INDIRECT(ADDRESS(($AO73-1)*3+$AP73+5,$AQ73+20))="",0,IF(COUNTIF(INDIRECT(ADDRESS(($AO73-1)*36+($AP73-1)*12+6,COLUMN())):INDIRECT(ADDRESS(($AO73-1)*36+($AP73-1)*12+$AQ73+4,COLUMN())),INDIRECT(ADDRESS(($AO73-1)*3+$AP73+5,$AQ73+20)))&gt;=1,0,INDIRECT(ADDRESS(($AO73-1)*3+$AP73+5,$AQ73+20)))))</f>
        <v>0</v>
      </c>
      <c r="AU73" s="511">
        <f ca="1">COUNTIF(INDIRECT("U"&amp;(ROW()+12*(($AO73-1)*3+$AP73)-ROW())/12+5):INDIRECT("AF"&amp;(ROW()+12*(($AO73-1)*3+$AP73)-ROW())/12+5),AT73)</f>
        <v>0</v>
      </c>
      <c r="AV73" s="511">
        <f ca="1">IF(AND(AR73+AT73&gt;0,AS73+AU73&gt;0),COUNTIF(AV$6:AV72,"&gt;0")+1,0)</f>
        <v>0</v>
      </c>
      <c r="BF73" s="511">
        <v>2</v>
      </c>
      <c r="BG73" s="511" t="s">
        <v>389</v>
      </c>
      <c r="BH73" s="517">
        <f>IF(BH72+BU72&gt;マスタ!$C$3,1,0)</f>
        <v>0</v>
      </c>
      <c r="BI73" s="517">
        <f>IF(BI72+BV72&gt;マスタ!$C$3,1,0)</f>
        <v>0</v>
      </c>
      <c r="BJ73" s="517">
        <f>IF(BJ72+BW72&gt;マスタ!$C$3,1,0)</f>
        <v>0</v>
      </c>
      <c r="BK73" s="517">
        <f>IF(BK72+BX72&gt;マスタ!$C$3,1,0)</f>
        <v>0</v>
      </c>
      <c r="BL73" s="517">
        <f>IF(BL72+BY72&gt;マスタ!$C$3,1,0)</f>
        <v>0</v>
      </c>
      <c r="BM73" s="517">
        <f>IF(BM72+BZ72&gt;マスタ!$C$3,1,0)</f>
        <v>0</v>
      </c>
      <c r="BN73" s="517">
        <f>IF(BN72+CA72&gt;マスタ!$C$3,1,0)</f>
        <v>0</v>
      </c>
      <c r="BO73" s="517">
        <f>IF(BO72+CB72&gt;マスタ!$C$3,1,0)</f>
        <v>0</v>
      </c>
      <c r="BP73" s="517">
        <f>IF(BP72+CC72&gt;マスタ!$C$3,1,0)</f>
        <v>0</v>
      </c>
      <c r="BQ73" s="517">
        <f>IF(BQ72+CD72&gt;マスタ!$C$3,1,0)</f>
        <v>0</v>
      </c>
      <c r="BR73" s="517">
        <f>IF(BR72+CE72&gt;マスタ!$C$3,1,0)</f>
        <v>0</v>
      </c>
      <c r="BS73" s="517">
        <f>IF(BS72+CF72&gt;マスタ!$C$3,1,0)</f>
        <v>0</v>
      </c>
      <c r="BU73" s="517"/>
      <c r="BV73" s="517"/>
      <c r="BW73" s="517"/>
      <c r="BX73" s="517"/>
      <c r="BY73" s="517"/>
      <c r="BZ73" s="517"/>
      <c r="CA73" s="517"/>
      <c r="CB73" s="517"/>
      <c r="CC73" s="517"/>
      <c r="CD73" s="517"/>
      <c r="CE73" s="517"/>
      <c r="CF73" s="517"/>
    </row>
    <row r="74" spans="1:84">
      <c r="A74" s="1301"/>
      <c r="B74" s="1304"/>
      <c r="C74" s="1304"/>
      <c r="D74" s="1304"/>
      <c r="E74" s="1307"/>
      <c r="F74" s="1304"/>
      <c r="G74" s="323" t="s">
        <v>516</v>
      </c>
      <c r="H74" s="137"/>
      <c r="I74" s="137" t="str">
        <f t="shared" ref="I74:S74" si="189">IF(H74="","",H74)</f>
        <v/>
      </c>
      <c r="J74" s="137" t="str">
        <f t="shared" si="189"/>
        <v/>
      </c>
      <c r="K74" s="137" t="str">
        <f t="shared" si="189"/>
        <v/>
      </c>
      <c r="L74" s="137" t="str">
        <f t="shared" si="189"/>
        <v/>
      </c>
      <c r="M74" s="137" t="str">
        <f t="shared" si="189"/>
        <v/>
      </c>
      <c r="N74" s="137" t="str">
        <f t="shared" si="189"/>
        <v/>
      </c>
      <c r="O74" s="137" t="str">
        <f t="shared" si="189"/>
        <v/>
      </c>
      <c r="P74" s="137" t="str">
        <f t="shared" si="189"/>
        <v/>
      </c>
      <c r="Q74" s="137" t="str">
        <f t="shared" si="189"/>
        <v/>
      </c>
      <c r="R74" s="137" t="str">
        <f t="shared" si="189"/>
        <v/>
      </c>
      <c r="S74" s="137" t="str">
        <f t="shared" si="189"/>
        <v/>
      </c>
      <c r="T74" s="322">
        <f t="shared" si="178"/>
        <v>0</v>
      </c>
      <c r="U74" s="136"/>
      <c r="V74" s="136" t="str">
        <f t="shared" ref="V74:AF74" si="190">IF(U74="","",U74)</f>
        <v/>
      </c>
      <c r="W74" s="136" t="str">
        <f t="shared" si="190"/>
        <v/>
      </c>
      <c r="X74" s="136" t="str">
        <f t="shared" si="190"/>
        <v/>
      </c>
      <c r="Y74" s="136" t="str">
        <f t="shared" si="190"/>
        <v/>
      </c>
      <c r="Z74" s="136" t="str">
        <f t="shared" si="190"/>
        <v/>
      </c>
      <c r="AA74" s="136" t="str">
        <f t="shared" si="190"/>
        <v/>
      </c>
      <c r="AB74" s="136" t="str">
        <f t="shared" si="190"/>
        <v/>
      </c>
      <c r="AC74" s="136" t="str">
        <f t="shared" si="190"/>
        <v/>
      </c>
      <c r="AD74" s="136" t="str">
        <f t="shared" si="190"/>
        <v/>
      </c>
      <c r="AE74" s="136" t="str">
        <f t="shared" si="190"/>
        <v/>
      </c>
      <c r="AF74" s="136" t="str">
        <f t="shared" si="190"/>
        <v/>
      </c>
      <c r="AG74" s="322">
        <f t="shared" si="180"/>
        <v>0</v>
      </c>
      <c r="AH74" s="1290"/>
      <c r="AO74" s="511">
        <v>2</v>
      </c>
      <c r="AP74" s="511">
        <v>3</v>
      </c>
      <c r="AQ74" s="511">
        <v>9</v>
      </c>
      <c r="AR74" s="515">
        <f ca="1">IF($AQ74=1,IF(INDIRECT(ADDRESS(($AO74-1)*3+$AP74+5,$AQ74+7))="",0,INDIRECT(ADDRESS(($AO74-1)*3+$AP74+5,$AQ74+7))),IF(INDIRECT(ADDRESS(($AO74-1)*3+$AP74+5,$AQ74+7))="",0,IF(COUNTIF(INDIRECT(ADDRESS(($AO74-1)*36+($AP74-1)*12+6,COLUMN())):INDIRECT(ADDRESS(($AO74-1)*36+($AP74-1)*12+$AQ74+4,COLUMN())),INDIRECT(ADDRESS(($AO74-1)*3+$AP74+5,$AQ74+7)))&gt;=1,0,INDIRECT(ADDRESS(($AO74-1)*3+$AP74+5,$AQ74+7)))))</f>
        <v>0</v>
      </c>
      <c r="AS74" s="511">
        <f ca="1">COUNTIF(INDIRECT("H"&amp;(ROW()+12*(($AO74-1)*3+$AP74)-ROW())/12+5):INDIRECT("S"&amp;(ROW()+12*(($AO74-1)*3+$AP74)-ROW())/12+5),AR74)</f>
        <v>0</v>
      </c>
      <c r="AT74" s="515">
        <f ca="1">IF($AQ74=1,IF(INDIRECT(ADDRESS(($AO74-1)*3+$AP74+5,$AQ74+20))="",0,INDIRECT(ADDRESS(($AO74-1)*3+$AP74+5,$AQ74+20))),IF(INDIRECT(ADDRESS(($AO74-1)*3+$AP74+5,$AQ74+20))="",0,IF(COUNTIF(INDIRECT(ADDRESS(($AO74-1)*36+($AP74-1)*12+6,COLUMN())):INDIRECT(ADDRESS(($AO74-1)*36+($AP74-1)*12+$AQ74+4,COLUMN())),INDIRECT(ADDRESS(($AO74-1)*3+$AP74+5,$AQ74+20)))&gt;=1,0,INDIRECT(ADDRESS(($AO74-1)*3+$AP74+5,$AQ74+20)))))</f>
        <v>0</v>
      </c>
      <c r="AU74" s="511">
        <f ca="1">COUNTIF(INDIRECT("U"&amp;(ROW()+12*(($AO74-1)*3+$AP74)-ROW())/12+5):INDIRECT("AF"&amp;(ROW()+12*(($AO74-1)*3+$AP74)-ROW())/12+5),AT74)</f>
        <v>0</v>
      </c>
      <c r="AV74" s="511">
        <f ca="1">IF(AND(AR74+AT74&gt;0,AS74+AU74&gt;0),COUNTIF(AV$6:AV73,"&gt;0")+1,0)</f>
        <v>0</v>
      </c>
      <c r="BF74" s="511">
        <v>3</v>
      </c>
      <c r="BH74" s="517"/>
      <c r="BI74" s="517"/>
      <c r="BJ74" s="517"/>
      <c r="BK74" s="517"/>
      <c r="BL74" s="517"/>
      <c r="BM74" s="517"/>
      <c r="BN74" s="517"/>
      <c r="BO74" s="517"/>
      <c r="BP74" s="517"/>
      <c r="BQ74" s="517"/>
      <c r="BR74" s="517"/>
      <c r="BS74" s="517"/>
      <c r="BU74" s="517"/>
      <c r="BV74" s="517"/>
      <c r="BW74" s="517"/>
      <c r="BX74" s="517"/>
      <c r="BY74" s="517"/>
      <c r="BZ74" s="517"/>
      <c r="CA74" s="517"/>
      <c r="CB74" s="517"/>
      <c r="CC74" s="517"/>
      <c r="CD74" s="517"/>
      <c r="CE74" s="517"/>
      <c r="CF74" s="517"/>
    </row>
    <row r="75" spans="1:84">
      <c r="A75" s="1300">
        <v>24</v>
      </c>
      <c r="B75" s="1302"/>
      <c r="C75" s="1308"/>
      <c r="D75" s="1302"/>
      <c r="E75" s="1305"/>
      <c r="F75" s="1302"/>
      <c r="G75" s="317" t="s">
        <v>391</v>
      </c>
      <c r="H75" s="141"/>
      <c r="I75" s="141" t="str">
        <f t="shared" ref="I75:S75" si="191">IF(H75="","",H75)</f>
        <v/>
      </c>
      <c r="J75" s="141" t="str">
        <f t="shared" si="191"/>
        <v/>
      </c>
      <c r="K75" s="141" t="str">
        <f t="shared" si="191"/>
        <v/>
      </c>
      <c r="L75" s="141" t="str">
        <f t="shared" si="191"/>
        <v/>
      </c>
      <c r="M75" s="141" t="str">
        <f t="shared" si="191"/>
        <v/>
      </c>
      <c r="N75" s="141" t="str">
        <f t="shared" si="191"/>
        <v/>
      </c>
      <c r="O75" s="141" t="str">
        <f t="shared" si="191"/>
        <v/>
      </c>
      <c r="P75" s="141" t="str">
        <f t="shared" si="191"/>
        <v/>
      </c>
      <c r="Q75" s="141" t="str">
        <f t="shared" si="191"/>
        <v/>
      </c>
      <c r="R75" s="141" t="str">
        <f t="shared" si="191"/>
        <v/>
      </c>
      <c r="S75" s="141" t="str">
        <f t="shared" si="191"/>
        <v/>
      </c>
      <c r="T75" s="318">
        <f t="shared" si="178"/>
        <v>0</v>
      </c>
      <c r="U75" s="140"/>
      <c r="V75" s="140" t="str">
        <f t="shared" ref="V75:AF75" si="192">IF(U75="","",U75)</f>
        <v/>
      </c>
      <c r="W75" s="140" t="str">
        <f t="shared" si="192"/>
        <v/>
      </c>
      <c r="X75" s="140" t="str">
        <f t="shared" si="192"/>
        <v/>
      </c>
      <c r="Y75" s="140" t="str">
        <f t="shared" si="192"/>
        <v/>
      </c>
      <c r="Z75" s="140" t="str">
        <f t="shared" si="192"/>
        <v/>
      </c>
      <c r="AA75" s="140" t="str">
        <f t="shared" si="192"/>
        <v/>
      </c>
      <c r="AB75" s="140" t="str">
        <f t="shared" si="192"/>
        <v/>
      </c>
      <c r="AC75" s="140" t="str">
        <f t="shared" si="192"/>
        <v/>
      </c>
      <c r="AD75" s="140" t="str">
        <f t="shared" si="192"/>
        <v/>
      </c>
      <c r="AE75" s="140" t="str">
        <f t="shared" si="192"/>
        <v/>
      </c>
      <c r="AF75" s="140" t="str">
        <f t="shared" si="192"/>
        <v/>
      </c>
      <c r="AG75" s="318">
        <f t="shared" si="180"/>
        <v>0</v>
      </c>
      <c r="AH75" s="1288"/>
      <c r="AO75" s="511">
        <v>2</v>
      </c>
      <c r="AP75" s="511">
        <v>3</v>
      </c>
      <c r="AQ75" s="511">
        <v>10</v>
      </c>
      <c r="AR75" s="515">
        <f ca="1">IF($AQ75=1,IF(INDIRECT(ADDRESS(($AO75-1)*3+$AP75+5,$AQ75+7))="",0,INDIRECT(ADDRESS(($AO75-1)*3+$AP75+5,$AQ75+7))),IF(INDIRECT(ADDRESS(($AO75-1)*3+$AP75+5,$AQ75+7))="",0,IF(COUNTIF(INDIRECT(ADDRESS(($AO75-1)*36+($AP75-1)*12+6,COLUMN())):INDIRECT(ADDRESS(($AO75-1)*36+($AP75-1)*12+$AQ75+4,COLUMN())),INDIRECT(ADDRESS(($AO75-1)*3+$AP75+5,$AQ75+7)))&gt;=1,0,INDIRECT(ADDRESS(($AO75-1)*3+$AP75+5,$AQ75+7)))))</f>
        <v>0</v>
      </c>
      <c r="AS75" s="511">
        <f ca="1">COUNTIF(INDIRECT("H"&amp;(ROW()+12*(($AO75-1)*3+$AP75)-ROW())/12+5):INDIRECT("S"&amp;(ROW()+12*(($AO75-1)*3+$AP75)-ROW())/12+5),AR75)</f>
        <v>0</v>
      </c>
      <c r="AT75" s="515">
        <f ca="1">IF($AQ75=1,IF(INDIRECT(ADDRESS(($AO75-1)*3+$AP75+5,$AQ75+20))="",0,INDIRECT(ADDRESS(($AO75-1)*3+$AP75+5,$AQ75+20))),IF(INDIRECT(ADDRESS(($AO75-1)*3+$AP75+5,$AQ75+20))="",0,IF(COUNTIF(INDIRECT(ADDRESS(($AO75-1)*36+($AP75-1)*12+6,COLUMN())):INDIRECT(ADDRESS(($AO75-1)*36+($AP75-1)*12+$AQ75+4,COLUMN())),INDIRECT(ADDRESS(($AO75-1)*3+$AP75+5,$AQ75+20)))&gt;=1,0,INDIRECT(ADDRESS(($AO75-1)*3+$AP75+5,$AQ75+20)))))</f>
        <v>0</v>
      </c>
      <c r="AU75" s="511">
        <f ca="1">COUNTIF(INDIRECT("U"&amp;(ROW()+12*(($AO75-1)*3+$AP75)-ROW())/12+5):INDIRECT("AF"&amp;(ROW()+12*(($AO75-1)*3+$AP75)-ROW())/12+5),AT75)</f>
        <v>0</v>
      </c>
      <c r="AV75" s="511">
        <f ca="1">IF(AND(AR75+AT75&gt;0,AS75+AU75&gt;0),COUNTIF(AV$6:AV74,"&gt;0")+1,0)</f>
        <v>0</v>
      </c>
      <c r="BF75" s="511">
        <v>1</v>
      </c>
      <c r="BH75" s="517">
        <f t="shared" ref="BH75:BS75" si="193">SUM(H75:H76)</f>
        <v>0</v>
      </c>
      <c r="BI75" s="517">
        <f t="shared" si="193"/>
        <v>0</v>
      </c>
      <c r="BJ75" s="517">
        <f t="shared" si="193"/>
        <v>0</v>
      </c>
      <c r="BK75" s="517">
        <f t="shared" si="193"/>
        <v>0</v>
      </c>
      <c r="BL75" s="517">
        <f t="shared" si="193"/>
        <v>0</v>
      </c>
      <c r="BM75" s="517">
        <f t="shared" si="193"/>
        <v>0</v>
      </c>
      <c r="BN75" s="517">
        <f t="shared" si="193"/>
        <v>0</v>
      </c>
      <c r="BO75" s="517">
        <f t="shared" si="193"/>
        <v>0</v>
      </c>
      <c r="BP75" s="517">
        <f t="shared" si="193"/>
        <v>0</v>
      </c>
      <c r="BQ75" s="517">
        <f t="shared" si="193"/>
        <v>0</v>
      </c>
      <c r="BR75" s="517">
        <f t="shared" si="193"/>
        <v>0</v>
      </c>
      <c r="BS75" s="517">
        <f t="shared" si="193"/>
        <v>0</v>
      </c>
      <c r="BU75" s="517">
        <f t="shared" ref="BU75:CF75" si="194">SUM(U75:U76)</f>
        <v>0</v>
      </c>
      <c r="BV75" s="517">
        <f t="shared" si="194"/>
        <v>0</v>
      </c>
      <c r="BW75" s="517">
        <f t="shared" si="194"/>
        <v>0</v>
      </c>
      <c r="BX75" s="517">
        <f t="shared" si="194"/>
        <v>0</v>
      </c>
      <c r="BY75" s="517">
        <f t="shared" si="194"/>
        <v>0</v>
      </c>
      <c r="BZ75" s="517">
        <f t="shared" si="194"/>
        <v>0</v>
      </c>
      <c r="CA75" s="517">
        <f t="shared" si="194"/>
        <v>0</v>
      </c>
      <c r="CB75" s="517">
        <f t="shared" si="194"/>
        <v>0</v>
      </c>
      <c r="CC75" s="517">
        <f t="shared" si="194"/>
        <v>0</v>
      </c>
      <c r="CD75" s="517">
        <f t="shared" si="194"/>
        <v>0</v>
      </c>
      <c r="CE75" s="517">
        <f t="shared" si="194"/>
        <v>0</v>
      </c>
      <c r="CF75" s="517">
        <f t="shared" si="194"/>
        <v>0</v>
      </c>
    </row>
    <row r="76" spans="1:84">
      <c r="A76" s="1313"/>
      <c r="B76" s="1303"/>
      <c r="C76" s="1309"/>
      <c r="D76" s="1303"/>
      <c r="E76" s="1306"/>
      <c r="F76" s="1303"/>
      <c r="G76" s="319" t="s">
        <v>390</v>
      </c>
      <c r="H76" s="139"/>
      <c r="I76" s="139" t="str">
        <f t="shared" ref="I76:S76" si="195">IF(H76="","",H76)</f>
        <v/>
      </c>
      <c r="J76" s="139" t="str">
        <f t="shared" si="195"/>
        <v/>
      </c>
      <c r="K76" s="139" t="str">
        <f t="shared" si="195"/>
        <v/>
      </c>
      <c r="L76" s="139" t="str">
        <f t="shared" si="195"/>
        <v/>
      </c>
      <c r="M76" s="139" t="str">
        <f t="shared" si="195"/>
        <v/>
      </c>
      <c r="N76" s="139" t="str">
        <f t="shared" si="195"/>
        <v/>
      </c>
      <c r="O76" s="139" t="str">
        <f t="shared" si="195"/>
        <v/>
      </c>
      <c r="P76" s="139" t="str">
        <f t="shared" si="195"/>
        <v/>
      </c>
      <c r="Q76" s="139" t="str">
        <f t="shared" si="195"/>
        <v/>
      </c>
      <c r="R76" s="139" t="str">
        <f t="shared" si="195"/>
        <v/>
      </c>
      <c r="S76" s="139" t="str">
        <f t="shared" si="195"/>
        <v/>
      </c>
      <c r="T76" s="320">
        <f t="shared" si="178"/>
        <v>0</v>
      </c>
      <c r="U76" s="138"/>
      <c r="V76" s="138" t="str">
        <f t="shared" ref="V76:AF76" si="196">IF(U76="","",U76)</f>
        <v/>
      </c>
      <c r="W76" s="138" t="str">
        <f t="shared" si="196"/>
        <v/>
      </c>
      <c r="X76" s="138" t="str">
        <f t="shared" si="196"/>
        <v/>
      </c>
      <c r="Y76" s="138" t="str">
        <f t="shared" si="196"/>
        <v/>
      </c>
      <c r="Z76" s="138" t="str">
        <f t="shared" si="196"/>
        <v/>
      </c>
      <c r="AA76" s="138" t="str">
        <f t="shared" si="196"/>
        <v/>
      </c>
      <c r="AB76" s="138" t="str">
        <f t="shared" si="196"/>
        <v/>
      </c>
      <c r="AC76" s="138" t="str">
        <f t="shared" si="196"/>
        <v/>
      </c>
      <c r="AD76" s="138" t="str">
        <f t="shared" si="196"/>
        <v/>
      </c>
      <c r="AE76" s="138" t="str">
        <f t="shared" si="196"/>
        <v/>
      </c>
      <c r="AF76" s="138" t="str">
        <f t="shared" si="196"/>
        <v/>
      </c>
      <c r="AG76" s="320">
        <f t="shared" si="180"/>
        <v>0</v>
      </c>
      <c r="AH76" s="1289"/>
      <c r="AO76" s="511">
        <v>2</v>
      </c>
      <c r="AP76" s="511">
        <v>3</v>
      </c>
      <c r="AQ76" s="511">
        <v>11</v>
      </c>
      <c r="AR76" s="515">
        <f ca="1">IF($AQ76=1,IF(INDIRECT(ADDRESS(($AO76-1)*3+$AP76+5,$AQ76+7))="",0,INDIRECT(ADDRESS(($AO76-1)*3+$AP76+5,$AQ76+7))),IF(INDIRECT(ADDRESS(($AO76-1)*3+$AP76+5,$AQ76+7))="",0,IF(COUNTIF(INDIRECT(ADDRESS(($AO76-1)*36+($AP76-1)*12+6,COLUMN())):INDIRECT(ADDRESS(($AO76-1)*36+($AP76-1)*12+$AQ76+4,COLUMN())),INDIRECT(ADDRESS(($AO76-1)*3+$AP76+5,$AQ76+7)))&gt;=1,0,INDIRECT(ADDRESS(($AO76-1)*3+$AP76+5,$AQ76+7)))))</f>
        <v>0</v>
      </c>
      <c r="AS76" s="511">
        <f ca="1">COUNTIF(INDIRECT("H"&amp;(ROW()+12*(($AO76-1)*3+$AP76)-ROW())/12+5):INDIRECT("S"&amp;(ROW()+12*(($AO76-1)*3+$AP76)-ROW())/12+5),AR76)</f>
        <v>0</v>
      </c>
      <c r="AT76" s="515">
        <f ca="1">IF($AQ76=1,IF(INDIRECT(ADDRESS(($AO76-1)*3+$AP76+5,$AQ76+20))="",0,INDIRECT(ADDRESS(($AO76-1)*3+$AP76+5,$AQ76+20))),IF(INDIRECT(ADDRESS(($AO76-1)*3+$AP76+5,$AQ76+20))="",0,IF(COUNTIF(INDIRECT(ADDRESS(($AO76-1)*36+($AP76-1)*12+6,COLUMN())):INDIRECT(ADDRESS(($AO76-1)*36+($AP76-1)*12+$AQ76+4,COLUMN())),INDIRECT(ADDRESS(($AO76-1)*3+$AP76+5,$AQ76+20)))&gt;=1,0,INDIRECT(ADDRESS(($AO76-1)*3+$AP76+5,$AQ76+20)))))</f>
        <v>0</v>
      </c>
      <c r="AU76" s="511">
        <f ca="1">COUNTIF(INDIRECT("U"&amp;(ROW()+12*(($AO76-1)*3+$AP76)-ROW())/12+5):INDIRECT("AF"&amp;(ROW()+12*(($AO76-1)*3+$AP76)-ROW())/12+5),AT76)</f>
        <v>0</v>
      </c>
      <c r="AV76" s="511">
        <f ca="1">IF(AND(AR76+AT76&gt;0,AS76+AU76&gt;0),COUNTIF(AV$6:AV75,"&gt;0")+1,0)</f>
        <v>0</v>
      </c>
      <c r="BF76" s="511">
        <v>2</v>
      </c>
      <c r="BG76" s="511" t="s">
        <v>389</v>
      </c>
      <c r="BH76" s="517">
        <f>IF(BH75+BU75&gt;マスタ!$C$3,1,0)</f>
        <v>0</v>
      </c>
      <c r="BI76" s="517">
        <f>IF(BI75+BV75&gt;マスタ!$C$3,1,0)</f>
        <v>0</v>
      </c>
      <c r="BJ76" s="517">
        <f>IF(BJ75+BW75&gt;マスタ!$C$3,1,0)</f>
        <v>0</v>
      </c>
      <c r="BK76" s="517">
        <f>IF(BK75+BX75&gt;マスタ!$C$3,1,0)</f>
        <v>0</v>
      </c>
      <c r="BL76" s="517">
        <f>IF(BL75+BY75&gt;マスタ!$C$3,1,0)</f>
        <v>0</v>
      </c>
      <c r="BM76" s="517">
        <f>IF(BM75+BZ75&gt;マスタ!$C$3,1,0)</f>
        <v>0</v>
      </c>
      <c r="BN76" s="517">
        <f>IF(BN75+CA75&gt;マスタ!$C$3,1,0)</f>
        <v>0</v>
      </c>
      <c r="BO76" s="517">
        <f>IF(BO75+CB75&gt;マスタ!$C$3,1,0)</f>
        <v>0</v>
      </c>
      <c r="BP76" s="517">
        <f>IF(BP75+CC75&gt;マスタ!$C$3,1,0)</f>
        <v>0</v>
      </c>
      <c r="BQ76" s="517">
        <f>IF(BQ75+CD75&gt;マスタ!$C$3,1,0)</f>
        <v>0</v>
      </c>
      <c r="BR76" s="517">
        <f>IF(BR75+CE75&gt;マスタ!$C$3,1,0)</f>
        <v>0</v>
      </c>
      <c r="BS76" s="517">
        <f>IF(BS75+CF75&gt;マスタ!$C$3,1,0)</f>
        <v>0</v>
      </c>
      <c r="BU76" s="517"/>
      <c r="BV76" s="517"/>
      <c r="BW76" s="517"/>
      <c r="BX76" s="517"/>
      <c r="BY76" s="517"/>
      <c r="BZ76" s="517"/>
      <c r="CA76" s="517"/>
      <c r="CB76" s="517"/>
      <c r="CC76" s="517"/>
      <c r="CD76" s="517"/>
      <c r="CE76" s="517"/>
      <c r="CF76" s="517"/>
    </row>
    <row r="77" spans="1:84">
      <c r="A77" s="1301"/>
      <c r="B77" s="1304"/>
      <c r="C77" s="1310"/>
      <c r="D77" s="1304"/>
      <c r="E77" s="1307"/>
      <c r="F77" s="1304"/>
      <c r="G77" s="323" t="s">
        <v>516</v>
      </c>
      <c r="H77" s="137"/>
      <c r="I77" s="137" t="str">
        <f t="shared" ref="I77:S77" si="197">IF(H77="","",H77)</f>
        <v/>
      </c>
      <c r="J77" s="137" t="str">
        <f t="shared" si="197"/>
        <v/>
      </c>
      <c r="K77" s="137" t="str">
        <f t="shared" si="197"/>
        <v/>
      </c>
      <c r="L77" s="137" t="str">
        <f t="shared" si="197"/>
        <v/>
      </c>
      <c r="M77" s="137" t="str">
        <f t="shared" si="197"/>
        <v/>
      </c>
      <c r="N77" s="137" t="str">
        <f t="shared" si="197"/>
        <v/>
      </c>
      <c r="O77" s="137" t="str">
        <f t="shared" si="197"/>
        <v/>
      </c>
      <c r="P77" s="137" t="str">
        <f t="shared" si="197"/>
        <v/>
      </c>
      <c r="Q77" s="137" t="str">
        <f t="shared" si="197"/>
        <v/>
      </c>
      <c r="R77" s="137" t="str">
        <f t="shared" si="197"/>
        <v/>
      </c>
      <c r="S77" s="137" t="str">
        <f t="shared" si="197"/>
        <v/>
      </c>
      <c r="T77" s="322">
        <f t="shared" si="178"/>
        <v>0</v>
      </c>
      <c r="U77" s="136"/>
      <c r="V77" s="136" t="str">
        <f t="shared" ref="V77:AF77" si="198">IF(U77="","",U77)</f>
        <v/>
      </c>
      <c r="W77" s="136" t="str">
        <f t="shared" si="198"/>
        <v/>
      </c>
      <c r="X77" s="136" t="str">
        <f t="shared" si="198"/>
        <v/>
      </c>
      <c r="Y77" s="136" t="str">
        <f t="shared" si="198"/>
        <v/>
      </c>
      <c r="Z77" s="136" t="str">
        <f t="shared" si="198"/>
        <v/>
      </c>
      <c r="AA77" s="136" t="str">
        <f t="shared" si="198"/>
        <v/>
      </c>
      <c r="AB77" s="136" t="str">
        <f t="shared" si="198"/>
        <v/>
      </c>
      <c r="AC77" s="136" t="str">
        <f t="shared" si="198"/>
        <v/>
      </c>
      <c r="AD77" s="136" t="str">
        <f t="shared" si="198"/>
        <v/>
      </c>
      <c r="AE77" s="136" t="str">
        <f t="shared" si="198"/>
        <v/>
      </c>
      <c r="AF77" s="136" t="str">
        <f t="shared" si="198"/>
        <v/>
      </c>
      <c r="AG77" s="322">
        <f t="shared" si="180"/>
        <v>0</v>
      </c>
      <c r="AH77" s="1290"/>
      <c r="AO77" s="511">
        <v>2</v>
      </c>
      <c r="AP77" s="511">
        <v>3</v>
      </c>
      <c r="AQ77" s="511">
        <v>12</v>
      </c>
      <c r="AR77" s="515">
        <f ca="1">IF($AQ77=1,IF(INDIRECT(ADDRESS(($AO77-1)*3+$AP77+5,$AQ77+7))="",0,INDIRECT(ADDRESS(($AO77-1)*3+$AP77+5,$AQ77+7))),IF(INDIRECT(ADDRESS(($AO77-1)*3+$AP77+5,$AQ77+7))="",0,IF(COUNTIF(INDIRECT(ADDRESS(($AO77-1)*36+($AP77-1)*12+6,COLUMN())):INDIRECT(ADDRESS(($AO77-1)*36+($AP77-1)*12+$AQ77+4,COLUMN())),INDIRECT(ADDRESS(($AO77-1)*3+$AP77+5,$AQ77+7)))&gt;=1,0,INDIRECT(ADDRESS(($AO77-1)*3+$AP77+5,$AQ77+7)))))</f>
        <v>0</v>
      </c>
      <c r="AS77" s="511">
        <f ca="1">COUNTIF(INDIRECT("H"&amp;(ROW()+12*(($AO77-1)*3+$AP77)-ROW())/12+5):INDIRECT("S"&amp;(ROW()+12*(($AO77-1)*3+$AP77)-ROW())/12+5),AR77)</f>
        <v>0</v>
      </c>
      <c r="AT77" s="515">
        <f ca="1">IF($AQ77=1,IF(INDIRECT(ADDRESS(($AO77-1)*3+$AP77+5,$AQ77+20))="",0,INDIRECT(ADDRESS(($AO77-1)*3+$AP77+5,$AQ77+20))),IF(INDIRECT(ADDRESS(($AO77-1)*3+$AP77+5,$AQ77+20))="",0,IF(COUNTIF(INDIRECT(ADDRESS(($AO77-1)*36+($AP77-1)*12+6,COLUMN())):INDIRECT(ADDRESS(($AO77-1)*36+($AP77-1)*12+$AQ77+4,COLUMN())),INDIRECT(ADDRESS(($AO77-1)*3+$AP77+5,$AQ77+20)))&gt;=1,0,INDIRECT(ADDRESS(($AO77-1)*3+$AP77+5,$AQ77+20)))))</f>
        <v>0</v>
      </c>
      <c r="AU77" s="511">
        <f ca="1">COUNTIF(INDIRECT("U"&amp;(ROW()+12*(($AO77-1)*3+$AP77)-ROW())/12+5):INDIRECT("AF"&amp;(ROW()+12*(($AO77-1)*3+$AP77)-ROW())/12+5),AT77)</f>
        <v>0</v>
      </c>
      <c r="AV77" s="511">
        <f ca="1">IF(AND(AR77+AT77&gt;0,AS77+AU77&gt;0),COUNTIF(AV$6:AV76,"&gt;0")+1,0)</f>
        <v>0</v>
      </c>
      <c r="BF77" s="511">
        <v>3</v>
      </c>
      <c r="BH77" s="517"/>
      <c r="BI77" s="517"/>
      <c r="BJ77" s="517"/>
      <c r="BK77" s="517"/>
      <c r="BL77" s="517"/>
      <c r="BM77" s="517"/>
      <c r="BN77" s="517"/>
      <c r="BO77" s="517"/>
      <c r="BP77" s="517"/>
      <c r="BQ77" s="517"/>
      <c r="BR77" s="517"/>
      <c r="BS77" s="517"/>
      <c r="BU77" s="517"/>
      <c r="BV77" s="517"/>
      <c r="BW77" s="517"/>
      <c r="BX77" s="517"/>
      <c r="BY77" s="517"/>
      <c r="BZ77" s="517"/>
      <c r="CA77" s="517"/>
      <c r="CB77" s="517"/>
      <c r="CC77" s="517"/>
      <c r="CD77" s="517"/>
      <c r="CE77" s="517"/>
      <c r="CF77" s="517"/>
    </row>
    <row r="78" spans="1:84">
      <c r="A78" s="1300">
        <v>25</v>
      </c>
      <c r="B78" s="1302"/>
      <c r="C78" s="1302"/>
      <c r="D78" s="1302"/>
      <c r="E78" s="1305"/>
      <c r="F78" s="1302"/>
      <c r="G78" s="317" t="s">
        <v>391</v>
      </c>
      <c r="H78" s="141"/>
      <c r="I78" s="141" t="str">
        <f t="shared" ref="I78:S78" si="199">IF(H78="","",H78)</f>
        <v/>
      </c>
      <c r="J78" s="141" t="str">
        <f t="shared" si="199"/>
        <v/>
      </c>
      <c r="K78" s="141" t="str">
        <f t="shared" si="199"/>
        <v/>
      </c>
      <c r="L78" s="141" t="str">
        <f t="shared" si="199"/>
        <v/>
      </c>
      <c r="M78" s="141" t="str">
        <f t="shared" si="199"/>
        <v/>
      </c>
      <c r="N78" s="141" t="str">
        <f t="shared" si="199"/>
        <v/>
      </c>
      <c r="O78" s="141" t="str">
        <f t="shared" si="199"/>
        <v/>
      </c>
      <c r="P78" s="141" t="str">
        <f t="shared" si="199"/>
        <v/>
      </c>
      <c r="Q78" s="141" t="str">
        <f t="shared" si="199"/>
        <v/>
      </c>
      <c r="R78" s="141" t="str">
        <f t="shared" si="199"/>
        <v/>
      </c>
      <c r="S78" s="141" t="str">
        <f t="shared" si="199"/>
        <v/>
      </c>
      <c r="T78" s="318">
        <f t="shared" si="178"/>
        <v>0</v>
      </c>
      <c r="U78" s="140"/>
      <c r="V78" s="140" t="str">
        <f t="shared" ref="V78:AF78" si="200">IF(U78="","",U78)</f>
        <v/>
      </c>
      <c r="W78" s="140" t="str">
        <f t="shared" si="200"/>
        <v/>
      </c>
      <c r="X78" s="140" t="str">
        <f t="shared" si="200"/>
        <v/>
      </c>
      <c r="Y78" s="140" t="str">
        <f t="shared" si="200"/>
        <v/>
      </c>
      <c r="Z78" s="140" t="str">
        <f t="shared" si="200"/>
        <v/>
      </c>
      <c r="AA78" s="140" t="str">
        <f t="shared" si="200"/>
        <v/>
      </c>
      <c r="AB78" s="140" t="str">
        <f t="shared" si="200"/>
        <v/>
      </c>
      <c r="AC78" s="140" t="str">
        <f t="shared" si="200"/>
        <v/>
      </c>
      <c r="AD78" s="140" t="str">
        <f t="shared" si="200"/>
        <v/>
      </c>
      <c r="AE78" s="140" t="str">
        <f t="shared" si="200"/>
        <v/>
      </c>
      <c r="AF78" s="140" t="str">
        <f t="shared" si="200"/>
        <v/>
      </c>
      <c r="AG78" s="318">
        <f t="shared" si="180"/>
        <v>0</v>
      </c>
      <c r="AH78" s="1288"/>
      <c r="AO78" s="511">
        <v>3</v>
      </c>
      <c r="AP78" s="511">
        <v>1</v>
      </c>
      <c r="AQ78" s="511">
        <v>1</v>
      </c>
      <c r="AR78" s="515">
        <f ca="1">IF($AQ78=1,IF(INDIRECT(ADDRESS(($AO78-1)*3+$AP78+5,$AQ78+7))="",0,INDIRECT(ADDRESS(($AO78-1)*3+$AP78+5,$AQ78+7))),IF(INDIRECT(ADDRESS(($AO78-1)*3+$AP78+5,$AQ78+7))="",0,IF(COUNTIF(INDIRECT(ADDRESS(($AO78-1)*36+($AP78-1)*12+6,COLUMN())):INDIRECT(ADDRESS(($AO78-1)*36+($AP78-1)*12+$AQ78+4,COLUMN())),INDIRECT(ADDRESS(($AO78-1)*3+$AP78+5,$AQ78+7)))&gt;=1,0,INDIRECT(ADDRESS(($AO78-1)*3+$AP78+5,$AQ78+7)))))</f>
        <v>0</v>
      </c>
      <c r="AS78" s="511">
        <f ca="1">COUNTIF(INDIRECT("H"&amp;(ROW()+12*(($AO78-1)*3+$AP78)-ROW())/12+5):INDIRECT("S"&amp;(ROW()+12*(($AO78-1)*3+$AP78)-ROW())/12+5),AR78)</f>
        <v>0</v>
      </c>
      <c r="AT78" s="515">
        <f ca="1">IF($AQ78=1,IF(INDIRECT(ADDRESS(($AO78-1)*3+$AP78+5,$AQ78+20))="",0,INDIRECT(ADDRESS(($AO78-1)*3+$AP78+5,$AQ78+20))),IF(INDIRECT(ADDRESS(($AO78-1)*3+$AP78+5,$AQ78+20))="",0,IF(COUNTIF(INDIRECT(ADDRESS(($AO78-1)*36+($AP78-1)*12+6,COLUMN())):INDIRECT(ADDRESS(($AO78-1)*36+($AP78-1)*12+$AQ78+4,COLUMN())),INDIRECT(ADDRESS(($AO78-1)*3+$AP78+5,$AQ78+20)))&gt;=1,0,INDIRECT(ADDRESS(($AO78-1)*3+$AP78+5,$AQ78+20)))))</f>
        <v>0</v>
      </c>
      <c r="AU78" s="511">
        <f ca="1">COUNTIF(INDIRECT("U"&amp;(ROW()+12*(($AO78-1)*3+$AP78)-ROW())/12+5):INDIRECT("AF"&amp;(ROW()+12*(($AO78-1)*3+$AP78)-ROW())/12+5),AT78)</f>
        <v>0</v>
      </c>
      <c r="AV78" s="511">
        <f ca="1">IF(AND(AR78+AT78&gt;0,AS78+AU78&gt;0),COUNTIF(AV$6:AV77,"&gt;0")+1,0)</f>
        <v>0</v>
      </c>
      <c r="BF78" s="511">
        <v>1</v>
      </c>
      <c r="BH78" s="517">
        <f t="shared" ref="BH78:BS78" si="201">SUM(H78:H79)</f>
        <v>0</v>
      </c>
      <c r="BI78" s="517">
        <f t="shared" si="201"/>
        <v>0</v>
      </c>
      <c r="BJ78" s="517">
        <f t="shared" si="201"/>
        <v>0</v>
      </c>
      <c r="BK78" s="517">
        <f t="shared" si="201"/>
        <v>0</v>
      </c>
      <c r="BL78" s="517">
        <f t="shared" si="201"/>
        <v>0</v>
      </c>
      <c r="BM78" s="517">
        <f t="shared" si="201"/>
        <v>0</v>
      </c>
      <c r="BN78" s="517">
        <f t="shared" si="201"/>
        <v>0</v>
      </c>
      <c r="BO78" s="517">
        <f t="shared" si="201"/>
        <v>0</v>
      </c>
      <c r="BP78" s="517">
        <f t="shared" si="201"/>
        <v>0</v>
      </c>
      <c r="BQ78" s="517">
        <f t="shared" si="201"/>
        <v>0</v>
      </c>
      <c r="BR78" s="517">
        <f t="shared" si="201"/>
        <v>0</v>
      </c>
      <c r="BS78" s="517">
        <f t="shared" si="201"/>
        <v>0</v>
      </c>
      <c r="BU78" s="517">
        <f t="shared" ref="BU78:CF78" si="202">SUM(U78:U79)</f>
        <v>0</v>
      </c>
      <c r="BV78" s="517">
        <f t="shared" si="202"/>
        <v>0</v>
      </c>
      <c r="BW78" s="517">
        <f t="shared" si="202"/>
        <v>0</v>
      </c>
      <c r="BX78" s="517">
        <f t="shared" si="202"/>
        <v>0</v>
      </c>
      <c r="BY78" s="517">
        <f t="shared" si="202"/>
        <v>0</v>
      </c>
      <c r="BZ78" s="517">
        <f t="shared" si="202"/>
        <v>0</v>
      </c>
      <c r="CA78" s="517">
        <f t="shared" si="202"/>
        <v>0</v>
      </c>
      <c r="CB78" s="517">
        <f t="shared" si="202"/>
        <v>0</v>
      </c>
      <c r="CC78" s="517">
        <f t="shared" si="202"/>
        <v>0</v>
      </c>
      <c r="CD78" s="517">
        <f t="shared" si="202"/>
        <v>0</v>
      </c>
      <c r="CE78" s="517">
        <f t="shared" si="202"/>
        <v>0</v>
      </c>
      <c r="CF78" s="517">
        <f t="shared" si="202"/>
        <v>0</v>
      </c>
    </row>
    <row r="79" spans="1:84">
      <c r="A79" s="1313"/>
      <c r="B79" s="1303"/>
      <c r="C79" s="1303"/>
      <c r="D79" s="1303"/>
      <c r="E79" s="1306"/>
      <c r="F79" s="1303"/>
      <c r="G79" s="319" t="s">
        <v>390</v>
      </c>
      <c r="H79" s="139"/>
      <c r="I79" s="139" t="str">
        <f t="shared" ref="I79:S79" si="203">IF(H79="","",H79)</f>
        <v/>
      </c>
      <c r="J79" s="139" t="str">
        <f t="shared" si="203"/>
        <v/>
      </c>
      <c r="K79" s="139" t="str">
        <f t="shared" si="203"/>
        <v/>
      </c>
      <c r="L79" s="139" t="str">
        <f t="shared" si="203"/>
        <v/>
      </c>
      <c r="M79" s="139" t="str">
        <f t="shared" si="203"/>
        <v/>
      </c>
      <c r="N79" s="139" t="str">
        <f t="shared" si="203"/>
        <v/>
      </c>
      <c r="O79" s="139" t="str">
        <f t="shared" si="203"/>
        <v/>
      </c>
      <c r="P79" s="139" t="str">
        <f t="shared" si="203"/>
        <v/>
      </c>
      <c r="Q79" s="139" t="str">
        <f t="shared" si="203"/>
        <v/>
      </c>
      <c r="R79" s="139" t="str">
        <f t="shared" si="203"/>
        <v/>
      </c>
      <c r="S79" s="139" t="str">
        <f t="shared" si="203"/>
        <v/>
      </c>
      <c r="T79" s="320">
        <f t="shared" si="178"/>
        <v>0</v>
      </c>
      <c r="U79" s="138"/>
      <c r="V79" s="138" t="str">
        <f t="shared" ref="V79:AF79" si="204">IF(U79="","",U79)</f>
        <v/>
      </c>
      <c r="W79" s="138" t="str">
        <f t="shared" si="204"/>
        <v/>
      </c>
      <c r="X79" s="138" t="str">
        <f t="shared" si="204"/>
        <v/>
      </c>
      <c r="Y79" s="138" t="str">
        <f t="shared" si="204"/>
        <v/>
      </c>
      <c r="Z79" s="138" t="str">
        <f t="shared" si="204"/>
        <v/>
      </c>
      <c r="AA79" s="138" t="str">
        <f t="shared" si="204"/>
        <v/>
      </c>
      <c r="AB79" s="138" t="str">
        <f t="shared" si="204"/>
        <v/>
      </c>
      <c r="AC79" s="138" t="str">
        <f t="shared" si="204"/>
        <v/>
      </c>
      <c r="AD79" s="138" t="str">
        <f t="shared" si="204"/>
        <v/>
      </c>
      <c r="AE79" s="138" t="str">
        <f t="shared" si="204"/>
        <v/>
      </c>
      <c r="AF79" s="138" t="str">
        <f t="shared" si="204"/>
        <v/>
      </c>
      <c r="AG79" s="320">
        <f t="shared" si="180"/>
        <v>0</v>
      </c>
      <c r="AH79" s="1289"/>
      <c r="AO79" s="511">
        <v>3</v>
      </c>
      <c r="AP79" s="511">
        <v>1</v>
      </c>
      <c r="AQ79" s="511">
        <v>2</v>
      </c>
      <c r="AR79" s="515">
        <f ca="1">IF($AQ79=1,IF(INDIRECT(ADDRESS(($AO79-1)*3+$AP79+5,$AQ79+7))="",0,INDIRECT(ADDRESS(($AO79-1)*3+$AP79+5,$AQ79+7))),IF(INDIRECT(ADDRESS(($AO79-1)*3+$AP79+5,$AQ79+7))="",0,IF(COUNTIF(INDIRECT(ADDRESS(($AO79-1)*36+($AP79-1)*12+6,COLUMN())):INDIRECT(ADDRESS(($AO79-1)*36+($AP79-1)*12+$AQ79+4,COLUMN())),INDIRECT(ADDRESS(($AO79-1)*3+$AP79+5,$AQ79+7)))&gt;=1,0,INDIRECT(ADDRESS(($AO79-1)*3+$AP79+5,$AQ79+7)))))</f>
        <v>0</v>
      </c>
      <c r="AS79" s="511">
        <f ca="1">COUNTIF(INDIRECT("H"&amp;(ROW()+12*(($AO79-1)*3+$AP79)-ROW())/12+5):INDIRECT("S"&amp;(ROW()+12*(($AO79-1)*3+$AP79)-ROW())/12+5),AR79)</f>
        <v>0</v>
      </c>
      <c r="AT79" s="515">
        <f ca="1">IF($AQ79=1,IF(INDIRECT(ADDRESS(($AO79-1)*3+$AP79+5,$AQ79+20))="",0,INDIRECT(ADDRESS(($AO79-1)*3+$AP79+5,$AQ79+20))),IF(INDIRECT(ADDRESS(($AO79-1)*3+$AP79+5,$AQ79+20))="",0,IF(COUNTIF(INDIRECT(ADDRESS(($AO79-1)*36+($AP79-1)*12+6,COLUMN())):INDIRECT(ADDRESS(($AO79-1)*36+($AP79-1)*12+$AQ79+4,COLUMN())),INDIRECT(ADDRESS(($AO79-1)*3+$AP79+5,$AQ79+20)))&gt;=1,0,INDIRECT(ADDRESS(($AO79-1)*3+$AP79+5,$AQ79+20)))))</f>
        <v>0</v>
      </c>
      <c r="AU79" s="511">
        <f ca="1">COUNTIF(INDIRECT("U"&amp;(ROW()+12*(($AO79-1)*3+$AP79)-ROW())/12+5):INDIRECT("AF"&amp;(ROW()+12*(($AO79-1)*3+$AP79)-ROW())/12+5),AT79)</f>
        <v>0</v>
      </c>
      <c r="AV79" s="511">
        <f ca="1">IF(AND(AR79+AT79&gt;0,AS79+AU79&gt;0),COUNTIF(AV$6:AV78,"&gt;0")+1,0)</f>
        <v>0</v>
      </c>
      <c r="BF79" s="511">
        <v>2</v>
      </c>
      <c r="BG79" s="511" t="s">
        <v>389</v>
      </c>
      <c r="BH79" s="517">
        <f>IF(BH78+BU78&gt;マスタ!$C$3,1,0)</f>
        <v>0</v>
      </c>
      <c r="BI79" s="517">
        <f>IF(BI78+BV78&gt;マスタ!$C$3,1,0)</f>
        <v>0</v>
      </c>
      <c r="BJ79" s="517">
        <f>IF(BJ78+BW78&gt;マスタ!$C$3,1,0)</f>
        <v>0</v>
      </c>
      <c r="BK79" s="517">
        <f>IF(BK78+BX78&gt;マスタ!$C$3,1,0)</f>
        <v>0</v>
      </c>
      <c r="BL79" s="517">
        <f>IF(BL78+BY78&gt;マスタ!$C$3,1,0)</f>
        <v>0</v>
      </c>
      <c r="BM79" s="517">
        <f>IF(BM78+BZ78&gt;マスタ!$C$3,1,0)</f>
        <v>0</v>
      </c>
      <c r="BN79" s="517">
        <f>IF(BN78+CA78&gt;マスタ!$C$3,1,0)</f>
        <v>0</v>
      </c>
      <c r="BO79" s="517">
        <f>IF(BO78+CB78&gt;マスタ!$C$3,1,0)</f>
        <v>0</v>
      </c>
      <c r="BP79" s="517">
        <f>IF(BP78+CC78&gt;マスタ!$C$3,1,0)</f>
        <v>0</v>
      </c>
      <c r="BQ79" s="517">
        <f>IF(BQ78+CD78&gt;マスタ!$C$3,1,0)</f>
        <v>0</v>
      </c>
      <c r="BR79" s="517">
        <f>IF(BR78+CE78&gt;マスタ!$C$3,1,0)</f>
        <v>0</v>
      </c>
      <c r="BS79" s="517">
        <f>IF(BS78+CF78&gt;マスタ!$C$3,1,0)</f>
        <v>0</v>
      </c>
      <c r="BU79" s="517"/>
      <c r="BV79" s="517"/>
      <c r="BW79" s="517"/>
      <c r="BX79" s="517"/>
      <c r="BY79" s="517"/>
      <c r="BZ79" s="517"/>
      <c r="CA79" s="517"/>
      <c r="CB79" s="517"/>
      <c r="CC79" s="517"/>
      <c r="CD79" s="517"/>
      <c r="CE79" s="517"/>
      <c r="CF79" s="517"/>
    </row>
    <row r="80" spans="1:84">
      <c r="A80" s="1301"/>
      <c r="B80" s="1304"/>
      <c r="C80" s="1304"/>
      <c r="D80" s="1304"/>
      <c r="E80" s="1307"/>
      <c r="F80" s="1304"/>
      <c r="G80" s="323" t="s">
        <v>516</v>
      </c>
      <c r="H80" s="137"/>
      <c r="I80" s="137" t="str">
        <f t="shared" ref="I80:S80" si="205">IF(H80="","",H80)</f>
        <v/>
      </c>
      <c r="J80" s="137" t="str">
        <f t="shared" si="205"/>
        <v/>
      </c>
      <c r="K80" s="137" t="str">
        <f t="shared" si="205"/>
        <v/>
      </c>
      <c r="L80" s="137" t="str">
        <f t="shared" si="205"/>
        <v/>
      </c>
      <c r="M80" s="137" t="str">
        <f t="shared" si="205"/>
        <v/>
      </c>
      <c r="N80" s="137" t="str">
        <f t="shared" si="205"/>
        <v/>
      </c>
      <c r="O80" s="137" t="str">
        <f t="shared" si="205"/>
        <v/>
      </c>
      <c r="P80" s="137" t="str">
        <f t="shared" si="205"/>
        <v/>
      </c>
      <c r="Q80" s="137" t="str">
        <f t="shared" si="205"/>
        <v/>
      </c>
      <c r="R80" s="137" t="str">
        <f t="shared" si="205"/>
        <v/>
      </c>
      <c r="S80" s="137" t="str">
        <f t="shared" si="205"/>
        <v/>
      </c>
      <c r="T80" s="322">
        <f t="shared" si="178"/>
        <v>0</v>
      </c>
      <c r="U80" s="136"/>
      <c r="V80" s="136" t="str">
        <f t="shared" ref="V80:AF80" si="206">IF(U80="","",U80)</f>
        <v/>
      </c>
      <c r="W80" s="136" t="str">
        <f t="shared" si="206"/>
        <v/>
      </c>
      <c r="X80" s="136" t="str">
        <f t="shared" si="206"/>
        <v/>
      </c>
      <c r="Y80" s="136" t="str">
        <f t="shared" si="206"/>
        <v/>
      </c>
      <c r="Z80" s="136" t="str">
        <f t="shared" si="206"/>
        <v/>
      </c>
      <c r="AA80" s="136" t="str">
        <f t="shared" si="206"/>
        <v/>
      </c>
      <c r="AB80" s="136" t="str">
        <f t="shared" si="206"/>
        <v/>
      </c>
      <c r="AC80" s="136" t="str">
        <f t="shared" si="206"/>
        <v/>
      </c>
      <c r="AD80" s="136" t="str">
        <f t="shared" si="206"/>
        <v/>
      </c>
      <c r="AE80" s="136" t="str">
        <f t="shared" si="206"/>
        <v/>
      </c>
      <c r="AF80" s="136" t="str">
        <f t="shared" si="206"/>
        <v/>
      </c>
      <c r="AG80" s="322">
        <f t="shared" si="180"/>
        <v>0</v>
      </c>
      <c r="AH80" s="1290"/>
      <c r="AO80" s="511">
        <v>3</v>
      </c>
      <c r="AP80" s="511">
        <v>1</v>
      </c>
      <c r="AQ80" s="511">
        <v>3</v>
      </c>
      <c r="AR80" s="515">
        <f ca="1">IF($AQ80=1,IF(INDIRECT(ADDRESS(($AO80-1)*3+$AP80+5,$AQ80+7))="",0,INDIRECT(ADDRESS(($AO80-1)*3+$AP80+5,$AQ80+7))),IF(INDIRECT(ADDRESS(($AO80-1)*3+$AP80+5,$AQ80+7))="",0,IF(COUNTIF(INDIRECT(ADDRESS(($AO80-1)*36+($AP80-1)*12+6,COLUMN())):INDIRECT(ADDRESS(($AO80-1)*36+($AP80-1)*12+$AQ80+4,COLUMN())),INDIRECT(ADDRESS(($AO80-1)*3+$AP80+5,$AQ80+7)))&gt;=1,0,INDIRECT(ADDRESS(($AO80-1)*3+$AP80+5,$AQ80+7)))))</f>
        <v>0</v>
      </c>
      <c r="AS80" s="511">
        <f ca="1">COUNTIF(INDIRECT("H"&amp;(ROW()+12*(($AO80-1)*3+$AP80)-ROW())/12+5):INDIRECT("S"&amp;(ROW()+12*(($AO80-1)*3+$AP80)-ROW())/12+5),AR80)</f>
        <v>0</v>
      </c>
      <c r="AT80" s="515">
        <f ca="1">IF($AQ80=1,IF(INDIRECT(ADDRESS(($AO80-1)*3+$AP80+5,$AQ80+20))="",0,INDIRECT(ADDRESS(($AO80-1)*3+$AP80+5,$AQ80+20))),IF(INDIRECT(ADDRESS(($AO80-1)*3+$AP80+5,$AQ80+20))="",0,IF(COUNTIF(INDIRECT(ADDRESS(($AO80-1)*36+($AP80-1)*12+6,COLUMN())):INDIRECT(ADDRESS(($AO80-1)*36+($AP80-1)*12+$AQ80+4,COLUMN())),INDIRECT(ADDRESS(($AO80-1)*3+$AP80+5,$AQ80+20)))&gt;=1,0,INDIRECT(ADDRESS(($AO80-1)*3+$AP80+5,$AQ80+20)))))</f>
        <v>0</v>
      </c>
      <c r="AU80" s="511">
        <f ca="1">COUNTIF(INDIRECT("U"&amp;(ROW()+12*(($AO80-1)*3+$AP80)-ROW())/12+5):INDIRECT("AF"&amp;(ROW()+12*(($AO80-1)*3+$AP80)-ROW())/12+5),AT80)</f>
        <v>0</v>
      </c>
      <c r="AV80" s="511">
        <f ca="1">IF(AND(AR80+AT80&gt;0,AS80+AU80&gt;0),COUNTIF(AV$6:AV79,"&gt;0")+1,0)</f>
        <v>0</v>
      </c>
      <c r="BF80" s="511">
        <v>3</v>
      </c>
      <c r="BH80" s="517"/>
      <c r="BI80" s="517"/>
      <c r="BJ80" s="517"/>
      <c r="BK80" s="517"/>
      <c r="BL80" s="517"/>
      <c r="BM80" s="517"/>
      <c r="BN80" s="517"/>
      <c r="BO80" s="517"/>
      <c r="BP80" s="517"/>
      <c r="BQ80" s="517"/>
      <c r="BR80" s="517"/>
      <c r="BS80" s="517"/>
      <c r="BU80" s="517"/>
      <c r="BV80" s="517"/>
      <c r="BW80" s="517"/>
      <c r="BX80" s="517"/>
      <c r="BY80" s="517"/>
      <c r="BZ80" s="517"/>
      <c r="CA80" s="517"/>
      <c r="CB80" s="517"/>
      <c r="CC80" s="517"/>
      <c r="CD80" s="517"/>
      <c r="CE80" s="517"/>
      <c r="CF80" s="517"/>
    </row>
    <row r="81" spans="1:84">
      <c r="A81" s="1300">
        <v>26</v>
      </c>
      <c r="B81" s="1302"/>
      <c r="C81" s="1302"/>
      <c r="D81" s="1302"/>
      <c r="E81" s="1305"/>
      <c r="F81" s="1302"/>
      <c r="G81" s="317" t="s">
        <v>391</v>
      </c>
      <c r="H81" s="141"/>
      <c r="I81" s="141" t="str">
        <f t="shared" ref="I81:S81" si="207">IF(H81="","",H81)</f>
        <v/>
      </c>
      <c r="J81" s="141" t="str">
        <f t="shared" si="207"/>
        <v/>
      </c>
      <c r="K81" s="141" t="str">
        <f t="shared" si="207"/>
        <v/>
      </c>
      <c r="L81" s="141" t="str">
        <f t="shared" si="207"/>
        <v/>
      </c>
      <c r="M81" s="141" t="str">
        <f t="shared" si="207"/>
        <v/>
      </c>
      <c r="N81" s="141" t="str">
        <f t="shared" si="207"/>
        <v/>
      </c>
      <c r="O81" s="141" t="str">
        <f t="shared" si="207"/>
        <v/>
      </c>
      <c r="P81" s="141" t="str">
        <f t="shared" si="207"/>
        <v/>
      </c>
      <c r="Q81" s="141" t="str">
        <f t="shared" si="207"/>
        <v/>
      </c>
      <c r="R81" s="141" t="str">
        <f t="shared" si="207"/>
        <v/>
      </c>
      <c r="S81" s="141" t="str">
        <f t="shared" si="207"/>
        <v/>
      </c>
      <c r="T81" s="318">
        <f t="shared" si="178"/>
        <v>0</v>
      </c>
      <c r="U81" s="140"/>
      <c r="V81" s="140" t="str">
        <f t="shared" ref="V81:AF81" si="208">IF(U81="","",U81)</f>
        <v/>
      </c>
      <c r="W81" s="140" t="str">
        <f t="shared" si="208"/>
        <v/>
      </c>
      <c r="X81" s="140" t="str">
        <f t="shared" si="208"/>
        <v/>
      </c>
      <c r="Y81" s="140" t="str">
        <f t="shared" si="208"/>
        <v/>
      </c>
      <c r="Z81" s="140" t="str">
        <f t="shared" si="208"/>
        <v/>
      </c>
      <c r="AA81" s="140" t="str">
        <f t="shared" si="208"/>
        <v/>
      </c>
      <c r="AB81" s="140" t="str">
        <f t="shared" si="208"/>
        <v/>
      </c>
      <c r="AC81" s="140" t="str">
        <f t="shared" si="208"/>
        <v/>
      </c>
      <c r="AD81" s="140" t="str">
        <f t="shared" si="208"/>
        <v/>
      </c>
      <c r="AE81" s="140" t="str">
        <f t="shared" si="208"/>
        <v/>
      </c>
      <c r="AF81" s="140" t="str">
        <f t="shared" si="208"/>
        <v/>
      </c>
      <c r="AG81" s="318">
        <f t="shared" si="180"/>
        <v>0</v>
      </c>
      <c r="AH81" s="1288"/>
      <c r="AO81" s="511">
        <v>3</v>
      </c>
      <c r="AP81" s="511">
        <v>1</v>
      </c>
      <c r="AQ81" s="511">
        <v>4</v>
      </c>
      <c r="AR81" s="515">
        <f ca="1">IF($AQ81=1,IF(INDIRECT(ADDRESS(($AO81-1)*3+$AP81+5,$AQ81+7))="",0,INDIRECT(ADDRESS(($AO81-1)*3+$AP81+5,$AQ81+7))),IF(INDIRECT(ADDRESS(($AO81-1)*3+$AP81+5,$AQ81+7))="",0,IF(COUNTIF(INDIRECT(ADDRESS(($AO81-1)*36+($AP81-1)*12+6,COLUMN())):INDIRECT(ADDRESS(($AO81-1)*36+($AP81-1)*12+$AQ81+4,COLUMN())),INDIRECT(ADDRESS(($AO81-1)*3+$AP81+5,$AQ81+7)))&gt;=1,0,INDIRECT(ADDRESS(($AO81-1)*3+$AP81+5,$AQ81+7)))))</f>
        <v>0</v>
      </c>
      <c r="AS81" s="511">
        <f ca="1">COUNTIF(INDIRECT("H"&amp;(ROW()+12*(($AO81-1)*3+$AP81)-ROW())/12+5):INDIRECT("S"&amp;(ROW()+12*(($AO81-1)*3+$AP81)-ROW())/12+5),AR81)</f>
        <v>0</v>
      </c>
      <c r="AT81" s="515">
        <f ca="1">IF($AQ81=1,IF(INDIRECT(ADDRESS(($AO81-1)*3+$AP81+5,$AQ81+20))="",0,INDIRECT(ADDRESS(($AO81-1)*3+$AP81+5,$AQ81+20))),IF(INDIRECT(ADDRESS(($AO81-1)*3+$AP81+5,$AQ81+20))="",0,IF(COUNTIF(INDIRECT(ADDRESS(($AO81-1)*36+($AP81-1)*12+6,COLUMN())):INDIRECT(ADDRESS(($AO81-1)*36+($AP81-1)*12+$AQ81+4,COLUMN())),INDIRECT(ADDRESS(($AO81-1)*3+$AP81+5,$AQ81+20)))&gt;=1,0,INDIRECT(ADDRESS(($AO81-1)*3+$AP81+5,$AQ81+20)))))</f>
        <v>0</v>
      </c>
      <c r="AU81" s="511">
        <f ca="1">COUNTIF(INDIRECT("U"&amp;(ROW()+12*(($AO81-1)*3+$AP81)-ROW())/12+5):INDIRECT("AF"&amp;(ROW()+12*(($AO81-1)*3+$AP81)-ROW())/12+5),AT81)</f>
        <v>0</v>
      </c>
      <c r="AV81" s="511">
        <f ca="1">IF(AND(AR81+AT81&gt;0,AS81+AU81&gt;0),COUNTIF(AV$6:AV80,"&gt;0")+1,0)</f>
        <v>0</v>
      </c>
      <c r="BF81" s="511">
        <v>1</v>
      </c>
      <c r="BH81" s="517">
        <f t="shared" ref="BH81:BS81" si="209">SUM(H81:H82)</f>
        <v>0</v>
      </c>
      <c r="BI81" s="517">
        <f t="shared" si="209"/>
        <v>0</v>
      </c>
      <c r="BJ81" s="517">
        <f t="shared" si="209"/>
        <v>0</v>
      </c>
      <c r="BK81" s="517">
        <f t="shared" si="209"/>
        <v>0</v>
      </c>
      <c r="BL81" s="517">
        <f t="shared" si="209"/>
        <v>0</v>
      </c>
      <c r="BM81" s="517">
        <f t="shared" si="209"/>
        <v>0</v>
      </c>
      <c r="BN81" s="517">
        <f t="shared" si="209"/>
        <v>0</v>
      </c>
      <c r="BO81" s="517">
        <f t="shared" si="209"/>
        <v>0</v>
      </c>
      <c r="BP81" s="517">
        <f t="shared" si="209"/>
        <v>0</v>
      </c>
      <c r="BQ81" s="517">
        <f t="shared" si="209"/>
        <v>0</v>
      </c>
      <c r="BR81" s="517">
        <f t="shared" si="209"/>
        <v>0</v>
      </c>
      <c r="BS81" s="517">
        <f t="shared" si="209"/>
        <v>0</v>
      </c>
      <c r="BU81" s="517">
        <f t="shared" ref="BU81:CF81" si="210">SUM(U81:U82)</f>
        <v>0</v>
      </c>
      <c r="BV81" s="517">
        <f t="shared" si="210"/>
        <v>0</v>
      </c>
      <c r="BW81" s="517">
        <f t="shared" si="210"/>
        <v>0</v>
      </c>
      <c r="BX81" s="517">
        <f t="shared" si="210"/>
        <v>0</v>
      </c>
      <c r="BY81" s="517">
        <f t="shared" si="210"/>
        <v>0</v>
      </c>
      <c r="BZ81" s="517">
        <f t="shared" si="210"/>
        <v>0</v>
      </c>
      <c r="CA81" s="517">
        <f t="shared" si="210"/>
        <v>0</v>
      </c>
      <c r="CB81" s="517">
        <f t="shared" si="210"/>
        <v>0</v>
      </c>
      <c r="CC81" s="517">
        <f t="shared" si="210"/>
        <v>0</v>
      </c>
      <c r="CD81" s="517">
        <f t="shared" si="210"/>
        <v>0</v>
      </c>
      <c r="CE81" s="517">
        <f t="shared" si="210"/>
        <v>0</v>
      </c>
      <c r="CF81" s="517">
        <f t="shared" si="210"/>
        <v>0</v>
      </c>
    </row>
    <row r="82" spans="1:84">
      <c r="A82" s="1313"/>
      <c r="B82" s="1303"/>
      <c r="C82" s="1303"/>
      <c r="D82" s="1303"/>
      <c r="E82" s="1306"/>
      <c r="F82" s="1303"/>
      <c r="G82" s="319" t="s">
        <v>390</v>
      </c>
      <c r="H82" s="139"/>
      <c r="I82" s="139" t="str">
        <f t="shared" ref="I82:S82" si="211">IF(H82="","",H82)</f>
        <v/>
      </c>
      <c r="J82" s="139" t="str">
        <f t="shared" si="211"/>
        <v/>
      </c>
      <c r="K82" s="139" t="str">
        <f t="shared" si="211"/>
        <v/>
      </c>
      <c r="L82" s="139" t="str">
        <f t="shared" si="211"/>
        <v/>
      </c>
      <c r="M82" s="139" t="str">
        <f t="shared" si="211"/>
        <v/>
      </c>
      <c r="N82" s="139" t="str">
        <f t="shared" si="211"/>
        <v/>
      </c>
      <c r="O82" s="139" t="str">
        <f t="shared" si="211"/>
        <v/>
      </c>
      <c r="P82" s="139" t="str">
        <f t="shared" si="211"/>
        <v/>
      </c>
      <c r="Q82" s="139" t="str">
        <f t="shared" si="211"/>
        <v/>
      </c>
      <c r="R82" s="139" t="str">
        <f t="shared" si="211"/>
        <v/>
      </c>
      <c r="S82" s="139" t="str">
        <f t="shared" si="211"/>
        <v/>
      </c>
      <c r="T82" s="320">
        <f t="shared" si="178"/>
        <v>0</v>
      </c>
      <c r="U82" s="138"/>
      <c r="V82" s="138" t="str">
        <f t="shared" ref="V82:AF82" si="212">IF(U82="","",U82)</f>
        <v/>
      </c>
      <c r="W82" s="138" t="str">
        <f t="shared" si="212"/>
        <v/>
      </c>
      <c r="X82" s="138" t="str">
        <f t="shared" si="212"/>
        <v/>
      </c>
      <c r="Y82" s="138" t="str">
        <f t="shared" si="212"/>
        <v/>
      </c>
      <c r="Z82" s="138" t="str">
        <f t="shared" si="212"/>
        <v/>
      </c>
      <c r="AA82" s="138" t="str">
        <f t="shared" si="212"/>
        <v/>
      </c>
      <c r="AB82" s="138" t="str">
        <f t="shared" si="212"/>
        <v/>
      </c>
      <c r="AC82" s="138" t="str">
        <f t="shared" si="212"/>
        <v/>
      </c>
      <c r="AD82" s="138" t="str">
        <f t="shared" si="212"/>
        <v/>
      </c>
      <c r="AE82" s="138" t="str">
        <f t="shared" si="212"/>
        <v/>
      </c>
      <c r="AF82" s="138" t="str">
        <f t="shared" si="212"/>
        <v/>
      </c>
      <c r="AG82" s="320">
        <f t="shared" si="180"/>
        <v>0</v>
      </c>
      <c r="AH82" s="1289"/>
      <c r="AO82" s="511">
        <v>3</v>
      </c>
      <c r="AP82" s="511">
        <v>1</v>
      </c>
      <c r="AQ82" s="511">
        <v>5</v>
      </c>
      <c r="AR82" s="515">
        <f ca="1">IF($AQ82=1,IF(INDIRECT(ADDRESS(($AO82-1)*3+$AP82+5,$AQ82+7))="",0,INDIRECT(ADDRESS(($AO82-1)*3+$AP82+5,$AQ82+7))),IF(INDIRECT(ADDRESS(($AO82-1)*3+$AP82+5,$AQ82+7))="",0,IF(COUNTIF(INDIRECT(ADDRESS(($AO82-1)*36+($AP82-1)*12+6,COLUMN())):INDIRECT(ADDRESS(($AO82-1)*36+($AP82-1)*12+$AQ82+4,COLUMN())),INDIRECT(ADDRESS(($AO82-1)*3+$AP82+5,$AQ82+7)))&gt;=1,0,INDIRECT(ADDRESS(($AO82-1)*3+$AP82+5,$AQ82+7)))))</f>
        <v>0</v>
      </c>
      <c r="AS82" s="511">
        <f ca="1">COUNTIF(INDIRECT("H"&amp;(ROW()+12*(($AO82-1)*3+$AP82)-ROW())/12+5):INDIRECT("S"&amp;(ROW()+12*(($AO82-1)*3+$AP82)-ROW())/12+5),AR82)</f>
        <v>0</v>
      </c>
      <c r="AT82" s="515">
        <f ca="1">IF($AQ82=1,IF(INDIRECT(ADDRESS(($AO82-1)*3+$AP82+5,$AQ82+20))="",0,INDIRECT(ADDRESS(($AO82-1)*3+$AP82+5,$AQ82+20))),IF(INDIRECT(ADDRESS(($AO82-1)*3+$AP82+5,$AQ82+20))="",0,IF(COUNTIF(INDIRECT(ADDRESS(($AO82-1)*36+($AP82-1)*12+6,COLUMN())):INDIRECT(ADDRESS(($AO82-1)*36+($AP82-1)*12+$AQ82+4,COLUMN())),INDIRECT(ADDRESS(($AO82-1)*3+$AP82+5,$AQ82+20)))&gt;=1,0,INDIRECT(ADDRESS(($AO82-1)*3+$AP82+5,$AQ82+20)))))</f>
        <v>0</v>
      </c>
      <c r="AU82" s="511">
        <f ca="1">COUNTIF(INDIRECT("U"&amp;(ROW()+12*(($AO82-1)*3+$AP82)-ROW())/12+5):INDIRECT("AF"&amp;(ROW()+12*(($AO82-1)*3+$AP82)-ROW())/12+5),AT82)</f>
        <v>0</v>
      </c>
      <c r="AV82" s="511">
        <f ca="1">IF(AND(AR82+AT82&gt;0,AS82+AU82&gt;0),COUNTIF(AV$6:AV81,"&gt;0")+1,0)</f>
        <v>0</v>
      </c>
      <c r="BF82" s="511">
        <v>2</v>
      </c>
      <c r="BG82" s="511" t="s">
        <v>389</v>
      </c>
      <c r="BH82" s="517">
        <f>IF(BH81+BU81&gt;マスタ!$C$3,1,0)</f>
        <v>0</v>
      </c>
      <c r="BI82" s="517">
        <f>IF(BI81+BV81&gt;マスタ!$C$3,1,0)</f>
        <v>0</v>
      </c>
      <c r="BJ82" s="517">
        <f>IF(BJ81+BW81&gt;マスタ!$C$3,1,0)</f>
        <v>0</v>
      </c>
      <c r="BK82" s="517">
        <f>IF(BK81+BX81&gt;マスタ!$C$3,1,0)</f>
        <v>0</v>
      </c>
      <c r="BL82" s="517">
        <f>IF(BL81+BY81&gt;マスタ!$C$3,1,0)</f>
        <v>0</v>
      </c>
      <c r="BM82" s="517">
        <f>IF(BM81+BZ81&gt;マスタ!$C$3,1,0)</f>
        <v>0</v>
      </c>
      <c r="BN82" s="517">
        <f>IF(BN81+CA81&gt;マスタ!$C$3,1,0)</f>
        <v>0</v>
      </c>
      <c r="BO82" s="517">
        <f>IF(BO81+CB81&gt;マスタ!$C$3,1,0)</f>
        <v>0</v>
      </c>
      <c r="BP82" s="517">
        <f>IF(BP81+CC81&gt;マスタ!$C$3,1,0)</f>
        <v>0</v>
      </c>
      <c r="BQ82" s="517">
        <f>IF(BQ81+CD81&gt;マスタ!$C$3,1,0)</f>
        <v>0</v>
      </c>
      <c r="BR82" s="517">
        <f>IF(BR81+CE81&gt;マスタ!$C$3,1,0)</f>
        <v>0</v>
      </c>
      <c r="BS82" s="517">
        <f>IF(BS81+CF81&gt;マスタ!$C$3,1,0)</f>
        <v>0</v>
      </c>
      <c r="BU82" s="517"/>
      <c r="BV82" s="517"/>
      <c r="BW82" s="517"/>
      <c r="BX82" s="517"/>
      <c r="BY82" s="517"/>
      <c r="BZ82" s="517"/>
      <c r="CA82" s="517"/>
      <c r="CB82" s="517"/>
      <c r="CC82" s="517"/>
      <c r="CD82" s="517"/>
      <c r="CE82" s="517"/>
      <c r="CF82" s="517"/>
    </row>
    <row r="83" spans="1:84">
      <c r="A83" s="1301"/>
      <c r="B83" s="1304"/>
      <c r="C83" s="1304"/>
      <c r="D83" s="1304"/>
      <c r="E83" s="1307"/>
      <c r="F83" s="1304"/>
      <c r="G83" s="323" t="s">
        <v>516</v>
      </c>
      <c r="H83" s="137"/>
      <c r="I83" s="137" t="str">
        <f t="shared" ref="I83:S83" si="213">IF(H83="","",H83)</f>
        <v/>
      </c>
      <c r="J83" s="137" t="str">
        <f t="shared" si="213"/>
        <v/>
      </c>
      <c r="K83" s="137" t="str">
        <f t="shared" si="213"/>
        <v/>
      </c>
      <c r="L83" s="137" t="str">
        <f t="shared" si="213"/>
        <v/>
      </c>
      <c r="M83" s="137" t="str">
        <f t="shared" si="213"/>
        <v/>
      </c>
      <c r="N83" s="137" t="str">
        <f t="shared" si="213"/>
        <v/>
      </c>
      <c r="O83" s="137" t="str">
        <f t="shared" si="213"/>
        <v/>
      </c>
      <c r="P83" s="137" t="str">
        <f t="shared" si="213"/>
        <v/>
      </c>
      <c r="Q83" s="137" t="str">
        <f t="shared" si="213"/>
        <v/>
      </c>
      <c r="R83" s="137" t="str">
        <f t="shared" si="213"/>
        <v/>
      </c>
      <c r="S83" s="137" t="str">
        <f t="shared" si="213"/>
        <v/>
      </c>
      <c r="T83" s="322">
        <f t="shared" si="178"/>
        <v>0</v>
      </c>
      <c r="U83" s="136"/>
      <c r="V83" s="136" t="str">
        <f t="shared" ref="V83:AF83" si="214">IF(U83="","",U83)</f>
        <v/>
      </c>
      <c r="W83" s="136" t="str">
        <f t="shared" si="214"/>
        <v/>
      </c>
      <c r="X83" s="136" t="str">
        <f t="shared" si="214"/>
        <v/>
      </c>
      <c r="Y83" s="136" t="str">
        <f t="shared" si="214"/>
        <v/>
      </c>
      <c r="Z83" s="136" t="str">
        <f t="shared" si="214"/>
        <v/>
      </c>
      <c r="AA83" s="136" t="str">
        <f t="shared" si="214"/>
        <v/>
      </c>
      <c r="AB83" s="136" t="str">
        <f t="shared" si="214"/>
        <v/>
      </c>
      <c r="AC83" s="136" t="str">
        <f t="shared" si="214"/>
        <v/>
      </c>
      <c r="AD83" s="136" t="str">
        <f t="shared" si="214"/>
        <v/>
      </c>
      <c r="AE83" s="136" t="str">
        <f t="shared" si="214"/>
        <v/>
      </c>
      <c r="AF83" s="136" t="str">
        <f t="shared" si="214"/>
        <v/>
      </c>
      <c r="AG83" s="322">
        <f t="shared" si="180"/>
        <v>0</v>
      </c>
      <c r="AH83" s="1290"/>
      <c r="AO83" s="511">
        <v>3</v>
      </c>
      <c r="AP83" s="511">
        <v>1</v>
      </c>
      <c r="AQ83" s="511">
        <v>6</v>
      </c>
      <c r="AR83" s="515">
        <f ca="1">IF($AQ83=1,IF(INDIRECT(ADDRESS(($AO83-1)*3+$AP83+5,$AQ83+7))="",0,INDIRECT(ADDRESS(($AO83-1)*3+$AP83+5,$AQ83+7))),IF(INDIRECT(ADDRESS(($AO83-1)*3+$AP83+5,$AQ83+7))="",0,IF(COUNTIF(INDIRECT(ADDRESS(($AO83-1)*36+($AP83-1)*12+6,COLUMN())):INDIRECT(ADDRESS(($AO83-1)*36+($AP83-1)*12+$AQ83+4,COLUMN())),INDIRECT(ADDRESS(($AO83-1)*3+$AP83+5,$AQ83+7)))&gt;=1,0,INDIRECT(ADDRESS(($AO83-1)*3+$AP83+5,$AQ83+7)))))</f>
        <v>0</v>
      </c>
      <c r="AS83" s="511">
        <f ca="1">COUNTIF(INDIRECT("H"&amp;(ROW()+12*(($AO83-1)*3+$AP83)-ROW())/12+5):INDIRECT("S"&amp;(ROW()+12*(($AO83-1)*3+$AP83)-ROW())/12+5),AR83)</f>
        <v>0</v>
      </c>
      <c r="AT83" s="515">
        <f ca="1">IF($AQ83=1,IF(INDIRECT(ADDRESS(($AO83-1)*3+$AP83+5,$AQ83+20))="",0,INDIRECT(ADDRESS(($AO83-1)*3+$AP83+5,$AQ83+20))),IF(INDIRECT(ADDRESS(($AO83-1)*3+$AP83+5,$AQ83+20))="",0,IF(COUNTIF(INDIRECT(ADDRESS(($AO83-1)*36+($AP83-1)*12+6,COLUMN())):INDIRECT(ADDRESS(($AO83-1)*36+($AP83-1)*12+$AQ83+4,COLUMN())),INDIRECT(ADDRESS(($AO83-1)*3+$AP83+5,$AQ83+20)))&gt;=1,0,INDIRECT(ADDRESS(($AO83-1)*3+$AP83+5,$AQ83+20)))))</f>
        <v>0</v>
      </c>
      <c r="AU83" s="511">
        <f ca="1">COUNTIF(INDIRECT("U"&amp;(ROW()+12*(($AO83-1)*3+$AP83)-ROW())/12+5):INDIRECT("AF"&amp;(ROW()+12*(($AO83-1)*3+$AP83)-ROW())/12+5),AT83)</f>
        <v>0</v>
      </c>
      <c r="AV83" s="511">
        <f ca="1">IF(AND(AR83+AT83&gt;0,AS83+AU83&gt;0),COUNTIF(AV$6:AV82,"&gt;0")+1,0)</f>
        <v>0</v>
      </c>
      <c r="BF83" s="511">
        <v>3</v>
      </c>
      <c r="BH83" s="517"/>
      <c r="BI83" s="517"/>
      <c r="BJ83" s="517"/>
      <c r="BK83" s="517"/>
      <c r="BL83" s="517"/>
      <c r="BM83" s="517"/>
      <c r="BN83" s="517"/>
      <c r="BO83" s="517"/>
      <c r="BP83" s="517"/>
      <c r="BQ83" s="517"/>
      <c r="BR83" s="517"/>
      <c r="BS83" s="517"/>
      <c r="BU83" s="517"/>
      <c r="BV83" s="517"/>
      <c r="BW83" s="517"/>
      <c r="BX83" s="517"/>
      <c r="BY83" s="517"/>
      <c r="BZ83" s="517"/>
      <c r="CA83" s="517"/>
      <c r="CB83" s="517"/>
      <c r="CC83" s="517"/>
      <c r="CD83" s="517"/>
      <c r="CE83" s="517"/>
      <c r="CF83" s="517"/>
    </row>
    <row r="84" spans="1:84">
      <c r="A84" s="1300">
        <v>27</v>
      </c>
      <c r="B84" s="1302"/>
      <c r="C84" s="1302"/>
      <c r="D84" s="1302"/>
      <c r="E84" s="1305"/>
      <c r="F84" s="1302"/>
      <c r="G84" s="317" t="s">
        <v>391</v>
      </c>
      <c r="H84" s="141"/>
      <c r="I84" s="141" t="str">
        <f t="shared" ref="I84:S84" si="215">IF(H84="","",H84)</f>
        <v/>
      </c>
      <c r="J84" s="141" t="str">
        <f t="shared" si="215"/>
        <v/>
      </c>
      <c r="K84" s="141" t="str">
        <f t="shared" si="215"/>
        <v/>
      </c>
      <c r="L84" s="141" t="str">
        <f t="shared" si="215"/>
        <v/>
      </c>
      <c r="M84" s="141" t="str">
        <f t="shared" si="215"/>
        <v/>
      </c>
      <c r="N84" s="141" t="str">
        <f t="shared" si="215"/>
        <v/>
      </c>
      <c r="O84" s="141" t="str">
        <f t="shared" si="215"/>
        <v/>
      </c>
      <c r="P84" s="141" t="str">
        <f t="shared" si="215"/>
        <v/>
      </c>
      <c r="Q84" s="141" t="str">
        <f t="shared" si="215"/>
        <v/>
      </c>
      <c r="R84" s="141" t="str">
        <f t="shared" si="215"/>
        <v/>
      </c>
      <c r="S84" s="141" t="str">
        <f t="shared" si="215"/>
        <v/>
      </c>
      <c r="T84" s="318">
        <f t="shared" si="178"/>
        <v>0</v>
      </c>
      <c r="U84" s="140"/>
      <c r="V84" s="140" t="str">
        <f t="shared" ref="V84:AF84" si="216">IF(U84="","",U84)</f>
        <v/>
      </c>
      <c r="W84" s="140" t="str">
        <f t="shared" si="216"/>
        <v/>
      </c>
      <c r="X84" s="140" t="str">
        <f t="shared" si="216"/>
        <v/>
      </c>
      <c r="Y84" s="140" t="str">
        <f t="shared" si="216"/>
        <v/>
      </c>
      <c r="Z84" s="140" t="str">
        <f t="shared" si="216"/>
        <v/>
      </c>
      <c r="AA84" s="140" t="str">
        <f t="shared" si="216"/>
        <v/>
      </c>
      <c r="AB84" s="140" t="str">
        <f t="shared" si="216"/>
        <v/>
      </c>
      <c r="AC84" s="140" t="str">
        <f t="shared" si="216"/>
        <v/>
      </c>
      <c r="AD84" s="140" t="str">
        <f t="shared" si="216"/>
        <v/>
      </c>
      <c r="AE84" s="140" t="str">
        <f t="shared" si="216"/>
        <v/>
      </c>
      <c r="AF84" s="140" t="str">
        <f t="shared" si="216"/>
        <v/>
      </c>
      <c r="AG84" s="318">
        <f t="shared" si="180"/>
        <v>0</v>
      </c>
      <c r="AH84" s="1288"/>
      <c r="AO84" s="511">
        <v>3</v>
      </c>
      <c r="AP84" s="511">
        <v>1</v>
      </c>
      <c r="AQ84" s="511">
        <v>7</v>
      </c>
      <c r="AR84" s="515">
        <f ca="1">IF($AQ84=1,IF(INDIRECT(ADDRESS(($AO84-1)*3+$AP84+5,$AQ84+7))="",0,INDIRECT(ADDRESS(($AO84-1)*3+$AP84+5,$AQ84+7))),IF(INDIRECT(ADDRESS(($AO84-1)*3+$AP84+5,$AQ84+7))="",0,IF(COUNTIF(INDIRECT(ADDRESS(($AO84-1)*36+($AP84-1)*12+6,COLUMN())):INDIRECT(ADDRESS(($AO84-1)*36+($AP84-1)*12+$AQ84+4,COLUMN())),INDIRECT(ADDRESS(($AO84-1)*3+$AP84+5,$AQ84+7)))&gt;=1,0,INDIRECT(ADDRESS(($AO84-1)*3+$AP84+5,$AQ84+7)))))</f>
        <v>0</v>
      </c>
      <c r="AS84" s="511">
        <f ca="1">COUNTIF(INDIRECT("H"&amp;(ROW()+12*(($AO84-1)*3+$AP84)-ROW())/12+5):INDIRECT("S"&amp;(ROW()+12*(($AO84-1)*3+$AP84)-ROW())/12+5),AR84)</f>
        <v>0</v>
      </c>
      <c r="AT84" s="515">
        <f ca="1">IF($AQ84=1,IF(INDIRECT(ADDRESS(($AO84-1)*3+$AP84+5,$AQ84+20))="",0,INDIRECT(ADDRESS(($AO84-1)*3+$AP84+5,$AQ84+20))),IF(INDIRECT(ADDRESS(($AO84-1)*3+$AP84+5,$AQ84+20))="",0,IF(COUNTIF(INDIRECT(ADDRESS(($AO84-1)*36+($AP84-1)*12+6,COLUMN())):INDIRECT(ADDRESS(($AO84-1)*36+($AP84-1)*12+$AQ84+4,COLUMN())),INDIRECT(ADDRESS(($AO84-1)*3+$AP84+5,$AQ84+20)))&gt;=1,0,INDIRECT(ADDRESS(($AO84-1)*3+$AP84+5,$AQ84+20)))))</f>
        <v>0</v>
      </c>
      <c r="AU84" s="511">
        <f ca="1">COUNTIF(INDIRECT("U"&amp;(ROW()+12*(($AO84-1)*3+$AP84)-ROW())/12+5):INDIRECT("AF"&amp;(ROW()+12*(($AO84-1)*3+$AP84)-ROW())/12+5),AT84)</f>
        <v>0</v>
      </c>
      <c r="AV84" s="511">
        <f ca="1">IF(AND(AR84+AT84&gt;0,AS84+AU84&gt;0),COUNTIF(AV$6:AV83,"&gt;0")+1,0)</f>
        <v>0</v>
      </c>
      <c r="BF84" s="511">
        <v>1</v>
      </c>
      <c r="BH84" s="517">
        <f t="shared" ref="BH84:BS84" si="217">SUM(H84:H85)</f>
        <v>0</v>
      </c>
      <c r="BI84" s="517">
        <f t="shared" si="217"/>
        <v>0</v>
      </c>
      <c r="BJ84" s="517">
        <f t="shared" si="217"/>
        <v>0</v>
      </c>
      <c r="BK84" s="517">
        <f t="shared" si="217"/>
        <v>0</v>
      </c>
      <c r="BL84" s="517">
        <f t="shared" si="217"/>
        <v>0</v>
      </c>
      <c r="BM84" s="517">
        <f t="shared" si="217"/>
        <v>0</v>
      </c>
      <c r="BN84" s="517">
        <f t="shared" si="217"/>
        <v>0</v>
      </c>
      <c r="BO84" s="517">
        <f t="shared" si="217"/>
        <v>0</v>
      </c>
      <c r="BP84" s="517">
        <f t="shared" si="217"/>
        <v>0</v>
      </c>
      <c r="BQ84" s="517">
        <f t="shared" si="217"/>
        <v>0</v>
      </c>
      <c r="BR84" s="517">
        <f t="shared" si="217"/>
        <v>0</v>
      </c>
      <c r="BS84" s="517">
        <f t="shared" si="217"/>
        <v>0</v>
      </c>
      <c r="BU84" s="517">
        <f t="shared" ref="BU84:CF84" si="218">SUM(U84:U85)</f>
        <v>0</v>
      </c>
      <c r="BV84" s="517">
        <f t="shared" si="218"/>
        <v>0</v>
      </c>
      <c r="BW84" s="517">
        <f t="shared" si="218"/>
        <v>0</v>
      </c>
      <c r="BX84" s="517">
        <f t="shared" si="218"/>
        <v>0</v>
      </c>
      <c r="BY84" s="517">
        <f t="shared" si="218"/>
        <v>0</v>
      </c>
      <c r="BZ84" s="517">
        <f t="shared" si="218"/>
        <v>0</v>
      </c>
      <c r="CA84" s="517">
        <f t="shared" si="218"/>
        <v>0</v>
      </c>
      <c r="CB84" s="517">
        <f t="shared" si="218"/>
        <v>0</v>
      </c>
      <c r="CC84" s="517">
        <f t="shared" si="218"/>
        <v>0</v>
      </c>
      <c r="CD84" s="517">
        <f t="shared" si="218"/>
        <v>0</v>
      </c>
      <c r="CE84" s="517">
        <f t="shared" si="218"/>
        <v>0</v>
      </c>
      <c r="CF84" s="517">
        <f t="shared" si="218"/>
        <v>0</v>
      </c>
    </row>
    <row r="85" spans="1:84">
      <c r="A85" s="1313"/>
      <c r="B85" s="1303"/>
      <c r="C85" s="1303"/>
      <c r="D85" s="1303"/>
      <c r="E85" s="1306"/>
      <c r="F85" s="1303"/>
      <c r="G85" s="319" t="s">
        <v>390</v>
      </c>
      <c r="H85" s="139"/>
      <c r="I85" s="139" t="str">
        <f t="shared" ref="I85:S85" si="219">IF(H85="","",H85)</f>
        <v/>
      </c>
      <c r="J85" s="139" t="str">
        <f t="shared" si="219"/>
        <v/>
      </c>
      <c r="K85" s="139" t="str">
        <f t="shared" si="219"/>
        <v/>
      </c>
      <c r="L85" s="139" t="str">
        <f t="shared" si="219"/>
        <v/>
      </c>
      <c r="M85" s="139" t="str">
        <f t="shared" si="219"/>
        <v/>
      </c>
      <c r="N85" s="139" t="str">
        <f t="shared" si="219"/>
        <v/>
      </c>
      <c r="O85" s="139" t="str">
        <f t="shared" si="219"/>
        <v/>
      </c>
      <c r="P85" s="139" t="str">
        <f t="shared" si="219"/>
        <v/>
      </c>
      <c r="Q85" s="139" t="str">
        <f t="shared" si="219"/>
        <v/>
      </c>
      <c r="R85" s="139" t="str">
        <f t="shared" si="219"/>
        <v/>
      </c>
      <c r="S85" s="139" t="str">
        <f t="shared" si="219"/>
        <v/>
      </c>
      <c r="T85" s="320">
        <f t="shared" si="178"/>
        <v>0</v>
      </c>
      <c r="U85" s="138"/>
      <c r="V85" s="138" t="str">
        <f t="shared" ref="V85:AF85" si="220">IF(U85="","",U85)</f>
        <v/>
      </c>
      <c r="W85" s="138" t="str">
        <f t="shared" si="220"/>
        <v/>
      </c>
      <c r="X85" s="138" t="str">
        <f t="shared" si="220"/>
        <v/>
      </c>
      <c r="Y85" s="138" t="str">
        <f t="shared" si="220"/>
        <v/>
      </c>
      <c r="Z85" s="138" t="str">
        <f t="shared" si="220"/>
        <v/>
      </c>
      <c r="AA85" s="138" t="str">
        <f t="shared" si="220"/>
        <v/>
      </c>
      <c r="AB85" s="138" t="str">
        <f t="shared" si="220"/>
        <v/>
      </c>
      <c r="AC85" s="138" t="str">
        <f t="shared" si="220"/>
        <v/>
      </c>
      <c r="AD85" s="138" t="str">
        <f t="shared" si="220"/>
        <v/>
      </c>
      <c r="AE85" s="138" t="str">
        <f t="shared" si="220"/>
        <v/>
      </c>
      <c r="AF85" s="138" t="str">
        <f t="shared" si="220"/>
        <v/>
      </c>
      <c r="AG85" s="320">
        <f t="shared" si="180"/>
        <v>0</v>
      </c>
      <c r="AH85" s="1289"/>
      <c r="AO85" s="511">
        <v>3</v>
      </c>
      <c r="AP85" s="511">
        <v>1</v>
      </c>
      <c r="AQ85" s="511">
        <v>8</v>
      </c>
      <c r="AR85" s="515">
        <f ca="1">IF($AQ85=1,IF(INDIRECT(ADDRESS(($AO85-1)*3+$AP85+5,$AQ85+7))="",0,INDIRECT(ADDRESS(($AO85-1)*3+$AP85+5,$AQ85+7))),IF(INDIRECT(ADDRESS(($AO85-1)*3+$AP85+5,$AQ85+7))="",0,IF(COUNTIF(INDIRECT(ADDRESS(($AO85-1)*36+($AP85-1)*12+6,COLUMN())):INDIRECT(ADDRESS(($AO85-1)*36+($AP85-1)*12+$AQ85+4,COLUMN())),INDIRECT(ADDRESS(($AO85-1)*3+$AP85+5,$AQ85+7)))&gt;=1,0,INDIRECT(ADDRESS(($AO85-1)*3+$AP85+5,$AQ85+7)))))</f>
        <v>0</v>
      </c>
      <c r="AS85" s="511">
        <f ca="1">COUNTIF(INDIRECT("H"&amp;(ROW()+12*(($AO85-1)*3+$AP85)-ROW())/12+5):INDIRECT("S"&amp;(ROW()+12*(($AO85-1)*3+$AP85)-ROW())/12+5),AR85)</f>
        <v>0</v>
      </c>
      <c r="AT85" s="515">
        <f ca="1">IF($AQ85=1,IF(INDIRECT(ADDRESS(($AO85-1)*3+$AP85+5,$AQ85+20))="",0,INDIRECT(ADDRESS(($AO85-1)*3+$AP85+5,$AQ85+20))),IF(INDIRECT(ADDRESS(($AO85-1)*3+$AP85+5,$AQ85+20))="",0,IF(COUNTIF(INDIRECT(ADDRESS(($AO85-1)*36+($AP85-1)*12+6,COLUMN())):INDIRECT(ADDRESS(($AO85-1)*36+($AP85-1)*12+$AQ85+4,COLUMN())),INDIRECT(ADDRESS(($AO85-1)*3+$AP85+5,$AQ85+20)))&gt;=1,0,INDIRECT(ADDRESS(($AO85-1)*3+$AP85+5,$AQ85+20)))))</f>
        <v>0</v>
      </c>
      <c r="AU85" s="511">
        <f ca="1">COUNTIF(INDIRECT("U"&amp;(ROW()+12*(($AO85-1)*3+$AP85)-ROW())/12+5):INDIRECT("AF"&amp;(ROW()+12*(($AO85-1)*3+$AP85)-ROW())/12+5),AT85)</f>
        <v>0</v>
      </c>
      <c r="AV85" s="511">
        <f ca="1">IF(AND(AR85+AT85&gt;0,AS85+AU85&gt;0),COUNTIF(AV$6:AV84,"&gt;0")+1,0)</f>
        <v>0</v>
      </c>
      <c r="BF85" s="511">
        <v>2</v>
      </c>
      <c r="BG85" s="511" t="s">
        <v>389</v>
      </c>
      <c r="BH85" s="517">
        <f>IF(BH84+BU84&gt;マスタ!$C$3,1,0)</f>
        <v>0</v>
      </c>
      <c r="BI85" s="517">
        <f>IF(BI84+BV84&gt;マスタ!$C$3,1,0)</f>
        <v>0</v>
      </c>
      <c r="BJ85" s="517">
        <f>IF(BJ84+BW84&gt;マスタ!$C$3,1,0)</f>
        <v>0</v>
      </c>
      <c r="BK85" s="517">
        <f>IF(BK84+BX84&gt;マスタ!$C$3,1,0)</f>
        <v>0</v>
      </c>
      <c r="BL85" s="517">
        <f>IF(BL84+BY84&gt;マスタ!$C$3,1,0)</f>
        <v>0</v>
      </c>
      <c r="BM85" s="517">
        <f>IF(BM84+BZ84&gt;マスタ!$C$3,1,0)</f>
        <v>0</v>
      </c>
      <c r="BN85" s="517">
        <f>IF(BN84+CA84&gt;マスタ!$C$3,1,0)</f>
        <v>0</v>
      </c>
      <c r="BO85" s="517">
        <f>IF(BO84+CB84&gt;マスタ!$C$3,1,0)</f>
        <v>0</v>
      </c>
      <c r="BP85" s="517">
        <f>IF(BP84+CC84&gt;マスタ!$C$3,1,0)</f>
        <v>0</v>
      </c>
      <c r="BQ85" s="517">
        <f>IF(BQ84+CD84&gt;マスタ!$C$3,1,0)</f>
        <v>0</v>
      </c>
      <c r="BR85" s="517">
        <f>IF(BR84+CE84&gt;マスタ!$C$3,1,0)</f>
        <v>0</v>
      </c>
      <c r="BS85" s="517">
        <f>IF(BS84+CF84&gt;マスタ!$C$3,1,0)</f>
        <v>0</v>
      </c>
      <c r="BU85" s="517"/>
      <c r="BV85" s="517"/>
      <c r="BW85" s="517"/>
      <c r="BX85" s="517"/>
      <c r="BY85" s="517"/>
      <c r="BZ85" s="517"/>
      <c r="CA85" s="517"/>
      <c r="CB85" s="517"/>
      <c r="CC85" s="517"/>
      <c r="CD85" s="517"/>
      <c r="CE85" s="517"/>
      <c r="CF85" s="517"/>
    </row>
    <row r="86" spans="1:84">
      <c r="A86" s="1301"/>
      <c r="B86" s="1304"/>
      <c r="C86" s="1304"/>
      <c r="D86" s="1304"/>
      <c r="E86" s="1307"/>
      <c r="F86" s="1304"/>
      <c r="G86" s="323" t="s">
        <v>516</v>
      </c>
      <c r="H86" s="137"/>
      <c r="I86" s="137" t="str">
        <f t="shared" ref="I86:S86" si="221">IF(H86="","",H86)</f>
        <v/>
      </c>
      <c r="J86" s="137" t="str">
        <f t="shared" si="221"/>
        <v/>
      </c>
      <c r="K86" s="137" t="str">
        <f t="shared" si="221"/>
        <v/>
      </c>
      <c r="L86" s="137" t="str">
        <f t="shared" si="221"/>
        <v/>
      </c>
      <c r="M86" s="137" t="str">
        <f t="shared" si="221"/>
        <v/>
      </c>
      <c r="N86" s="137" t="str">
        <f t="shared" si="221"/>
        <v/>
      </c>
      <c r="O86" s="137" t="str">
        <f t="shared" si="221"/>
        <v/>
      </c>
      <c r="P86" s="137" t="str">
        <f t="shared" si="221"/>
        <v/>
      </c>
      <c r="Q86" s="137" t="str">
        <f t="shared" si="221"/>
        <v/>
      </c>
      <c r="R86" s="137" t="str">
        <f t="shared" si="221"/>
        <v/>
      </c>
      <c r="S86" s="137" t="str">
        <f t="shared" si="221"/>
        <v/>
      </c>
      <c r="T86" s="322">
        <f t="shared" si="178"/>
        <v>0</v>
      </c>
      <c r="U86" s="136"/>
      <c r="V86" s="136" t="str">
        <f t="shared" ref="V86:AF86" si="222">IF(U86="","",U86)</f>
        <v/>
      </c>
      <c r="W86" s="136" t="str">
        <f t="shared" si="222"/>
        <v/>
      </c>
      <c r="X86" s="136" t="str">
        <f t="shared" si="222"/>
        <v/>
      </c>
      <c r="Y86" s="136" t="str">
        <f t="shared" si="222"/>
        <v/>
      </c>
      <c r="Z86" s="136" t="str">
        <f t="shared" si="222"/>
        <v/>
      </c>
      <c r="AA86" s="136" t="str">
        <f t="shared" si="222"/>
        <v/>
      </c>
      <c r="AB86" s="136" t="str">
        <f t="shared" si="222"/>
        <v/>
      </c>
      <c r="AC86" s="136" t="str">
        <f t="shared" si="222"/>
        <v/>
      </c>
      <c r="AD86" s="136" t="str">
        <f t="shared" si="222"/>
        <v/>
      </c>
      <c r="AE86" s="136" t="str">
        <f t="shared" si="222"/>
        <v/>
      </c>
      <c r="AF86" s="136" t="str">
        <f t="shared" si="222"/>
        <v/>
      </c>
      <c r="AG86" s="322">
        <f t="shared" si="180"/>
        <v>0</v>
      </c>
      <c r="AH86" s="1290"/>
      <c r="AO86" s="511">
        <v>3</v>
      </c>
      <c r="AP86" s="511">
        <v>1</v>
      </c>
      <c r="AQ86" s="511">
        <v>9</v>
      </c>
      <c r="AR86" s="515">
        <f ca="1">IF($AQ86=1,IF(INDIRECT(ADDRESS(($AO86-1)*3+$AP86+5,$AQ86+7))="",0,INDIRECT(ADDRESS(($AO86-1)*3+$AP86+5,$AQ86+7))),IF(INDIRECT(ADDRESS(($AO86-1)*3+$AP86+5,$AQ86+7))="",0,IF(COUNTIF(INDIRECT(ADDRESS(($AO86-1)*36+($AP86-1)*12+6,COLUMN())):INDIRECT(ADDRESS(($AO86-1)*36+($AP86-1)*12+$AQ86+4,COLUMN())),INDIRECT(ADDRESS(($AO86-1)*3+$AP86+5,$AQ86+7)))&gt;=1,0,INDIRECT(ADDRESS(($AO86-1)*3+$AP86+5,$AQ86+7)))))</f>
        <v>0</v>
      </c>
      <c r="AS86" s="511">
        <f ca="1">COUNTIF(INDIRECT("H"&amp;(ROW()+12*(($AO86-1)*3+$AP86)-ROW())/12+5):INDIRECT("S"&amp;(ROW()+12*(($AO86-1)*3+$AP86)-ROW())/12+5),AR86)</f>
        <v>0</v>
      </c>
      <c r="AT86" s="515">
        <f ca="1">IF($AQ86=1,IF(INDIRECT(ADDRESS(($AO86-1)*3+$AP86+5,$AQ86+20))="",0,INDIRECT(ADDRESS(($AO86-1)*3+$AP86+5,$AQ86+20))),IF(INDIRECT(ADDRESS(($AO86-1)*3+$AP86+5,$AQ86+20))="",0,IF(COUNTIF(INDIRECT(ADDRESS(($AO86-1)*36+($AP86-1)*12+6,COLUMN())):INDIRECT(ADDRESS(($AO86-1)*36+($AP86-1)*12+$AQ86+4,COLUMN())),INDIRECT(ADDRESS(($AO86-1)*3+$AP86+5,$AQ86+20)))&gt;=1,0,INDIRECT(ADDRESS(($AO86-1)*3+$AP86+5,$AQ86+20)))))</f>
        <v>0</v>
      </c>
      <c r="AU86" s="511">
        <f ca="1">COUNTIF(INDIRECT("U"&amp;(ROW()+12*(($AO86-1)*3+$AP86)-ROW())/12+5):INDIRECT("AF"&amp;(ROW()+12*(($AO86-1)*3+$AP86)-ROW())/12+5),AT86)</f>
        <v>0</v>
      </c>
      <c r="AV86" s="511">
        <f ca="1">IF(AND(AR86+AT86&gt;0,AS86+AU86&gt;0),COUNTIF(AV$6:AV85,"&gt;0")+1,0)</f>
        <v>0</v>
      </c>
      <c r="BF86" s="511">
        <v>3</v>
      </c>
      <c r="BH86" s="517"/>
      <c r="BI86" s="517"/>
      <c r="BJ86" s="517"/>
      <c r="BK86" s="517"/>
      <c r="BL86" s="517"/>
      <c r="BM86" s="517"/>
      <c r="BN86" s="517"/>
      <c r="BO86" s="517"/>
      <c r="BP86" s="517"/>
      <c r="BQ86" s="517"/>
      <c r="BR86" s="517"/>
      <c r="BS86" s="517"/>
      <c r="BU86" s="517"/>
      <c r="BV86" s="517"/>
      <c r="BW86" s="517"/>
      <c r="BX86" s="517"/>
      <c r="BY86" s="517"/>
      <c r="BZ86" s="517"/>
      <c r="CA86" s="517"/>
      <c r="CB86" s="517"/>
      <c r="CC86" s="517"/>
      <c r="CD86" s="517"/>
      <c r="CE86" s="517"/>
      <c r="CF86" s="517"/>
    </row>
    <row r="87" spans="1:84">
      <c r="A87" s="1300">
        <v>28</v>
      </c>
      <c r="B87" s="1302"/>
      <c r="C87" s="1302"/>
      <c r="D87" s="1302"/>
      <c r="E87" s="1305"/>
      <c r="F87" s="1302"/>
      <c r="G87" s="317" t="s">
        <v>391</v>
      </c>
      <c r="H87" s="141"/>
      <c r="I87" s="141" t="str">
        <f t="shared" ref="I87:S87" si="223">IF(H87="","",H87)</f>
        <v/>
      </c>
      <c r="J87" s="141" t="str">
        <f t="shared" si="223"/>
        <v/>
      </c>
      <c r="K87" s="141" t="str">
        <f t="shared" si="223"/>
        <v/>
      </c>
      <c r="L87" s="141" t="str">
        <f t="shared" si="223"/>
        <v/>
      </c>
      <c r="M87" s="141" t="str">
        <f t="shared" si="223"/>
        <v/>
      </c>
      <c r="N87" s="141" t="str">
        <f t="shared" si="223"/>
        <v/>
      </c>
      <c r="O87" s="141" t="str">
        <f t="shared" si="223"/>
        <v/>
      </c>
      <c r="P87" s="141" t="str">
        <f t="shared" si="223"/>
        <v/>
      </c>
      <c r="Q87" s="141" t="str">
        <f t="shared" si="223"/>
        <v/>
      </c>
      <c r="R87" s="141" t="str">
        <f t="shared" si="223"/>
        <v/>
      </c>
      <c r="S87" s="141" t="str">
        <f t="shared" si="223"/>
        <v/>
      </c>
      <c r="T87" s="318">
        <f t="shared" si="178"/>
        <v>0</v>
      </c>
      <c r="U87" s="140"/>
      <c r="V87" s="140" t="str">
        <f t="shared" ref="V87:AF87" si="224">IF(U87="","",U87)</f>
        <v/>
      </c>
      <c r="W87" s="140" t="str">
        <f t="shared" si="224"/>
        <v/>
      </c>
      <c r="X87" s="140" t="str">
        <f t="shared" si="224"/>
        <v/>
      </c>
      <c r="Y87" s="140" t="str">
        <f t="shared" si="224"/>
        <v/>
      </c>
      <c r="Z87" s="140" t="str">
        <f t="shared" si="224"/>
        <v/>
      </c>
      <c r="AA87" s="140" t="str">
        <f t="shared" si="224"/>
        <v/>
      </c>
      <c r="AB87" s="140" t="str">
        <f t="shared" si="224"/>
        <v/>
      </c>
      <c r="AC87" s="140" t="str">
        <f t="shared" si="224"/>
        <v/>
      </c>
      <c r="AD87" s="140" t="str">
        <f t="shared" si="224"/>
        <v/>
      </c>
      <c r="AE87" s="140" t="str">
        <f t="shared" si="224"/>
        <v/>
      </c>
      <c r="AF87" s="140" t="str">
        <f t="shared" si="224"/>
        <v/>
      </c>
      <c r="AG87" s="318">
        <f t="shared" si="180"/>
        <v>0</v>
      </c>
      <c r="AH87" s="1288"/>
      <c r="AO87" s="511">
        <v>3</v>
      </c>
      <c r="AP87" s="511">
        <v>1</v>
      </c>
      <c r="AQ87" s="511">
        <v>10</v>
      </c>
      <c r="AR87" s="515">
        <f ca="1">IF($AQ87=1,IF(INDIRECT(ADDRESS(($AO87-1)*3+$AP87+5,$AQ87+7))="",0,INDIRECT(ADDRESS(($AO87-1)*3+$AP87+5,$AQ87+7))),IF(INDIRECT(ADDRESS(($AO87-1)*3+$AP87+5,$AQ87+7))="",0,IF(COUNTIF(INDIRECT(ADDRESS(($AO87-1)*36+($AP87-1)*12+6,COLUMN())):INDIRECT(ADDRESS(($AO87-1)*36+($AP87-1)*12+$AQ87+4,COLUMN())),INDIRECT(ADDRESS(($AO87-1)*3+$AP87+5,$AQ87+7)))&gt;=1,0,INDIRECT(ADDRESS(($AO87-1)*3+$AP87+5,$AQ87+7)))))</f>
        <v>0</v>
      </c>
      <c r="AS87" s="511">
        <f ca="1">COUNTIF(INDIRECT("H"&amp;(ROW()+12*(($AO87-1)*3+$AP87)-ROW())/12+5):INDIRECT("S"&amp;(ROW()+12*(($AO87-1)*3+$AP87)-ROW())/12+5),AR87)</f>
        <v>0</v>
      </c>
      <c r="AT87" s="515">
        <f ca="1">IF($AQ87=1,IF(INDIRECT(ADDRESS(($AO87-1)*3+$AP87+5,$AQ87+20))="",0,INDIRECT(ADDRESS(($AO87-1)*3+$AP87+5,$AQ87+20))),IF(INDIRECT(ADDRESS(($AO87-1)*3+$AP87+5,$AQ87+20))="",0,IF(COUNTIF(INDIRECT(ADDRESS(($AO87-1)*36+($AP87-1)*12+6,COLUMN())):INDIRECT(ADDRESS(($AO87-1)*36+($AP87-1)*12+$AQ87+4,COLUMN())),INDIRECT(ADDRESS(($AO87-1)*3+$AP87+5,$AQ87+20)))&gt;=1,0,INDIRECT(ADDRESS(($AO87-1)*3+$AP87+5,$AQ87+20)))))</f>
        <v>0</v>
      </c>
      <c r="AU87" s="511">
        <f ca="1">COUNTIF(INDIRECT("U"&amp;(ROW()+12*(($AO87-1)*3+$AP87)-ROW())/12+5):INDIRECT("AF"&amp;(ROW()+12*(($AO87-1)*3+$AP87)-ROW())/12+5),AT87)</f>
        <v>0</v>
      </c>
      <c r="AV87" s="511">
        <f ca="1">IF(AND(AR87+AT87&gt;0,AS87+AU87&gt;0),COUNTIF(AV$6:AV86,"&gt;0")+1,0)</f>
        <v>0</v>
      </c>
      <c r="BF87" s="511">
        <v>1</v>
      </c>
      <c r="BH87" s="517">
        <f t="shared" ref="BH87:BS87" si="225">SUM(H87:H88)</f>
        <v>0</v>
      </c>
      <c r="BI87" s="517">
        <f t="shared" si="225"/>
        <v>0</v>
      </c>
      <c r="BJ87" s="517">
        <f t="shared" si="225"/>
        <v>0</v>
      </c>
      <c r="BK87" s="517">
        <f t="shared" si="225"/>
        <v>0</v>
      </c>
      <c r="BL87" s="517">
        <f t="shared" si="225"/>
        <v>0</v>
      </c>
      <c r="BM87" s="517">
        <f t="shared" si="225"/>
        <v>0</v>
      </c>
      <c r="BN87" s="517">
        <f t="shared" si="225"/>
        <v>0</v>
      </c>
      <c r="BO87" s="517">
        <f t="shared" si="225"/>
        <v>0</v>
      </c>
      <c r="BP87" s="517">
        <f t="shared" si="225"/>
        <v>0</v>
      </c>
      <c r="BQ87" s="517">
        <f t="shared" si="225"/>
        <v>0</v>
      </c>
      <c r="BR87" s="517">
        <f t="shared" si="225"/>
        <v>0</v>
      </c>
      <c r="BS87" s="517">
        <f t="shared" si="225"/>
        <v>0</v>
      </c>
      <c r="BU87" s="517">
        <f t="shared" ref="BU87:CF87" si="226">SUM(U87:U88)</f>
        <v>0</v>
      </c>
      <c r="BV87" s="517">
        <f t="shared" si="226"/>
        <v>0</v>
      </c>
      <c r="BW87" s="517">
        <f t="shared" si="226"/>
        <v>0</v>
      </c>
      <c r="BX87" s="517">
        <f t="shared" si="226"/>
        <v>0</v>
      </c>
      <c r="BY87" s="517">
        <f t="shared" si="226"/>
        <v>0</v>
      </c>
      <c r="BZ87" s="517">
        <f t="shared" si="226"/>
        <v>0</v>
      </c>
      <c r="CA87" s="517">
        <f t="shared" si="226"/>
        <v>0</v>
      </c>
      <c r="CB87" s="517">
        <f t="shared" si="226"/>
        <v>0</v>
      </c>
      <c r="CC87" s="517">
        <f t="shared" si="226"/>
        <v>0</v>
      </c>
      <c r="CD87" s="517">
        <f t="shared" si="226"/>
        <v>0</v>
      </c>
      <c r="CE87" s="517">
        <f t="shared" si="226"/>
        <v>0</v>
      </c>
      <c r="CF87" s="517">
        <f t="shared" si="226"/>
        <v>0</v>
      </c>
    </row>
    <row r="88" spans="1:84">
      <c r="A88" s="1313"/>
      <c r="B88" s="1303"/>
      <c r="C88" s="1303"/>
      <c r="D88" s="1303"/>
      <c r="E88" s="1306"/>
      <c r="F88" s="1303"/>
      <c r="G88" s="319" t="s">
        <v>390</v>
      </c>
      <c r="H88" s="139"/>
      <c r="I88" s="139" t="str">
        <f t="shared" ref="I88:S88" si="227">IF(H88="","",H88)</f>
        <v/>
      </c>
      <c r="J88" s="139" t="str">
        <f t="shared" si="227"/>
        <v/>
      </c>
      <c r="K88" s="139" t="str">
        <f t="shared" si="227"/>
        <v/>
      </c>
      <c r="L88" s="139" t="str">
        <f t="shared" si="227"/>
        <v/>
      </c>
      <c r="M88" s="139" t="str">
        <f t="shared" si="227"/>
        <v/>
      </c>
      <c r="N88" s="139" t="str">
        <f t="shared" si="227"/>
        <v/>
      </c>
      <c r="O88" s="139" t="str">
        <f t="shared" si="227"/>
        <v/>
      </c>
      <c r="P88" s="139" t="str">
        <f t="shared" si="227"/>
        <v/>
      </c>
      <c r="Q88" s="139" t="str">
        <f t="shared" si="227"/>
        <v/>
      </c>
      <c r="R88" s="139" t="str">
        <f t="shared" si="227"/>
        <v/>
      </c>
      <c r="S88" s="139" t="str">
        <f t="shared" si="227"/>
        <v/>
      </c>
      <c r="T88" s="320">
        <f t="shared" si="178"/>
        <v>0</v>
      </c>
      <c r="U88" s="138"/>
      <c r="V88" s="138" t="str">
        <f t="shared" ref="V88:AF88" si="228">IF(U88="","",U88)</f>
        <v/>
      </c>
      <c r="W88" s="138" t="str">
        <f t="shared" si="228"/>
        <v/>
      </c>
      <c r="X88" s="138" t="str">
        <f t="shared" si="228"/>
        <v/>
      </c>
      <c r="Y88" s="138" t="str">
        <f t="shared" si="228"/>
        <v/>
      </c>
      <c r="Z88" s="138" t="str">
        <f t="shared" si="228"/>
        <v/>
      </c>
      <c r="AA88" s="138" t="str">
        <f t="shared" si="228"/>
        <v/>
      </c>
      <c r="AB88" s="138" t="str">
        <f t="shared" si="228"/>
        <v/>
      </c>
      <c r="AC88" s="138" t="str">
        <f t="shared" si="228"/>
        <v/>
      </c>
      <c r="AD88" s="138" t="str">
        <f t="shared" si="228"/>
        <v/>
      </c>
      <c r="AE88" s="138" t="str">
        <f t="shared" si="228"/>
        <v/>
      </c>
      <c r="AF88" s="138" t="str">
        <f t="shared" si="228"/>
        <v/>
      </c>
      <c r="AG88" s="320">
        <f t="shared" si="180"/>
        <v>0</v>
      </c>
      <c r="AH88" s="1289"/>
      <c r="AO88" s="511">
        <v>3</v>
      </c>
      <c r="AP88" s="511">
        <v>1</v>
      </c>
      <c r="AQ88" s="511">
        <v>11</v>
      </c>
      <c r="AR88" s="515">
        <f ca="1">IF($AQ88=1,IF(INDIRECT(ADDRESS(($AO88-1)*3+$AP88+5,$AQ88+7))="",0,INDIRECT(ADDRESS(($AO88-1)*3+$AP88+5,$AQ88+7))),IF(INDIRECT(ADDRESS(($AO88-1)*3+$AP88+5,$AQ88+7))="",0,IF(COUNTIF(INDIRECT(ADDRESS(($AO88-1)*36+($AP88-1)*12+6,COLUMN())):INDIRECT(ADDRESS(($AO88-1)*36+($AP88-1)*12+$AQ88+4,COLUMN())),INDIRECT(ADDRESS(($AO88-1)*3+$AP88+5,$AQ88+7)))&gt;=1,0,INDIRECT(ADDRESS(($AO88-1)*3+$AP88+5,$AQ88+7)))))</f>
        <v>0</v>
      </c>
      <c r="AS88" s="511">
        <f ca="1">COUNTIF(INDIRECT("H"&amp;(ROW()+12*(($AO88-1)*3+$AP88)-ROW())/12+5):INDIRECT("S"&amp;(ROW()+12*(($AO88-1)*3+$AP88)-ROW())/12+5),AR88)</f>
        <v>0</v>
      </c>
      <c r="AT88" s="515">
        <f ca="1">IF($AQ88=1,IF(INDIRECT(ADDRESS(($AO88-1)*3+$AP88+5,$AQ88+20))="",0,INDIRECT(ADDRESS(($AO88-1)*3+$AP88+5,$AQ88+20))),IF(INDIRECT(ADDRESS(($AO88-1)*3+$AP88+5,$AQ88+20))="",0,IF(COUNTIF(INDIRECT(ADDRESS(($AO88-1)*36+($AP88-1)*12+6,COLUMN())):INDIRECT(ADDRESS(($AO88-1)*36+($AP88-1)*12+$AQ88+4,COLUMN())),INDIRECT(ADDRESS(($AO88-1)*3+$AP88+5,$AQ88+20)))&gt;=1,0,INDIRECT(ADDRESS(($AO88-1)*3+$AP88+5,$AQ88+20)))))</f>
        <v>0</v>
      </c>
      <c r="AU88" s="511">
        <f ca="1">COUNTIF(INDIRECT("U"&amp;(ROW()+12*(($AO88-1)*3+$AP88)-ROW())/12+5):INDIRECT("AF"&amp;(ROW()+12*(($AO88-1)*3+$AP88)-ROW())/12+5),AT88)</f>
        <v>0</v>
      </c>
      <c r="AV88" s="511">
        <f ca="1">IF(AND(AR88+AT88&gt;0,AS88+AU88&gt;0),COUNTIF(AV$6:AV87,"&gt;0")+1,0)</f>
        <v>0</v>
      </c>
      <c r="BF88" s="511">
        <v>2</v>
      </c>
      <c r="BG88" s="511" t="s">
        <v>389</v>
      </c>
      <c r="BH88" s="517">
        <f>IF(BH87+BU87&gt;マスタ!$C$3,1,0)</f>
        <v>0</v>
      </c>
      <c r="BI88" s="517">
        <f>IF(BI87+BV87&gt;マスタ!$C$3,1,0)</f>
        <v>0</v>
      </c>
      <c r="BJ88" s="517">
        <f>IF(BJ87+BW87&gt;マスタ!$C$3,1,0)</f>
        <v>0</v>
      </c>
      <c r="BK88" s="517">
        <f>IF(BK87+BX87&gt;マスタ!$C$3,1,0)</f>
        <v>0</v>
      </c>
      <c r="BL88" s="517">
        <f>IF(BL87+BY87&gt;マスタ!$C$3,1,0)</f>
        <v>0</v>
      </c>
      <c r="BM88" s="517">
        <f>IF(BM87+BZ87&gt;マスタ!$C$3,1,0)</f>
        <v>0</v>
      </c>
      <c r="BN88" s="517">
        <f>IF(BN87+CA87&gt;マスタ!$C$3,1,0)</f>
        <v>0</v>
      </c>
      <c r="BO88" s="517">
        <f>IF(BO87+CB87&gt;マスタ!$C$3,1,0)</f>
        <v>0</v>
      </c>
      <c r="BP88" s="517">
        <f>IF(BP87+CC87&gt;マスタ!$C$3,1,0)</f>
        <v>0</v>
      </c>
      <c r="BQ88" s="517">
        <f>IF(BQ87+CD87&gt;マスタ!$C$3,1,0)</f>
        <v>0</v>
      </c>
      <c r="BR88" s="517">
        <f>IF(BR87+CE87&gt;マスタ!$C$3,1,0)</f>
        <v>0</v>
      </c>
      <c r="BS88" s="517">
        <f>IF(BS87+CF87&gt;マスタ!$C$3,1,0)</f>
        <v>0</v>
      </c>
      <c r="BU88" s="517"/>
      <c r="BV88" s="517"/>
      <c r="BW88" s="517"/>
      <c r="BX88" s="517"/>
      <c r="BY88" s="517"/>
      <c r="BZ88" s="517"/>
      <c r="CA88" s="517"/>
      <c r="CB88" s="517"/>
      <c r="CC88" s="517"/>
      <c r="CD88" s="517"/>
      <c r="CE88" s="517"/>
      <c r="CF88" s="517"/>
    </row>
    <row r="89" spans="1:84">
      <c r="A89" s="1301"/>
      <c r="B89" s="1304"/>
      <c r="C89" s="1304"/>
      <c r="D89" s="1304"/>
      <c r="E89" s="1307"/>
      <c r="F89" s="1304"/>
      <c r="G89" s="323" t="s">
        <v>516</v>
      </c>
      <c r="H89" s="137"/>
      <c r="I89" s="137" t="str">
        <f t="shared" ref="I89:S89" si="229">IF(H89="","",H89)</f>
        <v/>
      </c>
      <c r="J89" s="137" t="str">
        <f t="shared" si="229"/>
        <v/>
      </c>
      <c r="K89" s="137" t="str">
        <f t="shared" si="229"/>
        <v/>
      </c>
      <c r="L89" s="137" t="str">
        <f t="shared" si="229"/>
        <v/>
      </c>
      <c r="M89" s="137" t="str">
        <f t="shared" si="229"/>
        <v/>
      </c>
      <c r="N89" s="137" t="str">
        <f t="shared" si="229"/>
        <v/>
      </c>
      <c r="O89" s="137" t="str">
        <f t="shared" si="229"/>
        <v/>
      </c>
      <c r="P89" s="137" t="str">
        <f t="shared" si="229"/>
        <v/>
      </c>
      <c r="Q89" s="137" t="str">
        <f t="shared" si="229"/>
        <v/>
      </c>
      <c r="R89" s="137" t="str">
        <f t="shared" si="229"/>
        <v/>
      </c>
      <c r="S89" s="137" t="str">
        <f t="shared" si="229"/>
        <v/>
      </c>
      <c r="T89" s="322">
        <f t="shared" si="178"/>
        <v>0</v>
      </c>
      <c r="U89" s="136"/>
      <c r="V89" s="136" t="str">
        <f t="shared" ref="V89:AF89" si="230">IF(U89="","",U89)</f>
        <v/>
      </c>
      <c r="W89" s="136" t="str">
        <f t="shared" si="230"/>
        <v/>
      </c>
      <c r="X89" s="136" t="str">
        <f t="shared" si="230"/>
        <v/>
      </c>
      <c r="Y89" s="136" t="str">
        <f t="shared" si="230"/>
        <v/>
      </c>
      <c r="Z89" s="136" t="str">
        <f t="shared" si="230"/>
        <v/>
      </c>
      <c r="AA89" s="136" t="str">
        <f t="shared" si="230"/>
        <v/>
      </c>
      <c r="AB89" s="136" t="str">
        <f t="shared" si="230"/>
        <v/>
      </c>
      <c r="AC89" s="136" t="str">
        <f t="shared" si="230"/>
        <v/>
      </c>
      <c r="AD89" s="136" t="str">
        <f t="shared" si="230"/>
        <v/>
      </c>
      <c r="AE89" s="136" t="str">
        <f t="shared" si="230"/>
        <v/>
      </c>
      <c r="AF89" s="136" t="str">
        <f t="shared" si="230"/>
        <v/>
      </c>
      <c r="AG89" s="322">
        <f t="shared" si="180"/>
        <v>0</v>
      </c>
      <c r="AH89" s="1290"/>
      <c r="AO89" s="511">
        <v>3</v>
      </c>
      <c r="AP89" s="511">
        <v>1</v>
      </c>
      <c r="AQ89" s="511">
        <v>12</v>
      </c>
      <c r="AR89" s="515">
        <f ca="1">IF($AQ89=1,IF(INDIRECT(ADDRESS(($AO89-1)*3+$AP89+5,$AQ89+7))="",0,INDIRECT(ADDRESS(($AO89-1)*3+$AP89+5,$AQ89+7))),IF(INDIRECT(ADDRESS(($AO89-1)*3+$AP89+5,$AQ89+7))="",0,IF(COUNTIF(INDIRECT(ADDRESS(($AO89-1)*36+($AP89-1)*12+6,COLUMN())):INDIRECT(ADDRESS(($AO89-1)*36+($AP89-1)*12+$AQ89+4,COLUMN())),INDIRECT(ADDRESS(($AO89-1)*3+$AP89+5,$AQ89+7)))&gt;=1,0,INDIRECT(ADDRESS(($AO89-1)*3+$AP89+5,$AQ89+7)))))</f>
        <v>0</v>
      </c>
      <c r="AS89" s="511">
        <f ca="1">COUNTIF(INDIRECT("H"&amp;(ROW()+12*(($AO89-1)*3+$AP89)-ROW())/12+5):INDIRECT("S"&amp;(ROW()+12*(($AO89-1)*3+$AP89)-ROW())/12+5),AR89)</f>
        <v>0</v>
      </c>
      <c r="AT89" s="515">
        <f ca="1">IF($AQ89=1,IF(INDIRECT(ADDRESS(($AO89-1)*3+$AP89+5,$AQ89+20))="",0,INDIRECT(ADDRESS(($AO89-1)*3+$AP89+5,$AQ89+20))),IF(INDIRECT(ADDRESS(($AO89-1)*3+$AP89+5,$AQ89+20))="",0,IF(COUNTIF(INDIRECT(ADDRESS(($AO89-1)*36+($AP89-1)*12+6,COLUMN())):INDIRECT(ADDRESS(($AO89-1)*36+($AP89-1)*12+$AQ89+4,COLUMN())),INDIRECT(ADDRESS(($AO89-1)*3+$AP89+5,$AQ89+20)))&gt;=1,0,INDIRECT(ADDRESS(($AO89-1)*3+$AP89+5,$AQ89+20)))))</f>
        <v>0</v>
      </c>
      <c r="AU89" s="511">
        <f ca="1">COUNTIF(INDIRECT("U"&amp;(ROW()+12*(($AO89-1)*3+$AP89)-ROW())/12+5):INDIRECT("AF"&amp;(ROW()+12*(($AO89-1)*3+$AP89)-ROW())/12+5),AT89)</f>
        <v>0</v>
      </c>
      <c r="AV89" s="511">
        <f ca="1">IF(AND(AR89+AT89&gt;0,AS89+AU89&gt;0),COUNTIF(AV$6:AV88,"&gt;0")+1,0)</f>
        <v>0</v>
      </c>
      <c r="BF89" s="511">
        <v>3</v>
      </c>
      <c r="BH89" s="517"/>
      <c r="BI89" s="517"/>
      <c r="BJ89" s="517"/>
      <c r="BK89" s="517"/>
      <c r="BL89" s="517"/>
      <c r="BM89" s="517"/>
      <c r="BN89" s="517"/>
      <c r="BO89" s="517"/>
      <c r="BP89" s="517"/>
      <c r="BQ89" s="517"/>
      <c r="BR89" s="517"/>
      <c r="BS89" s="517"/>
    </row>
    <row r="90" spans="1:84">
      <c r="A90" s="1300">
        <v>29</v>
      </c>
      <c r="B90" s="1302"/>
      <c r="C90" s="1302"/>
      <c r="D90" s="1302"/>
      <c r="E90" s="1305"/>
      <c r="F90" s="1302"/>
      <c r="G90" s="317" t="s">
        <v>391</v>
      </c>
      <c r="H90" s="141"/>
      <c r="I90" s="141" t="str">
        <f t="shared" ref="I90:S90" si="231">IF(H90="","",H90)</f>
        <v/>
      </c>
      <c r="J90" s="141" t="str">
        <f t="shared" si="231"/>
        <v/>
      </c>
      <c r="K90" s="141" t="str">
        <f t="shared" si="231"/>
        <v/>
      </c>
      <c r="L90" s="141" t="str">
        <f t="shared" si="231"/>
        <v/>
      </c>
      <c r="M90" s="141" t="str">
        <f t="shared" si="231"/>
        <v/>
      </c>
      <c r="N90" s="141" t="str">
        <f t="shared" si="231"/>
        <v/>
      </c>
      <c r="O90" s="141" t="str">
        <f t="shared" si="231"/>
        <v/>
      </c>
      <c r="P90" s="141" t="str">
        <f t="shared" si="231"/>
        <v/>
      </c>
      <c r="Q90" s="141" t="str">
        <f t="shared" si="231"/>
        <v/>
      </c>
      <c r="R90" s="141" t="str">
        <f t="shared" si="231"/>
        <v/>
      </c>
      <c r="S90" s="141" t="str">
        <f t="shared" si="231"/>
        <v/>
      </c>
      <c r="T90" s="318">
        <f t="shared" si="178"/>
        <v>0</v>
      </c>
      <c r="U90" s="140"/>
      <c r="V90" s="140" t="str">
        <f t="shared" ref="V90:AF90" si="232">IF(U90="","",U90)</f>
        <v/>
      </c>
      <c r="W90" s="140" t="str">
        <f t="shared" si="232"/>
        <v/>
      </c>
      <c r="X90" s="140" t="str">
        <f t="shared" si="232"/>
        <v/>
      </c>
      <c r="Y90" s="140" t="str">
        <f t="shared" si="232"/>
        <v/>
      </c>
      <c r="Z90" s="140" t="str">
        <f t="shared" si="232"/>
        <v/>
      </c>
      <c r="AA90" s="140" t="str">
        <f t="shared" si="232"/>
        <v/>
      </c>
      <c r="AB90" s="140" t="str">
        <f t="shared" si="232"/>
        <v/>
      </c>
      <c r="AC90" s="140" t="str">
        <f t="shared" si="232"/>
        <v/>
      </c>
      <c r="AD90" s="140" t="str">
        <f t="shared" si="232"/>
        <v/>
      </c>
      <c r="AE90" s="140" t="str">
        <f t="shared" si="232"/>
        <v/>
      </c>
      <c r="AF90" s="140" t="str">
        <f t="shared" si="232"/>
        <v/>
      </c>
      <c r="AG90" s="318">
        <f t="shared" si="180"/>
        <v>0</v>
      </c>
      <c r="AH90" s="1288"/>
      <c r="AO90" s="511">
        <v>3</v>
      </c>
      <c r="AP90" s="511">
        <v>2</v>
      </c>
      <c r="AQ90" s="511">
        <v>1</v>
      </c>
      <c r="AR90" s="515">
        <f ca="1">IF($AQ90=1,IF(INDIRECT(ADDRESS(($AO90-1)*3+$AP90+5,$AQ90+7))="",0,INDIRECT(ADDRESS(($AO90-1)*3+$AP90+5,$AQ90+7))),IF(INDIRECT(ADDRESS(($AO90-1)*3+$AP90+5,$AQ90+7))="",0,IF(COUNTIF(INDIRECT(ADDRESS(($AO90-1)*36+($AP90-1)*12+6,COLUMN())):INDIRECT(ADDRESS(($AO90-1)*36+($AP90-1)*12+$AQ90+4,COLUMN())),INDIRECT(ADDRESS(($AO90-1)*3+$AP90+5,$AQ90+7)))&gt;=1,0,INDIRECT(ADDRESS(($AO90-1)*3+$AP90+5,$AQ90+7)))))</f>
        <v>0</v>
      </c>
      <c r="AS90" s="511">
        <f ca="1">COUNTIF(INDIRECT("H"&amp;(ROW()+12*(($AO90-1)*3+$AP90)-ROW())/12+5):INDIRECT("S"&amp;(ROW()+12*(($AO90-1)*3+$AP90)-ROW())/12+5),AR90)</f>
        <v>0</v>
      </c>
      <c r="AT90" s="515">
        <f ca="1">IF($AQ90=1,IF(INDIRECT(ADDRESS(($AO90-1)*3+$AP90+5,$AQ90+20))="",0,INDIRECT(ADDRESS(($AO90-1)*3+$AP90+5,$AQ90+20))),IF(INDIRECT(ADDRESS(($AO90-1)*3+$AP90+5,$AQ90+20))="",0,IF(COUNTIF(INDIRECT(ADDRESS(($AO90-1)*36+($AP90-1)*12+6,COLUMN())):INDIRECT(ADDRESS(($AO90-1)*36+($AP90-1)*12+$AQ90+4,COLUMN())),INDIRECT(ADDRESS(($AO90-1)*3+$AP90+5,$AQ90+20)))&gt;=1,0,INDIRECT(ADDRESS(($AO90-1)*3+$AP90+5,$AQ90+20)))))</f>
        <v>0</v>
      </c>
      <c r="AU90" s="511">
        <f ca="1">COUNTIF(INDIRECT("U"&amp;(ROW()+12*(($AO90-1)*3+$AP90)-ROW())/12+5):INDIRECT("AF"&amp;(ROW()+12*(($AO90-1)*3+$AP90)-ROW())/12+5),AT90)</f>
        <v>0</v>
      </c>
      <c r="AV90" s="511">
        <f ca="1">IF(AND(AR90+AT90&gt;0,AS90+AU90&gt;0),COUNTIF(AV$6:AV89,"&gt;0")+1,0)</f>
        <v>0</v>
      </c>
      <c r="BF90" s="511">
        <v>1</v>
      </c>
      <c r="BH90" s="517">
        <f t="shared" ref="BH90:BS90" si="233">SUM(H90:H91)</f>
        <v>0</v>
      </c>
      <c r="BI90" s="517">
        <f t="shared" si="233"/>
        <v>0</v>
      </c>
      <c r="BJ90" s="517">
        <f t="shared" si="233"/>
        <v>0</v>
      </c>
      <c r="BK90" s="517">
        <f t="shared" si="233"/>
        <v>0</v>
      </c>
      <c r="BL90" s="517">
        <f t="shared" si="233"/>
        <v>0</v>
      </c>
      <c r="BM90" s="517">
        <f t="shared" si="233"/>
        <v>0</v>
      </c>
      <c r="BN90" s="517">
        <f t="shared" si="233"/>
        <v>0</v>
      </c>
      <c r="BO90" s="517">
        <f t="shared" si="233"/>
        <v>0</v>
      </c>
      <c r="BP90" s="517">
        <f t="shared" si="233"/>
        <v>0</v>
      </c>
      <c r="BQ90" s="517">
        <f t="shared" si="233"/>
        <v>0</v>
      </c>
      <c r="BR90" s="517">
        <f t="shared" si="233"/>
        <v>0</v>
      </c>
      <c r="BS90" s="517">
        <f t="shared" si="233"/>
        <v>0</v>
      </c>
      <c r="BU90" s="517">
        <f t="shared" ref="BU90:CF90" si="234">SUM(U90:U91)</f>
        <v>0</v>
      </c>
      <c r="BV90" s="517">
        <f t="shared" si="234"/>
        <v>0</v>
      </c>
      <c r="BW90" s="517">
        <f t="shared" si="234"/>
        <v>0</v>
      </c>
      <c r="BX90" s="517">
        <f t="shared" si="234"/>
        <v>0</v>
      </c>
      <c r="BY90" s="517">
        <f t="shared" si="234"/>
        <v>0</v>
      </c>
      <c r="BZ90" s="517">
        <f t="shared" si="234"/>
        <v>0</v>
      </c>
      <c r="CA90" s="517">
        <f t="shared" si="234"/>
        <v>0</v>
      </c>
      <c r="CB90" s="517">
        <f t="shared" si="234"/>
        <v>0</v>
      </c>
      <c r="CC90" s="517">
        <f t="shared" si="234"/>
        <v>0</v>
      </c>
      <c r="CD90" s="517">
        <f t="shared" si="234"/>
        <v>0</v>
      </c>
      <c r="CE90" s="517">
        <f t="shared" si="234"/>
        <v>0</v>
      </c>
      <c r="CF90" s="517">
        <f t="shared" si="234"/>
        <v>0</v>
      </c>
    </row>
    <row r="91" spans="1:84">
      <c r="A91" s="1313"/>
      <c r="B91" s="1303"/>
      <c r="C91" s="1303"/>
      <c r="D91" s="1303"/>
      <c r="E91" s="1306"/>
      <c r="F91" s="1303"/>
      <c r="G91" s="319" t="s">
        <v>390</v>
      </c>
      <c r="H91" s="139"/>
      <c r="I91" s="139" t="str">
        <f t="shared" ref="I91:S91" si="235">IF(H91="","",H91)</f>
        <v/>
      </c>
      <c r="J91" s="139" t="str">
        <f t="shared" si="235"/>
        <v/>
      </c>
      <c r="K91" s="139" t="str">
        <f t="shared" si="235"/>
        <v/>
      </c>
      <c r="L91" s="139" t="str">
        <f t="shared" si="235"/>
        <v/>
      </c>
      <c r="M91" s="139" t="str">
        <f t="shared" si="235"/>
        <v/>
      </c>
      <c r="N91" s="139" t="str">
        <f t="shared" si="235"/>
        <v/>
      </c>
      <c r="O91" s="139" t="str">
        <f t="shared" si="235"/>
        <v/>
      </c>
      <c r="P91" s="139" t="str">
        <f t="shared" si="235"/>
        <v/>
      </c>
      <c r="Q91" s="139" t="str">
        <f t="shared" si="235"/>
        <v/>
      </c>
      <c r="R91" s="139" t="str">
        <f t="shared" si="235"/>
        <v/>
      </c>
      <c r="S91" s="139" t="str">
        <f t="shared" si="235"/>
        <v/>
      </c>
      <c r="T91" s="320">
        <f t="shared" si="178"/>
        <v>0</v>
      </c>
      <c r="U91" s="138"/>
      <c r="V91" s="138" t="str">
        <f t="shared" ref="V91:AF91" si="236">IF(U91="","",U91)</f>
        <v/>
      </c>
      <c r="W91" s="138" t="str">
        <f t="shared" si="236"/>
        <v/>
      </c>
      <c r="X91" s="138" t="str">
        <f t="shared" si="236"/>
        <v/>
      </c>
      <c r="Y91" s="138" t="str">
        <f t="shared" si="236"/>
        <v/>
      </c>
      <c r="Z91" s="138" t="str">
        <f t="shared" si="236"/>
        <v/>
      </c>
      <c r="AA91" s="138" t="str">
        <f t="shared" si="236"/>
        <v/>
      </c>
      <c r="AB91" s="138" t="str">
        <f t="shared" si="236"/>
        <v/>
      </c>
      <c r="AC91" s="138" t="str">
        <f t="shared" si="236"/>
        <v/>
      </c>
      <c r="AD91" s="138" t="str">
        <f t="shared" si="236"/>
        <v/>
      </c>
      <c r="AE91" s="138" t="str">
        <f t="shared" si="236"/>
        <v/>
      </c>
      <c r="AF91" s="138" t="str">
        <f t="shared" si="236"/>
        <v/>
      </c>
      <c r="AG91" s="320">
        <f t="shared" si="180"/>
        <v>0</v>
      </c>
      <c r="AH91" s="1289"/>
      <c r="AO91" s="511">
        <v>3</v>
      </c>
      <c r="AP91" s="511">
        <v>2</v>
      </c>
      <c r="AQ91" s="511">
        <v>2</v>
      </c>
      <c r="AR91" s="515">
        <f ca="1">IF($AQ91=1,IF(INDIRECT(ADDRESS(($AO91-1)*3+$AP91+5,$AQ91+7))="",0,INDIRECT(ADDRESS(($AO91-1)*3+$AP91+5,$AQ91+7))),IF(INDIRECT(ADDRESS(($AO91-1)*3+$AP91+5,$AQ91+7))="",0,IF(COUNTIF(INDIRECT(ADDRESS(($AO91-1)*36+($AP91-1)*12+6,COLUMN())):INDIRECT(ADDRESS(($AO91-1)*36+($AP91-1)*12+$AQ91+4,COLUMN())),INDIRECT(ADDRESS(($AO91-1)*3+$AP91+5,$AQ91+7)))&gt;=1,0,INDIRECT(ADDRESS(($AO91-1)*3+$AP91+5,$AQ91+7)))))</f>
        <v>0</v>
      </c>
      <c r="AS91" s="511">
        <f ca="1">COUNTIF(INDIRECT("H"&amp;(ROW()+12*(($AO91-1)*3+$AP91)-ROW())/12+5):INDIRECT("S"&amp;(ROW()+12*(($AO91-1)*3+$AP91)-ROW())/12+5),AR91)</f>
        <v>0</v>
      </c>
      <c r="AT91" s="515">
        <f ca="1">IF($AQ91=1,IF(INDIRECT(ADDRESS(($AO91-1)*3+$AP91+5,$AQ91+20))="",0,INDIRECT(ADDRESS(($AO91-1)*3+$AP91+5,$AQ91+20))),IF(INDIRECT(ADDRESS(($AO91-1)*3+$AP91+5,$AQ91+20))="",0,IF(COUNTIF(INDIRECT(ADDRESS(($AO91-1)*36+($AP91-1)*12+6,COLUMN())):INDIRECT(ADDRESS(($AO91-1)*36+($AP91-1)*12+$AQ91+4,COLUMN())),INDIRECT(ADDRESS(($AO91-1)*3+$AP91+5,$AQ91+20)))&gt;=1,0,INDIRECT(ADDRESS(($AO91-1)*3+$AP91+5,$AQ91+20)))))</f>
        <v>0</v>
      </c>
      <c r="AU91" s="511">
        <f ca="1">COUNTIF(INDIRECT("U"&amp;(ROW()+12*(($AO91-1)*3+$AP91)-ROW())/12+5):INDIRECT("AF"&amp;(ROW()+12*(($AO91-1)*3+$AP91)-ROW())/12+5),AT91)</f>
        <v>0</v>
      </c>
      <c r="AV91" s="511">
        <f ca="1">IF(AND(AR91+AT91&gt;0,AS91+AU91&gt;0),COUNTIF(AV$6:AV90,"&gt;0")+1,0)</f>
        <v>0</v>
      </c>
      <c r="BF91" s="511">
        <v>2</v>
      </c>
      <c r="BG91" s="511" t="s">
        <v>389</v>
      </c>
      <c r="BH91" s="517">
        <f>IF(BH90+BU90&gt;マスタ!$C$3,1,0)</f>
        <v>0</v>
      </c>
      <c r="BI91" s="517">
        <f>IF(BI90+BV90&gt;マスタ!$C$3,1,0)</f>
        <v>0</v>
      </c>
      <c r="BJ91" s="517">
        <f>IF(BJ90+BW90&gt;マスタ!$C$3,1,0)</f>
        <v>0</v>
      </c>
      <c r="BK91" s="517">
        <f>IF(BK90+BX90&gt;マスタ!$C$3,1,0)</f>
        <v>0</v>
      </c>
      <c r="BL91" s="517">
        <f>IF(BL90+BY90&gt;マスタ!$C$3,1,0)</f>
        <v>0</v>
      </c>
      <c r="BM91" s="517">
        <f>IF(BM90+BZ90&gt;マスタ!$C$3,1,0)</f>
        <v>0</v>
      </c>
      <c r="BN91" s="517">
        <f>IF(BN90+CA90&gt;マスタ!$C$3,1,0)</f>
        <v>0</v>
      </c>
      <c r="BO91" s="517">
        <f>IF(BO90+CB90&gt;マスタ!$C$3,1,0)</f>
        <v>0</v>
      </c>
      <c r="BP91" s="517">
        <f>IF(BP90+CC90&gt;マスタ!$C$3,1,0)</f>
        <v>0</v>
      </c>
      <c r="BQ91" s="517">
        <f>IF(BQ90+CD90&gt;マスタ!$C$3,1,0)</f>
        <v>0</v>
      </c>
      <c r="BR91" s="517">
        <f>IF(BR90+CE90&gt;マスタ!$C$3,1,0)</f>
        <v>0</v>
      </c>
      <c r="BS91" s="517">
        <f>IF(BS90+CF90&gt;マスタ!$C$3,1,0)</f>
        <v>0</v>
      </c>
      <c r="BU91" s="517"/>
      <c r="BV91" s="517"/>
      <c r="BW91" s="517"/>
      <c r="BX91" s="517"/>
      <c r="BY91" s="517"/>
      <c r="BZ91" s="517"/>
      <c r="CA91" s="517"/>
      <c r="CB91" s="517"/>
      <c r="CC91" s="517"/>
      <c r="CD91" s="517"/>
      <c r="CE91" s="517"/>
      <c r="CF91" s="517"/>
    </row>
    <row r="92" spans="1:84">
      <c r="A92" s="1301"/>
      <c r="B92" s="1304"/>
      <c r="C92" s="1304"/>
      <c r="D92" s="1304"/>
      <c r="E92" s="1307"/>
      <c r="F92" s="1304"/>
      <c r="G92" s="323" t="s">
        <v>516</v>
      </c>
      <c r="H92" s="137"/>
      <c r="I92" s="137" t="str">
        <f t="shared" ref="I92:S92" si="237">IF(H92="","",H92)</f>
        <v/>
      </c>
      <c r="J92" s="137" t="str">
        <f t="shared" si="237"/>
        <v/>
      </c>
      <c r="K92" s="137" t="str">
        <f t="shared" si="237"/>
        <v/>
      </c>
      <c r="L92" s="137" t="str">
        <f t="shared" si="237"/>
        <v/>
      </c>
      <c r="M92" s="137" t="str">
        <f t="shared" si="237"/>
        <v/>
      </c>
      <c r="N92" s="137" t="str">
        <f t="shared" si="237"/>
        <v/>
      </c>
      <c r="O92" s="137" t="str">
        <f t="shared" si="237"/>
        <v/>
      </c>
      <c r="P92" s="137" t="str">
        <f t="shared" si="237"/>
        <v/>
      </c>
      <c r="Q92" s="137" t="str">
        <f t="shared" si="237"/>
        <v/>
      </c>
      <c r="R92" s="137" t="str">
        <f t="shared" si="237"/>
        <v/>
      </c>
      <c r="S92" s="137" t="str">
        <f t="shared" si="237"/>
        <v/>
      </c>
      <c r="T92" s="322">
        <f t="shared" si="178"/>
        <v>0</v>
      </c>
      <c r="U92" s="136"/>
      <c r="V92" s="136" t="str">
        <f t="shared" ref="V92:AF92" si="238">IF(U92="","",U92)</f>
        <v/>
      </c>
      <c r="W92" s="136" t="str">
        <f t="shared" si="238"/>
        <v/>
      </c>
      <c r="X92" s="136" t="str">
        <f t="shared" si="238"/>
        <v/>
      </c>
      <c r="Y92" s="136" t="str">
        <f t="shared" si="238"/>
        <v/>
      </c>
      <c r="Z92" s="136" t="str">
        <f t="shared" si="238"/>
        <v/>
      </c>
      <c r="AA92" s="136" t="str">
        <f t="shared" si="238"/>
        <v/>
      </c>
      <c r="AB92" s="136" t="str">
        <f t="shared" si="238"/>
        <v/>
      </c>
      <c r="AC92" s="136" t="str">
        <f t="shared" si="238"/>
        <v/>
      </c>
      <c r="AD92" s="136" t="str">
        <f t="shared" si="238"/>
        <v/>
      </c>
      <c r="AE92" s="136" t="str">
        <f t="shared" si="238"/>
        <v/>
      </c>
      <c r="AF92" s="136" t="str">
        <f t="shared" si="238"/>
        <v/>
      </c>
      <c r="AG92" s="322">
        <f t="shared" si="180"/>
        <v>0</v>
      </c>
      <c r="AH92" s="1290"/>
      <c r="AO92" s="511">
        <v>3</v>
      </c>
      <c r="AP92" s="511">
        <v>2</v>
      </c>
      <c r="AQ92" s="511">
        <v>3</v>
      </c>
      <c r="AR92" s="515">
        <f ca="1">IF($AQ92=1,IF(INDIRECT(ADDRESS(($AO92-1)*3+$AP92+5,$AQ92+7))="",0,INDIRECT(ADDRESS(($AO92-1)*3+$AP92+5,$AQ92+7))),IF(INDIRECT(ADDRESS(($AO92-1)*3+$AP92+5,$AQ92+7))="",0,IF(COUNTIF(INDIRECT(ADDRESS(($AO92-1)*36+($AP92-1)*12+6,COLUMN())):INDIRECT(ADDRESS(($AO92-1)*36+($AP92-1)*12+$AQ92+4,COLUMN())),INDIRECT(ADDRESS(($AO92-1)*3+$AP92+5,$AQ92+7)))&gt;=1,0,INDIRECT(ADDRESS(($AO92-1)*3+$AP92+5,$AQ92+7)))))</f>
        <v>0</v>
      </c>
      <c r="AS92" s="511">
        <f ca="1">COUNTIF(INDIRECT("H"&amp;(ROW()+12*(($AO92-1)*3+$AP92)-ROW())/12+5):INDIRECT("S"&amp;(ROW()+12*(($AO92-1)*3+$AP92)-ROW())/12+5),AR92)</f>
        <v>0</v>
      </c>
      <c r="AT92" s="515">
        <f ca="1">IF($AQ92=1,IF(INDIRECT(ADDRESS(($AO92-1)*3+$AP92+5,$AQ92+20))="",0,INDIRECT(ADDRESS(($AO92-1)*3+$AP92+5,$AQ92+20))),IF(INDIRECT(ADDRESS(($AO92-1)*3+$AP92+5,$AQ92+20))="",0,IF(COUNTIF(INDIRECT(ADDRESS(($AO92-1)*36+($AP92-1)*12+6,COLUMN())):INDIRECT(ADDRESS(($AO92-1)*36+($AP92-1)*12+$AQ92+4,COLUMN())),INDIRECT(ADDRESS(($AO92-1)*3+$AP92+5,$AQ92+20)))&gt;=1,0,INDIRECT(ADDRESS(($AO92-1)*3+$AP92+5,$AQ92+20)))))</f>
        <v>0</v>
      </c>
      <c r="AU92" s="511">
        <f ca="1">COUNTIF(INDIRECT("U"&amp;(ROW()+12*(($AO92-1)*3+$AP92)-ROW())/12+5):INDIRECT("AF"&amp;(ROW()+12*(($AO92-1)*3+$AP92)-ROW())/12+5),AT92)</f>
        <v>0</v>
      </c>
      <c r="AV92" s="511">
        <f ca="1">IF(AND(AR92+AT92&gt;0,AS92+AU92&gt;0),COUNTIF(AV$6:AV91,"&gt;0")+1,0)</f>
        <v>0</v>
      </c>
      <c r="BF92" s="511">
        <v>3</v>
      </c>
      <c r="BH92" s="517"/>
      <c r="BI92" s="517"/>
      <c r="BJ92" s="517"/>
      <c r="BK92" s="517"/>
      <c r="BL92" s="517"/>
      <c r="BM92" s="517"/>
      <c r="BN92" s="517"/>
      <c r="BO92" s="517"/>
      <c r="BP92" s="517"/>
      <c r="BQ92" s="517"/>
      <c r="BR92" s="517"/>
      <c r="BS92" s="517"/>
      <c r="BU92" s="517"/>
      <c r="BV92" s="517"/>
      <c r="BW92" s="517"/>
      <c r="BX92" s="517"/>
      <c r="BY92" s="517"/>
      <c r="BZ92" s="517"/>
      <c r="CA92" s="517"/>
      <c r="CB92" s="517"/>
      <c r="CC92" s="517"/>
      <c r="CD92" s="517"/>
      <c r="CE92" s="517"/>
      <c r="CF92" s="517"/>
    </row>
    <row r="93" spans="1:84">
      <c r="A93" s="1300">
        <v>30</v>
      </c>
      <c r="B93" s="1302"/>
      <c r="C93" s="1302"/>
      <c r="D93" s="1302"/>
      <c r="E93" s="1305"/>
      <c r="F93" s="1302"/>
      <c r="G93" s="317" t="s">
        <v>391</v>
      </c>
      <c r="H93" s="141"/>
      <c r="I93" s="141" t="str">
        <f t="shared" ref="I93:S93" si="239">IF(H93="","",H93)</f>
        <v/>
      </c>
      <c r="J93" s="141" t="str">
        <f t="shared" si="239"/>
        <v/>
      </c>
      <c r="K93" s="141" t="str">
        <f t="shared" si="239"/>
        <v/>
      </c>
      <c r="L93" s="141" t="str">
        <f t="shared" si="239"/>
        <v/>
      </c>
      <c r="M93" s="141" t="str">
        <f t="shared" si="239"/>
        <v/>
      </c>
      <c r="N93" s="141" t="str">
        <f t="shared" si="239"/>
        <v/>
      </c>
      <c r="O93" s="141" t="str">
        <f t="shared" si="239"/>
        <v/>
      </c>
      <c r="P93" s="141" t="str">
        <f t="shared" si="239"/>
        <v/>
      </c>
      <c r="Q93" s="141" t="str">
        <f t="shared" si="239"/>
        <v/>
      </c>
      <c r="R93" s="141" t="str">
        <f t="shared" si="239"/>
        <v/>
      </c>
      <c r="S93" s="141" t="str">
        <f t="shared" si="239"/>
        <v/>
      </c>
      <c r="T93" s="318">
        <f t="shared" si="178"/>
        <v>0</v>
      </c>
      <c r="U93" s="140"/>
      <c r="V93" s="140" t="str">
        <f t="shared" ref="V93:AF93" si="240">IF(U93="","",U93)</f>
        <v/>
      </c>
      <c r="W93" s="140" t="str">
        <f t="shared" si="240"/>
        <v/>
      </c>
      <c r="X93" s="140" t="str">
        <f t="shared" si="240"/>
        <v/>
      </c>
      <c r="Y93" s="140" t="str">
        <f t="shared" si="240"/>
        <v/>
      </c>
      <c r="Z93" s="140" t="str">
        <f t="shared" si="240"/>
        <v/>
      </c>
      <c r="AA93" s="140" t="str">
        <f t="shared" si="240"/>
        <v/>
      </c>
      <c r="AB93" s="140" t="str">
        <f t="shared" si="240"/>
        <v/>
      </c>
      <c r="AC93" s="140" t="str">
        <f t="shared" si="240"/>
        <v/>
      </c>
      <c r="AD93" s="140" t="str">
        <f t="shared" si="240"/>
        <v/>
      </c>
      <c r="AE93" s="140" t="str">
        <f t="shared" si="240"/>
        <v/>
      </c>
      <c r="AF93" s="140" t="str">
        <f t="shared" si="240"/>
        <v/>
      </c>
      <c r="AG93" s="318">
        <f t="shared" si="180"/>
        <v>0</v>
      </c>
      <c r="AH93" s="1288"/>
      <c r="AO93" s="511">
        <v>3</v>
      </c>
      <c r="AP93" s="511">
        <v>2</v>
      </c>
      <c r="AQ93" s="511">
        <v>4</v>
      </c>
      <c r="AR93" s="515">
        <f ca="1">IF($AQ93=1,IF(INDIRECT(ADDRESS(($AO93-1)*3+$AP93+5,$AQ93+7))="",0,INDIRECT(ADDRESS(($AO93-1)*3+$AP93+5,$AQ93+7))),IF(INDIRECT(ADDRESS(($AO93-1)*3+$AP93+5,$AQ93+7))="",0,IF(COUNTIF(INDIRECT(ADDRESS(($AO93-1)*36+($AP93-1)*12+6,COLUMN())):INDIRECT(ADDRESS(($AO93-1)*36+($AP93-1)*12+$AQ93+4,COLUMN())),INDIRECT(ADDRESS(($AO93-1)*3+$AP93+5,$AQ93+7)))&gt;=1,0,INDIRECT(ADDRESS(($AO93-1)*3+$AP93+5,$AQ93+7)))))</f>
        <v>0</v>
      </c>
      <c r="AS93" s="511">
        <f ca="1">COUNTIF(INDIRECT("H"&amp;(ROW()+12*(($AO93-1)*3+$AP93)-ROW())/12+5):INDIRECT("S"&amp;(ROW()+12*(($AO93-1)*3+$AP93)-ROW())/12+5),AR93)</f>
        <v>0</v>
      </c>
      <c r="AT93" s="515">
        <f ca="1">IF($AQ93=1,IF(INDIRECT(ADDRESS(($AO93-1)*3+$AP93+5,$AQ93+20))="",0,INDIRECT(ADDRESS(($AO93-1)*3+$AP93+5,$AQ93+20))),IF(INDIRECT(ADDRESS(($AO93-1)*3+$AP93+5,$AQ93+20))="",0,IF(COUNTIF(INDIRECT(ADDRESS(($AO93-1)*36+($AP93-1)*12+6,COLUMN())):INDIRECT(ADDRESS(($AO93-1)*36+($AP93-1)*12+$AQ93+4,COLUMN())),INDIRECT(ADDRESS(($AO93-1)*3+$AP93+5,$AQ93+20)))&gt;=1,0,INDIRECT(ADDRESS(($AO93-1)*3+$AP93+5,$AQ93+20)))))</f>
        <v>0</v>
      </c>
      <c r="AU93" s="511">
        <f ca="1">COUNTIF(INDIRECT("U"&amp;(ROW()+12*(($AO93-1)*3+$AP93)-ROW())/12+5):INDIRECT("AF"&amp;(ROW()+12*(($AO93-1)*3+$AP93)-ROW())/12+5),AT93)</f>
        <v>0</v>
      </c>
      <c r="AV93" s="511">
        <f ca="1">IF(AND(AR93+AT93&gt;0,AS93+AU93&gt;0),COUNTIF(AV$6:AV92,"&gt;0")+1,0)</f>
        <v>0</v>
      </c>
      <c r="BF93" s="511">
        <v>1</v>
      </c>
      <c r="BH93" s="517">
        <f t="shared" ref="BH93:BS93" si="241">SUM(H93:H94)</f>
        <v>0</v>
      </c>
      <c r="BI93" s="517">
        <f t="shared" si="241"/>
        <v>0</v>
      </c>
      <c r="BJ93" s="517">
        <f t="shared" si="241"/>
        <v>0</v>
      </c>
      <c r="BK93" s="517">
        <f t="shared" si="241"/>
        <v>0</v>
      </c>
      <c r="BL93" s="517">
        <f t="shared" si="241"/>
        <v>0</v>
      </c>
      <c r="BM93" s="517">
        <f t="shared" si="241"/>
        <v>0</v>
      </c>
      <c r="BN93" s="517">
        <f t="shared" si="241"/>
        <v>0</v>
      </c>
      <c r="BO93" s="517">
        <f t="shared" si="241"/>
        <v>0</v>
      </c>
      <c r="BP93" s="517">
        <f t="shared" si="241"/>
        <v>0</v>
      </c>
      <c r="BQ93" s="517">
        <f t="shared" si="241"/>
        <v>0</v>
      </c>
      <c r="BR93" s="517">
        <f t="shared" si="241"/>
        <v>0</v>
      </c>
      <c r="BS93" s="517">
        <f t="shared" si="241"/>
        <v>0</v>
      </c>
      <c r="BU93" s="517">
        <f t="shared" ref="BU93:CF93" si="242">SUM(U93:U94)</f>
        <v>0</v>
      </c>
      <c r="BV93" s="517">
        <f t="shared" si="242"/>
        <v>0</v>
      </c>
      <c r="BW93" s="517">
        <f t="shared" si="242"/>
        <v>0</v>
      </c>
      <c r="BX93" s="517">
        <f t="shared" si="242"/>
        <v>0</v>
      </c>
      <c r="BY93" s="517">
        <f t="shared" si="242"/>
        <v>0</v>
      </c>
      <c r="BZ93" s="517">
        <f t="shared" si="242"/>
        <v>0</v>
      </c>
      <c r="CA93" s="517">
        <f t="shared" si="242"/>
        <v>0</v>
      </c>
      <c r="CB93" s="517">
        <f t="shared" si="242"/>
        <v>0</v>
      </c>
      <c r="CC93" s="517">
        <f t="shared" si="242"/>
        <v>0</v>
      </c>
      <c r="CD93" s="517">
        <f t="shared" si="242"/>
        <v>0</v>
      </c>
      <c r="CE93" s="517">
        <f t="shared" si="242"/>
        <v>0</v>
      </c>
      <c r="CF93" s="517">
        <f t="shared" si="242"/>
        <v>0</v>
      </c>
    </row>
    <row r="94" spans="1:84">
      <c r="A94" s="1313"/>
      <c r="B94" s="1303"/>
      <c r="C94" s="1303"/>
      <c r="D94" s="1303"/>
      <c r="E94" s="1306"/>
      <c r="F94" s="1303"/>
      <c r="G94" s="319" t="s">
        <v>390</v>
      </c>
      <c r="H94" s="139"/>
      <c r="I94" s="139" t="str">
        <f t="shared" ref="I94:S94" si="243">IF(H94="","",H94)</f>
        <v/>
      </c>
      <c r="J94" s="139" t="str">
        <f t="shared" si="243"/>
        <v/>
      </c>
      <c r="K94" s="139" t="str">
        <f t="shared" si="243"/>
        <v/>
      </c>
      <c r="L94" s="139" t="str">
        <f t="shared" si="243"/>
        <v/>
      </c>
      <c r="M94" s="139" t="str">
        <f t="shared" si="243"/>
        <v/>
      </c>
      <c r="N94" s="139" t="str">
        <f t="shared" si="243"/>
        <v/>
      </c>
      <c r="O94" s="139" t="str">
        <f t="shared" si="243"/>
        <v/>
      </c>
      <c r="P94" s="139" t="str">
        <f t="shared" si="243"/>
        <v/>
      </c>
      <c r="Q94" s="139" t="str">
        <f t="shared" si="243"/>
        <v/>
      </c>
      <c r="R94" s="139" t="str">
        <f t="shared" si="243"/>
        <v/>
      </c>
      <c r="S94" s="139" t="str">
        <f t="shared" si="243"/>
        <v/>
      </c>
      <c r="T94" s="320">
        <f t="shared" si="178"/>
        <v>0</v>
      </c>
      <c r="U94" s="138"/>
      <c r="V94" s="138" t="str">
        <f t="shared" ref="V94:AF94" si="244">IF(U94="","",U94)</f>
        <v/>
      </c>
      <c r="W94" s="138" t="str">
        <f t="shared" si="244"/>
        <v/>
      </c>
      <c r="X94" s="138" t="str">
        <f t="shared" si="244"/>
        <v/>
      </c>
      <c r="Y94" s="138" t="str">
        <f t="shared" si="244"/>
        <v/>
      </c>
      <c r="Z94" s="138" t="str">
        <f t="shared" si="244"/>
        <v/>
      </c>
      <c r="AA94" s="138" t="str">
        <f t="shared" si="244"/>
        <v/>
      </c>
      <c r="AB94" s="138" t="str">
        <f t="shared" si="244"/>
        <v/>
      </c>
      <c r="AC94" s="138" t="str">
        <f t="shared" si="244"/>
        <v/>
      </c>
      <c r="AD94" s="138" t="str">
        <f t="shared" si="244"/>
        <v/>
      </c>
      <c r="AE94" s="138" t="str">
        <f t="shared" si="244"/>
        <v/>
      </c>
      <c r="AF94" s="138" t="str">
        <f t="shared" si="244"/>
        <v/>
      </c>
      <c r="AG94" s="320">
        <f t="shared" si="180"/>
        <v>0</v>
      </c>
      <c r="AH94" s="1289"/>
      <c r="AO94" s="511">
        <v>3</v>
      </c>
      <c r="AP94" s="511">
        <v>2</v>
      </c>
      <c r="AQ94" s="511">
        <v>5</v>
      </c>
      <c r="AR94" s="515">
        <f ca="1">IF($AQ94=1,IF(INDIRECT(ADDRESS(($AO94-1)*3+$AP94+5,$AQ94+7))="",0,INDIRECT(ADDRESS(($AO94-1)*3+$AP94+5,$AQ94+7))),IF(INDIRECT(ADDRESS(($AO94-1)*3+$AP94+5,$AQ94+7))="",0,IF(COUNTIF(INDIRECT(ADDRESS(($AO94-1)*36+($AP94-1)*12+6,COLUMN())):INDIRECT(ADDRESS(($AO94-1)*36+($AP94-1)*12+$AQ94+4,COLUMN())),INDIRECT(ADDRESS(($AO94-1)*3+$AP94+5,$AQ94+7)))&gt;=1,0,INDIRECT(ADDRESS(($AO94-1)*3+$AP94+5,$AQ94+7)))))</f>
        <v>0</v>
      </c>
      <c r="AS94" s="511">
        <f ca="1">COUNTIF(INDIRECT("H"&amp;(ROW()+12*(($AO94-1)*3+$AP94)-ROW())/12+5):INDIRECT("S"&amp;(ROW()+12*(($AO94-1)*3+$AP94)-ROW())/12+5),AR94)</f>
        <v>0</v>
      </c>
      <c r="AT94" s="515">
        <f ca="1">IF($AQ94=1,IF(INDIRECT(ADDRESS(($AO94-1)*3+$AP94+5,$AQ94+20))="",0,INDIRECT(ADDRESS(($AO94-1)*3+$AP94+5,$AQ94+20))),IF(INDIRECT(ADDRESS(($AO94-1)*3+$AP94+5,$AQ94+20))="",0,IF(COUNTIF(INDIRECT(ADDRESS(($AO94-1)*36+($AP94-1)*12+6,COLUMN())):INDIRECT(ADDRESS(($AO94-1)*36+($AP94-1)*12+$AQ94+4,COLUMN())),INDIRECT(ADDRESS(($AO94-1)*3+$AP94+5,$AQ94+20)))&gt;=1,0,INDIRECT(ADDRESS(($AO94-1)*3+$AP94+5,$AQ94+20)))))</f>
        <v>0</v>
      </c>
      <c r="AU94" s="511">
        <f ca="1">COUNTIF(INDIRECT("U"&amp;(ROW()+12*(($AO94-1)*3+$AP94)-ROW())/12+5):INDIRECT("AF"&amp;(ROW()+12*(($AO94-1)*3+$AP94)-ROW())/12+5),AT94)</f>
        <v>0</v>
      </c>
      <c r="AV94" s="511">
        <f ca="1">IF(AND(AR94+AT94&gt;0,AS94+AU94&gt;0),COUNTIF(AV$6:AV93,"&gt;0")+1,0)</f>
        <v>0</v>
      </c>
      <c r="BF94" s="511">
        <v>2</v>
      </c>
      <c r="BG94" s="511" t="s">
        <v>389</v>
      </c>
      <c r="BH94" s="517">
        <f>IF(BH93+BU93&gt;マスタ!$C$3,1,0)</f>
        <v>0</v>
      </c>
      <c r="BI94" s="517">
        <f>IF(BI93+BV93&gt;マスタ!$C$3,1,0)</f>
        <v>0</v>
      </c>
      <c r="BJ94" s="517">
        <f>IF(BJ93+BW93&gt;マスタ!$C$3,1,0)</f>
        <v>0</v>
      </c>
      <c r="BK94" s="517">
        <f>IF(BK93+BX93&gt;マスタ!$C$3,1,0)</f>
        <v>0</v>
      </c>
      <c r="BL94" s="517">
        <f>IF(BL93+BY93&gt;マスタ!$C$3,1,0)</f>
        <v>0</v>
      </c>
      <c r="BM94" s="517">
        <f>IF(BM93+BZ93&gt;マスタ!$C$3,1,0)</f>
        <v>0</v>
      </c>
      <c r="BN94" s="517">
        <f>IF(BN93+CA93&gt;マスタ!$C$3,1,0)</f>
        <v>0</v>
      </c>
      <c r="BO94" s="517">
        <f>IF(BO93+CB93&gt;マスタ!$C$3,1,0)</f>
        <v>0</v>
      </c>
      <c r="BP94" s="517">
        <f>IF(BP93+CC93&gt;マスタ!$C$3,1,0)</f>
        <v>0</v>
      </c>
      <c r="BQ94" s="517">
        <f>IF(BQ93+CD93&gt;マスタ!$C$3,1,0)</f>
        <v>0</v>
      </c>
      <c r="BR94" s="517">
        <f>IF(BR93+CE93&gt;マスタ!$C$3,1,0)</f>
        <v>0</v>
      </c>
      <c r="BS94" s="517">
        <f>IF(BS93+CF93&gt;マスタ!$C$3,1,0)</f>
        <v>0</v>
      </c>
    </row>
    <row r="95" spans="1:84">
      <c r="A95" s="1301"/>
      <c r="B95" s="1304"/>
      <c r="C95" s="1304"/>
      <c r="D95" s="1304"/>
      <c r="E95" s="1307"/>
      <c r="F95" s="1304"/>
      <c r="G95" s="323" t="s">
        <v>516</v>
      </c>
      <c r="H95" s="137"/>
      <c r="I95" s="137" t="str">
        <f t="shared" ref="I95:S95" si="245">IF(H95="","",H95)</f>
        <v/>
      </c>
      <c r="J95" s="137" t="str">
        <f t="shared" si="245"/>
        <v/>
      </c>
      <c r="K95" s="137" t="str">
        <f t="shared" si="245"/>
        <v/>
      </c>
      <c r="L95" s="137" t="str">
        <f t="shared" si="245"/>
        <v/>
      </c>
      <c r="M95" s="137" t="str">
        <f t="shared" si="245"/>
        <v/>
      </c>
      <c r="N95" s="137" t="str">
        <f t="shared" si="245"/>
        <v/>
      </c>
      <c r="O95" s="137" t="str">
        <f t="shared" si="245"/>
        <v/>
      </c>
      <c r="P95" s="137" t="str">
        <f t="shared" si="245"/>
        <v/>
      </c>
      <c r="Q95" s="137" t="str">
        <f t="shared" si="245"/>
        <v/>
      </c>
      <c r="R95" s="137" t="str">
        <f t="shared" si="245"/>
        <v/>
      </c>
      <c r="S95" s="137" t="str">
        <f t="shared" si="245"/>
        <v/>
      </c>
      <c r="T95" s="322">
        <f t="shared" si="178"/>
        <v>0</v>
      </c>
      <c r="U95" s="136"/>
      <c r="V95" s="136" t="str">
        <f t="shared" ref="V95:AF95" si="246">IF(U95="","",U95)</f>
        <v/>
      </c>
      <c r="W95" s="136" t="str">
        <f t="shared" si="246"/>
        <v/>
      </c>
      <c r="X95" s="136" t="str">
        <f t="shared" si="246"/>
        <v/>
      </c>
      <c r="Y95" s="136" t="str">
        <f t="shared" si="246"/>
        <v/>
      </c>
      <c r="Z95" s="136" t="str">
        <f t="shared" si="246"/>
        <v/>
      </c>
      <c r="AA95" s="136" t="str">
        <f t="shared" si="246"/>
        <v/>
      </c>
      <c r="AB95" s="136" t="str">
        <f t="shared" si="246"/>
        <v/>
      </c>
      <c r="AC95" s="136" t="str">
        <f t="shared" si="246"/>
        <v/>
      </c>
      <c r="AD95" s="136" t="str">
        <f t="shared" si="246"/>
        <v/>
      </c>
      <c r="AE95" s="136" t="str">
        <f t="shared" si="246"/>
        <v/>
      </c>
      <c r="AF95" s="136" t="str">
        <f t="shared" si="246"/>
        <v/>
      </c>
      <c r="AG95" s="322">
        <f t="shared" si="180"/>
        <v>0</v>
      </c>
      <c r="AH95" s="1290"/>
      <c r="AO95" s="511">
        <v>3</v>
      </c>
      <c r="AP95" s="511">
        <v>2</v>
      </c>
      <c r="AQ95" s="511">
        <v>6</v>
      </c>
      <c r="AR95" s="515">
        <f ca="1">IF($AQ95=1,IF(INDIRECT(ADDRESS(($AO95-1)*3+$AP95+5,$AQ95+7))="",0,INDIRECT(ADDRESS(($AO95-1)*3+$AP95+5,$AQ95+7))),IF(INDIRECT(ADDRESS(($AO95-1)*3+$AP95+5,$AQ95+7))="",0,IF(COUNTIF(INDIRECT(ADDRESS(($AO95-1)*36+($AP95-1)*12+6,COLUMN())):INDIRECT(ADDRESS(($AO95-1)*36+($AP95-1)*12+$AQ95+4,COLUMN())),INDIRECT(ADDRESS(($AO95-1)*3+$AP95+5,$AQ95+7)))&gt;=1,0,INDIRECT(ADDRESS(($AO95-1)*3+$AP95+5,$AQ95+7)))))</f>
        <v>0</v>
      </c>
      <c r="AS95" s="511">
        <f ca="1">COUNTIF(INDIRECT("H"&amp;(ROW()+12*(($AO95-1)*3+$AP95)-ROW())/12+5):INDIRECT("S"&amp;(ROW()+12*(($AO95-1)*3+$AP95)-ROW())/12+5),AR95)</f>
        <v>0</v>
      </c>
      <c r="AT95" s="515">
        <f ca="1">IF($AQ95=1,IF(INDIRECT(ADDRESS(($AO95-1)*3+$AP95+5,$AQ95+20))="",0,INDIRECT(ADDRESS(($AO95-1)*3+$AP95+5,$AQ95+20))),IF(INDIRECT(ADDRESS(($AO95-1)*3+$AP95+5,$AQ95+20))="",0,IF(COUNTIF(INDIRECT(ADDRESS(($AO95-1)*36+($AP95-1)*12+6,COLUMN())):INDIRECT(ADDRESS(($AO95-1)*36+($AP95-1)*12+$AQ95+4,COLUMN())),INDIRECT(ADDRESS(($AO95-1)*3+$AP95+5,$AQ95+20)))&gt;=1,0,INDIRECT(ADDRESS(($AO95-1)*3+$AP95+5,$AQ95+20)))))</f>
        <v>0</v>
      </c>
      <c r="AU95" s="511">
        <f ca="1">COUNTIF(INDIRECT("U"&amp;(ROW()+12*(($AO95-1)*3+$AP95)-ROW())/12+5):INDIRECT("AF"&amp;(ROW()+12*(($AO95-1)*3+$AP95)-ROW())/12+5),AT95)</f>
        <v>0</v>
      </c>
      <c r="AV95" s="511">
        <f ca="1">IF(AND(AR95+AT95&gt;0,AS95+AU95&gt;0),COUNTIF(AV$6:AV94,"&gt;0")+1,0)</f>
        <v>0</v>
      </c>
      <c r="BF95" s="511">
        <v>3</v>
      </c>
    </row>
    <row r="96" spans="1:84">
      <c r="AO96" s="511">
        <v>3</v>
      </c>
      <c r="AP96" s="511">
        <v>2</v>
      </c>
      <c r="AQ96" s="511">
        <v>7</v>
      </c>
      <c r="AR96" s="515">
        <f ca="1">IF($AQ96=1,IF(INDIRECT(ADDRESS(($AO96-1)*3+$AP96+5,$AQ96+7))="",0,INDIRECT(ADDRESS(($AO96-1)*3+$AP96+5,$AQ96+7))),IF(INDIRECT(ADDRESS(($AO96-1)*3+$AP96+5,$AQ96+7))="",0,IF(COUNTIF(INDIRECT(ADDRESS(($AO96-1)*36+($AP96-1)*12+6,COLUMN())):INDIRECT(ADDRESS(($AO96-1)*36+($AP96-1)*12+$AQ96+4,COLUMN())),INDIRECT(ADDRESS(($AO96-1)*3+$AP96+5,$AQ96+7)))&gt;=1,0,INDIRECT(ADDRESS(($AO96-1)*3+$AP96+5,$AQ96+7)))))</f>
        <v>0</v>
      </c>
      <c r="AS96" s="511">
        <f ca="1">COUNTIF(INDIRECT("H"&amp;(ROW()+12*(($AO96-1)*3+$AP96)-ROW())/12+5):INDIRECT("S"&amp;(ROW()+12*(($AO96-1)*3+$AP96)-ROW())/12+5),AR96)</f>
        <v>0</v>
      </c>
      <c r="AT96" s="515">
        <f ca="1">IF($AQ96=1,IF(INDIRECT(ADDRESS(($AO96-1)*3+$AP96+5,$AQ96+20))="",0,INDIRECT(ADDRESS(($AO96-1)*3+$AP96+5,$AQ96+20))),IF(INDIRECT(ADDRESS(($AO96-1)*3+$AP96+5,$AQ96+20))="",0,IF(COUNTIF(INDIRECT(ADDRESS(($AO96-1)*36+($AP96-1)*12+6,COLUMN())):INDIRECT(ADDRESS(($AO96-1)*36+($AP96-1)*12+$AQ96+4,COLUMN())),INDIRECT(ADDRESS(($AO96-1)*3+$AP96+5,$AQ96+20)))&gt;=1,0,INDIRECT(ADDRESS(($AO96-1)*3+$AP96+5,$AQ96+20)))))</f>
        <v>0</v>
      </c>
      <c r="AU96" s="511">
        <f ca="1">COUNTIF(INDIRECT("U"&amp;(ROW()+12*(($AO96-1)*3+$AP96)-ROW())/12+5):INDIRECT("AF"&amp;(ROW()+12*(($AO96-1)*3+$AP96)-ROW())/12+5),AT96)</f>
        <v>0</v>
      </c>
      <c r="AV96" s="511">
        <f ca="1">IF(AND(AR96+AT96&gt;0,AS96+AU96&gt;0),COUNTIF(AV$6:AV95,"&gt;0")+1,0)</f>
        <v>0</v>
      </c>
    </row>
    <row r="97" spans="41:48">
      <c r="AO97" s="511">
        <v>3</v>
      </c>
      <c r="AP97" s="511">
        <v>2</v>
      </c>
      <c r="AQ97" s="511">
        <v>8</v>
      </c>
      <c r="AR97" s="515">
        <f ca="1">IF($AQ97=1,IF(INDIRECT(ADDRESS(($AO97-1)*3+$AP97+5,$AQ97+7))="",0,INDIRECT(ADDRESS(($AO97-1)*3+$AP97+5,$AQ97+7))),IF(INDIRECT(ADDRESS(($AO97-1)*3+$AP97+5,$AQ97+7))="",0,IF(COUNTIF(INDIRECT(ADDRESS(($AO97-1)*36+($AP97-1)*12+6,COLUMN())):INDIRECT(ADDRESS(($AO97-1)*36+($AP97-1)*12+$AQ97+4,COLUMN())),INDIRECT(ADDRESS(($AO97-1)*3+$AP97+5,$AQ97+7)))&gt;=1,0,INDIRECT(ADDRESS(($AO97-1)*3+$AP97+5,$AQ97+7)))))</f>
        <v>0</v>
      </c>
      <c r="AS97" s="511">
        <f ca="1">COUNTIF(INDIRECT("H"&amp;(ROW()+12*(($AO97-1)*3+$AP97)-ROW())/12+5):INDIRECT("S"&amp;(ROW()+12*(($AO97-1)*3+$AP97)-ROW())/12+5),AR97)</f>
        <v>0</v>
      </c>
      <c r="AT97" s="515">
        <f ca="1">IF($AQ97=1,IF(INDIRECT(ADDRESS(($AO97-1)*3+$AP97+5,$AQ97+20))="",0,INDIRECT(ADDRESS(($AO97-1)*3+$AP97+5,$AQ97+20))),IF(INDIRECT(ADDRESS(($AO97-1)*3+$AP97+5,$AQ97+20))="",0,IF(COUNTIF(INDIRECT(ADDRESS(($AO97-1)*36+($AP97-1)*12+6,COLUMN())):INDIRECT(ADDRESS(($AO97-1)*36+($AP97-1)*12+$AQ97+4,COLUMN())),INDIRECT(ADDRESS(($AO97-1)*3+$AP97+5,$AQ97+20)))&gt;=1,0,INDIRECT(ADDRESS(($AO97-1)*3+$AP97+5,$AQ97+20)))))</f>
        <v>0</v>
      </c>
      <c r="AU97" s="511">
        <f ca="1">COUNTIF(INDIRECT("U"&amp;(ROW()+12*(($AO97-1)*3+$AP97)-ROW())/12+5):INDIRECT("AF"&amp;(ROW()+12*(($AO97-1)*3+$AP97)-ROW())/12+5),AT97)</f>
        <v>0</v>
      </c>
      <c r="AV97" s="511">
        <f ca="1">IF(AND(AR97+AT97&gt;0,AS97+AU97&gt;0),COUNTIF(AV$6:AV96,"&gt;0")+1,0)</f>
        <v>0</v>
      </c>
    </row>
    <row r="98" spans="41:48">
      <c r="AO98" s="511">
        <v>3</v>
      </c>
      <c r="AP98" s="511">
        <v>2</v>
      </c>
      <c r="AQ98" s="511">
        <v>9</v>
      </c>
      <c r="AR98" s="515">
        <f ca="1">IF($AQ98=1,IF(INDIRECT(ADDRESS(($AO98-1)*3+$AP98+5,$AQ98+7))="",0,INDIRECT(ADDRESS(($AO98-1)*3+$AP98+5,$AQ98+7))),IF(INDIRECT(ADDRESS(($AO98-1)*3+$AP98+5,$AQ98+7))="",0,IF(COUNTIF(INDIRECT(ADDRESS(($AO98-1)*36+($AP98-1)*12+6,COLUMN())):INDIRECT(ADDRESS(($AO98-1)*36+($AP98-1)*12+$AQ98+4,COLUMN())),INDIRECT(ADDRESS(($AO98-1)*3+$AP98+5,$AQ98+7)))&gt;=1,0,INDIRECT(ADDRESS(($AO98-1)*3+$AP98+5,$AQ98+7)))))</f>
        <v>0</v>
      </c>
      <c r="AS98" s="511">
        <f ca="1">COUNTIF(INDIRECT("H"&amp;(ROW()+12*(($AO98-1)*3+$AP98)-ROW())/12+5):INDIRECT("S"&amp;(ROW()+12*(($AO98-1)*3+$AP98)-ROW())/12+5),AR98)</f>
        <v>0</v>
      </c>
      <c r="AT98" s="515">
        <f ca="1">IF($AQ98=1,IF(INDIRECT(ADDRESS(($AO98-1)*3+$AP98+5,$AQ98+20))="",0,INDIRECT(ADDRESS(($AO98-1)*3+$AP98+5,$AQ98+20))),IF(INDIRECT(ADDRESS(($AO98-1)*3+$AP98+5,$AQ98+20))="",0,IF(COUNTIF(INDIRECT(ADDRESS(($AO98-1)*36+($AP98-1)*12+6,COLUMN())):INDIRECT(ADDRESS(($AO98-1)*36+($AP98-1)*12+$AQ98+4,COLUMN())),INDIRECT(ADDRESS(($AO98-1)*3+$AP98+5,$AQ98+20)))&gt;=1,0,INDIRECT(ADDRESS(($AO98-1)*3+$AP98+5,$AQ98+20)))))</f>
        <v>0</v>
      </c>
      <c r="AU98" s="511">
        <f ca="1">COUNTIF(INDIRECT("U"&amp;(ROW()+12*(($AO98-1)*3+$AP98)-ROW())/12+5):INDIRECT("AF"&amp;(ROW()+12*(($AO98-1)*3+$AP98)-ROW())/12+5),AT98)</f>
        <v>0</v>
      </c>
      <c r="AV98" s="511">
        <f ca="1">IF(AND(AR98+AT98&gt;0,AS98+AU98&gt;0),COUNTIF(AV$6:AV97,"&gt;0")+1,0)</f>
        <v>0</v>
      </c>
    </row>
    <row r="99" spans="41:48">
      <c r="AO99" s="511">
        <v>3</v>
      </c>
      <c r="AP99" s="511">
        <v>2</v>
      </c>
      <c r="AQ99" s="511">
        <v>10</v>
      </c>
      <c r="AR99" s="515">
        <f ca="1">IF($AQ99=1,IF(INDIRECT(ADDRESS(($AO99-1)*3+$AP99+5,$AQ99+7))="",0,INDIRECT(ADDRESS(($AO99-1)*3+$AP99+5,$AQ99+7))),IF(INDIRECT(ADDRESS(($AO99-1)*3+$AP99+5,$AQ99+7))="",0,IF(COUNTIF(INDIRECT(ADDRESS(($AO99-1)*36+($AP99-1)*12+6,COLUMN())):INDIRECT(ADDRESS(($AO99-1)*36+($AP99-1)*12+$AQ99+4,COLUMN())),INDIRECT(ADDRESS(($AO99-1)*3+$AP99+5,$AQ99+7)))&gt;=1,0,INDIRECT(ADDRESS(($AO99-1)*3+$AP99+5,$AQ99+7)))))</f>
        <v>0</v>
      </c>
      <c r="AS99" s="511">
        <f ca="1">COUNTIF(INDIRECT("H"&amp;(ROW()+12*(($AO99-1)*3+$AP99)-ROW())/12+5):INDIRECT("S"&amp;(ROW()+12*(($AO99-1)*3+$AP99)-ROW())/12+5),AR99)</f>
        <v>0</v>
      </c>
      <c r="AT99" s="515">
        <f ca="1">IF($AQ99=1,IF(INDIRECT(ADDRESS(($AO99-1)*3+$AP99+5,$AQ99+20))="",0,INDIRECT(ADDRESS(($AO99-1)*3+$AP99+5,$AQ99+20))),IF(INDIRECT(ADDRESS(($AO99-1)*3+$AP99+5,$AQ99+20))="",0,IF(COUNTIF(INDIRECT(ADDRESS(($AO99-1)*36+($AP99-1)*12+6,COLUMN())):INDIRECT(ADDRESS(($AO99-1)*36+($AP99-1)*12+$AQ99+4,COLUMN())),INDIRECT(ADDRESS(($AO99-1)*3+$AP99+5,$AQ99+20)))&gt;=1,0,INDIRECT(ADDRESS(($AO99-1)*3+$AP99+5,$AQ99+20)))))</f>
        <v>0</v>
      </c>
      <c r="AU99" s="511">
        <f ca="1">COUNTIF(INDIRECT("U"&amp;(ROW()+12*(($AO99-1)*3+$AP99)-ROW())/12+5):INDIRECT("AF"&amp;(ROW()+12*(($AO99-1)*3+$AP99)-ROW())/12+5),AT99)</f>
        <v>0</v>
      </c>
      <c r="AV99" s="511">
        <f ca="1">IF(AND(AR99+AT99&gt;0,AS99+AU99&gt;0),COUNTIF(AV$6:AV98,"&gt;0")+1,0)</f>
        <v>0</v>
      </c>
    </row>
    <row r="100" spans="41:48">
      <c r="AO100" s="511">
        <v>3</v>
      </c>
      <c r="AP100" s="511">
        <v>2</v>
      </c>
      <c r="AQ100" s="511">
        <v>11</v>
      </c>
      <c r="AR100" s="515">
        <f ca="1">IF($AQ100=1,IF(INDIRECT(ADDRESS(($AO100-1)*3+$AP100+5,$AQ100+7))="",0,INDIRECT(ADDRESS(($AO100-1)*3+$AP100+5,$AQ100+7))),IF(INDIRECT(ADDRESS(($AO100-1)*3+$AP100+5,$AQ100+7))="",0,IF(COUNTIF(INDIRECT(ADDRESS(($AO100-1)*36+($AP100-1)*12+6,COLUMN())):INDIRECT(ADDRESS(($AO100-1)*36+($AP100-1)*12+$AQ100+4,COLUMN())),INDIRECT(ADDRESS(($AO100-1)*3+$AP100+5,$AQ100+7)))&gt;=1,0,INDIRECT(ADDRESS(($AO100-1)*3+$AP100+5,$AQ100+7)))))</f>
        <v>0</v>
      </c>
      <c r="AS100" s="511">
        <f ca="1">COUNTIF(INDIRECT("H"&amp;(ROW()+12*(($AO100-1)*3+$AP100)-ROW())/12+5):INDIRECT("S"&amp;(ROW()+12*(($AO100-1)*3+$AP100)-ROW())/12+5),AR100)</f>
        <v>0</v>
      </c>
      <c r="AT100" s="515">
        <f ca="1">IF($AQ100=1,IF(INDIRECT(ADDRESS(($AO100-1)*3+$AP100+5,$AQ100+20))="",0,INDIRECT(ADDRESS(($AO100-1)*3+$AP100+5,$AQ100+20))),IF(INDIRECT(ADDRESS(($AO100-1)*3+$AP100+5,$AQ100+20))="",0,IF(COUNTIF(INDIRECT(ADDRESS(($AO100-1)*36+($AP100-1)*12+6,COLUMN())):INDIRECT(ADDRESS(($AO100-1)*36+($AP100-1)*12+$AQ100+4,COLUMN())),INDIRECT(ADDRESS(($AO100-1)*3+$AP100+5,$AQ100+20)))&gt;=1,0,INDIRECT(ADDRESS(($AO100-1)*3+$AP100+5,$AQ100+20)))))</f>
        <v>0</v>
      </c>
      <c r="AU100" s="511">
        <f ca="1">COUNTIF(INDIRECT("U"&amp;(ROW()+12*(($AO100-1)*3+$AP100)-ROW())/12+5):INDIRECT("AF"&amp;(ROW()+12*(($AO100-1)*3+$AP100)-ROW())/12+5),AT100)</f>
        <v>0</v>
      </c>
      <c r="AV100" s="511">
        <f ca="1">IF(AND(AR100+AT100&gt;0,AS100+AU100&gt;0),COUNTIF(AV$6:AV99,"&gt;0")+1,0)</f>
        <v>0</v>
      </c>
    </row>
    <row r="101" spans="41:48">
      <c r="AO101" s="511">
        <v>3</v>
      </c>
      <c r="AP101" s="511">
        <v>2</v>
      </c>
      <c r="AQ101" s="511">
        <v>12</v>
      </c>
      <c r="AR101" s="515">
        <f ca="1">IF($AQ101=1,IF(INDIRECT(ADDRESS(($AO101-1)*3+$AP101+5,$AQ101+7))="",0,INDIRECT(ADDRESS(($AO101-1)*3+$AP101+5,$AQ101+7))),IF(INDIRECT(ADDRESS(($AO101-1)*3+$AP101+5,$AQ101+7))="",0,IF(COUNTIF(INDIRECT(ADDRESS(($AO101-1)*36+($AP101-1)*12+6,COLUMN())):INDIRECT(ADDRESS(($AO101-1)*36+($AP101-1)*12+$AQ101+4,COLUMN())),INDIRECT(ADDRESS(($AO101-1)*3+$AP101+5,$AQ101+7)))&gt;=1,0,INDIRECT(ADDRESS(($AO101-1)*3+$AP101+5,$AQ101+7)))))</f>
        <v>0</v>
      </c>
      <c r="AS101" s="511">
        <f ca="1">COUNTIF(INDIRECT("H"&amp;(ROW()+12*(($AO101-1)*3+$AP101)-ROW())/12+5):INDIRECT("S"&amp;(ROW()+12*(($AO101-1)*3+$AP101)-ROW())/12+5),AR101)</f>
        <v>0</v>
      </c>
      <c r="AT101" s="515">
        <f ca="1">IF($AQ101=1,IF(INDIRECT(ADDRESS(($AO101-1)*3+$AP101+5,$AQ101+20))="",0,INDIRECT(ADDRESS(($AO101-1)*3+$AP101+5,$AQ101+20))),IF(INDIRECT(ADDRESS(($AO101-1)*3+$AP101+5,$AQ101+20))="",0,IF(COUNTIF(INDIRECT(ADDRESS(($AO101-1)*36+($AP101-1)*12+6,COLUMN())):INDIRECT(ADDRESS(($AO101-1)*36+($AP101-1)*12+$AQ101+4,COLUMN())),INDIRECT(ADDRESS(($AO101-1)*3+$AP101+5,$AQ101+20)))&gt;=1,0,INDIRECT(ADDRESS(($AO101-1)*3+$AP101+5,$AQ101+20)))))</f>
        <v>0</v>
      </c>
      <c r="AU101" s="511">
        <f ca="1">COUNTIF(INDIRECT("U"&amp;(ROW()+12*(($AO101-1)*3+$AP101)-ROW())/12+5):INDIRECT("AF"&amp;(ROW()+12*(($AO101-1)*3+$AP101)-ROW())/12+5),AT101)</f>
        <v>0</v>
      </c>
      <c r="AV101" s="511">
        <f ca="1">IF(AND(AR101+AT101&gt;0,AS101+AU101&gt;0),COUNTIF(AV$6:AV100,"&gt;0")+1,0)</f>
        <v>0</v>
      </c>
    </row>
    <row r="102" spans="41:48">
      <c r="AO102" s="511">
        <v>3</v>
      </c>
      <c r="AP102" s="511">
        <v>3</v>
      </c>
      <c r="AQ102" s="511">
        <v>1</v>
      </c>
      <c r="AR102" s="515">
        <f ca="1">IF($AQ102=1,IF(INDIRECT(ADDRESS(($AO102-1)*3+$AP102+5,$AQ102+7))="",0,INDIRECT(ADDRESS(($AO102-1)*3+$AP102+5,$AQ102+7))),IF(INDIRECT(ADDRESS(($AO102-1)*3+$AP102+5,$AQ102+7))="",0,IF(COUNTIF(INDIRECT(ADDRESS(($AO102-1)*36+($AP102-1)*12+6,COLUMN())):INDIRECT(ADDRESS(($AO102-1)*36+($AP102-1)*12+$AQ102+4,COLUMN())),INDIRECT(ADDRESS(($AO102-1)*3+$AP102+5,$AQ102+7)))&gt;=1,0,INDIRECT(ADDRESS(($AO102-1)*3+$AP102+5,$AQ102+7)))))</f>
        <v>0</v>
      </c>
      <c r="AS102" s="511">
        <f ca="1">COUNTIF(INDIRECT("H"&amp;(ROW()+12*(($AO102-1)*3+$AP102)-ROW())/12+5):INDIRECT("S"&amp;(ROW()+12*(($AO102-1)*3+$AP102)-ROW())/12+5),AR102)</f>
        <v>0</v>
      </c>
      <c r="AT102" s="515">
        <f ca="1">IF($AQ102=1,IF(INDIRECT(ADDRESS(($AO102-1)*3+$AP102+5,$AQ102+20))="",0,INDIRECT(ADDRESS(($AO102-1)*3+$AP102+5,$AQ102+20))),IF(INDIRECT(ADDRESS(($AO102-1)*3+$AP102+5,$AQ102+20))="",0,IF(COUNTIF(INDIRECT(ADDRESS(($AO102-1)*36+($AP102-1)*12+6,COLUMN())):INDIRECT(ADDRESS(($AO102-1)*36+($AP102-1)*12+$AQ102+4,COLUMN())),INDIRECT(ADDRESS(($AO102-1)*3+$AP102+5,$AQ102+20)))&gt;=1,0,INDIRECT(ADDRESS(($AO102-1)*3+$AP102+5,$AQ102+20)))))</f>
        <v>0</v>
      </c>
      <c r="AU102" s="511">
        <f ca="1">COUNTIF(INDIRECT("U"&amp;(ROW()+12*(($AO102-1)*3+$AP102)-ROW())/12+5):INDIRECT("AF"&amp;(ROW()+12*(($AO102-1)*3+$AP102)-ROW())/12+5),AT102)</f>
        <v>0</v>
      </c>
      <c r="AV102" s="511">
        <f ca="1">IF(AND(AR102+AT102&gt;0,AS102+AU102&gt;0),COUNTIF(AV$6:AV101,"&gt;0")+1,0)</f>
        <v>0</v>
      </c>
    </row>
    <row r="103" spans="41:48">
      <c r="AO103" s="511">
        <v>3</v>
      </c>
      <c r="AP103" s="511">
        <v>3</v>
      </c>
      <c r="AQ103" s="511">
        <v>2</v>
      </c>
      <c r="AR103" s="515">
        <f ca="1">IF($AQ103=1,IF(INDIRECT(ADDRESS(($AO103-1)*3+$AP103+5,$AQ103+7))="",0,INDIRECT(ADDRESS(($AO103-1)*3+$AP103+5,$AQ103+7))),IF(INDIRECT(ADDRESS(($AO103-1)*3+$AP103+5,$AQ103+7))="",0,IF(COUNTIF(INDIRECT(ADDRESS(($AO103-1)*36+($AP103-1)*12+6,COLUMN())):INDIRECT(ADDRESS(($AO103-1)*36+($AP103-1)*12+$AQ103+4,COLUMN())),INDIRECT(ADDRESS(($AO103-1)*3+$AP103+5,$AQ103+7)))&gt;=1,0,INDIRECT(ADDRESS(($AO103-1)*3+$AP103+5,$AQ103+7)))))</f>
        <v>0</v>
      </c>
      <c r="AS103" s="511">
        <f ca="1">COUNTIF(INDIRECT("H"&amp;(ROW()+12*(($AO103-1)*3+$AP103)-ROW())/12+5):INDIRECT("S"&amp;(ROW()+12*(($AO103-1)*3+$AP103)-ROW())/12+5),AR103)</f>
        <v>0</v>
      </c>
      <c r="AT103" s="515">
        <f ca="1">IF($AQ103=1,IF(INDIRECT(ADDRESS(($AO103-1)*3+$AP103+5,$AQ103+20))="",0,INDIRECT(ADDRESS(($AO103-1)*3+$AP103+5,$AQ103+20))),IF(INDIRECT(ADDRESS(($AO103-1)*3+$AP103+5,$AQ103+20))="",0,IF(COUNTIF(INDIRECT(ADDRESS(($AO103-1)*36+($AP103-1)*12+6,COLUMN())):INDIRECT(ADDRESS(($AO103-1)*36+($AP103-1)*12+$AQ103+4,COLUMN())),INDIRECT(ADDRESS(($AO103-1)*3+$AP103+5,$AQ103+20)))&gt;=1,0,INDIRECT(ADDRESS(($AO103-1)*3+$AP103+5,$AQ103+20)))))</f>
        <v>0</v>
      </c>
      <c r="AU103" s="511">
        <f ca="1">COUNTIF(INDIRECT("U"&amp;(ROW()+12*(($AO103-1)*3+$AP103)-ROW())/12+5):INDIRECT("AF"&amp;(ROW()+12*(($AO103-1)*3+$AP103)-ROW())/12+5),AT103)</f>
        <v>0</v>
      </c>
      <c r="AV103" s="511">
        <f ca="1">IF(AND(AR103+AT103&gt;0,AS103+AU103&gt;0),COUNTIF(AV$6:AV102,"&gt;0")+1,0)</f>
        <v>0</v>
      </c>
    </row>
    <row r="104" spans="41:48">
      <c r="AO104" s="511">
        <v>3</v>
      </c>
      <c r="AP104" s="511">
        <v>3</v>
      </c>
      <c r="AQ104" s="511">
        <v>3</v>
      </c>
      <c r="AR104" s="515">
        <f ca="1">IF($AQ104=1,IF(INDIRECT(ADDRESS(($AO104-1)*3+$AP104+5,$AQ104+7))="",0,INDIRECT(ADDRESS(($AO104-1)*3+$AP104+5,$AQ104+7))),IF(INDIRECT(ADDRESS(($AO104-1)*3+$AP104+5,$AQ104+7))="",0,IF(COUNTIF(INDIRECT(ADDRESS(($AO104-1)*36+($AP104-1)*12+6,COLUMN())):INDIRECT(ADDRESS(($AO104-1)*36+($AP104-1)*12+$AQ104+4,COLUMN())),INDIRECT(ADDRESS(($AO104-1)*3+$AP104+5,$AQ104+7)))&gt;=1,0,INDIRECT(ADDRESS(($AO104-1)*3+$AP104+5,$AQ104+7)))))</f>
        <v>0</v>
      </c>
      <c r="AS104" s="511">
        <f ca="1">COUNTIF(INDIRECT("H"&amp;(ROW()+12*(($AO104-1)*3+$AP104)-ROW())/12+5):INDIRECT("S"&amp;(ROW()+12*(($AO104-1)*3+$AP104)-ROW())/12+5),AR104)</f>
        <v>0</v>
      </c>
      <c r="AT104" s="515">
        <f ca="1">IF($AQ104=1,IF(INDIRECT(ADDRESS(($AO104-1)*3+$AP104+5,$AQ104+20))="",0,INDIRECT(ADDRESS(($AO104-1)*3+$AP104+5,$AQ104+20))),IF(INDIRECT(ADDRESS(($AO104-1)*3+$AP104+5,$AQ104+20))="",0,IF(COUNTIF(INDIRECT(ADDRESS(($AO104-1)*36+($AP104-1)*12+6,COLUMN())):INDIRECT(ADDRESS(($AO104-1)*36+($AP104-1)*12+$AQ104+4,COLUMN())),INDIRECT(ADDRESS(($AO104-1)*3+$AP104+5,$AQ104+20)))&gt;=1,0,INDIRECT(ADDRESS(($AO104-1)*3+$AP104+5,$AQ104+20)))))</f>
        <v>0</v>
      </c>
      <c r="AU104" s="511">
        <f ca="1">COUNTIF(INDIRECT("U"&amp;(ROW()+12*(($AO104-1)*3+$AP104)-ROW())/12+5):INDIRECT("AF"&amp;(ROW()+12*(($AO104-1)*3+$AP104)-ROW())/12+5),AT104)</f>
        <v>0</v>
      </c>
      <c r="AV104" s="511">
        <f ca="1">IF(AND(AR104+AT104&gt;0,AS104+AU104&gt;0),COUNTIF(AV$6:AV103,"&gt;0")+1,0)</f>
        <v>0</v>
      </c>
    </row>
    <row r="105" spans="41:48">
      <c r="AO105" s="511">
        <v>3</v>
      </c>
      <c r="AP105" s="511">
        <v>3</v>
      </c>
      <c r="AQ105" s="511">
        <v>4</v>
      </c>
      <c r="AR105" s="515">
        <f ca="1">IF($AQ105=1,IF(INDIRECT(ADDRESS(($AO105-1)*3+$AP105+5,$AQ105+7))="",0,INDIRECT(ADDRESS(($AO105-1)*3+$AP105+5,$AQ105+7))),IF(INDIRECT(ADDRESS(($AO105-1)*3+$AP105+5,$AQ105+7))="",0,IF(COUNTIF(INDIRECT(ADDRESS(($AO105-1)*36+($AP105-1)*12+6,COLUMN())):INDIRECT(ADDRESS(($AO105-1)*36+($AP105-1)*12+$AQ105+4,COLUMN())),INDIRECT(ADDRESS(($AO105-1)*3+$AP105+5,$AQ105+7)))&gt;=1,0,INDIRECT(ADDRESS(($AO105-1)*3+$AP105+5,$AQ105+7)))))</f>
        <v>0</v>
      </c>
      <c r="AS105" s="511">
        <f ca="1">COUNTIF(INDIRECT("H"&amp;(ROW()+12*(($AO105-1)*3+$AP105)-ROW())/12+5):INDIRECT("S"&amp;(ROW()+12*(($AO105-1)*3+$AP105)-ROW())/12+5),AR105)</f>
        <v>0</v>
      </c>
      <c r="AT105" s="515">
        <f ca="1">IF($AQ105=1,IF(INDIRECT(ADDRESS(($AO105-1)*3+$AP105+5,$AQ105+20))="",0,INDIRECT(ADDRESS(($AO105-1)*3+$AP105+5,$AQ105+20))),IF(INDIRECT(ADDRESS(($AO105-1)*3+$AP105+5,$AQ105+20))="",0,IF(COUNTIF(INDIRECT(ADDRESS(($AO105-1)*36+($AP105-1)*12+6,COLUMN())):INDIRECT(ADDRESS(($AO105-1)*36+($AP105-1)*12+$AQ105+4,COLUMN())),INDIRECT(ADDRESS(($AO105-1)*3+$AP105+5,$AQ105+20)))&gt;=1,0,INDIRECT(ADDRESS(($AO105-1)*3+$AP105+5,$AQ105+20)))))</f>
        <v>0</v>
      </c>
      <c r="AU105" s="511">
        <f ca="1">COUNTIF(INDIRECT("U"&amp;(ROW()+12*(($AO105-1)*3+$AP105)-ROW())/12+5):INDIRECT("AF"&amp;(ROW()+12*(($AO105-1)*3+$AP105)-ROW())/12+5),AT105)</f>
        <v>0</v>
      </c>
      <c r="AV105" s="511">
        <f ca="1">IF(AND(AR105+AT105&gt;0,AS105+AU105&gt;0),COUNTIF(AV$6:AV104,"&gt;0")+1,0)</f>
        <v>0</v>
      </c>
    </row>
    <row r="106" spans="41:48">
      <c r="AO106" s="511">
        <v>3</v>
      </c>
      <c r="AP106" s="511">
        <v>3</v>
      </c>
      <c r="AQ106" s="511">
        <v>5</v>
      </c>
      <c r="AR106" s="515">
        <f ca="1">IF($AQ106=1,IF(INDIRECT(ADDRESS(($AO106-1)*3+$AP106+5,$AQ106+7))="",0,INDIRECT(ADDRESS(($AO106-1)*3+$AP106+5,$AQ106+7))),IF(INDIRECT(ADDRESS(($AO106-1)*3+$AP106+5,$AQ106+7))="",0,IF(COUNTIF(INDIRECT(ADDRESS(($AO106-1)*36+($AP106-1)*12+6,COLUMN())):INDIRECT(ADDRESS(($AO106-1)*36+($AP106-1)*12+$AQ106+4,COLUMN())),INDIRECT(ADDRESS(($AO106-1)*3+$AP106+5,$AQ106+7)))&gt;=1,0,INDIRECT(ADDRESS(($AO106-1)*3+$AP106+5,$AQ106+7)))))</f>
        <v>0</v>
      </c>
      <c r="AS106" s="511">
        <f ca="1">COUNTIF(INDIRECT("H"&amp;(ROW()+12*(($AO106-1)*3+$AP106)-ROW())/12+5):INDIRECT("S"&amp;(ROW()+12*(($AO106-1)*3+$AP106)-ROW())/12+5),AR106)</f>
        <v>0</v>
      </c>
      <c r="AT106" s="515">
        <f ca="1">IF($AQ106=1,IF(INDIRECT(ADDRESS(($AO106-1)*3+$AP106+5,$AQ106+20))="",0,INDIRECT(ADDRESS(($AO106-1)*3+$AP106+5,$AQ106+20))),IF(INDIRECT(ADDRESS(($AO106-1)*3+$AP106+5,$AQ106+20))="",0,IF(COUNTIF(INDIRECT(ADDRESS(($AO106-1)*36+($AP106-1)*12+6,COLUMN())):INDIRECT(ADDRESS(($AO106-1)*36+($AP106-1)*12+$AQ106+4,COLUMN())),INDIRECT(ADDRESS(($AO106-1)*3+$AP106+5,$AQ106+20)))&gt;=1,0,INDIRECT(ADDRESS(($AO106-1)*3+$AP106+5,$AQ106+20)))))</f>
        <v>0</v>
      </c>
      <c r="AU106" s="511">
        <f ca="1">COUNTIF(INDIRECT("U"&amp;(ROW()+12*(($AO106-1)*3+$AP106)-ROW())/12+5):INDIRECT("AF"&amp;(ROW()+12*(($AO106-1)*3+$AP106)-ROW())/12+5),AT106)</f>
        <v>0</v>
      </c>
      <c r="AV106" s="511">
        <f ca="1">IF(AND(AR106+AT106&gt;0,AS106+AU106&gt;0),COUNTIF(AV$6:AV105,"&gt;0")+1,0)</f>
        <v>0</v>
      </c>
    </row>
    <row r="107" spans="41:48">
      <c r="AO107" s="511">
        <v>3</v>
      </c>
      <c r="AP107" s="511">
        <v>3</v>
      </c>
      <c r="AQ107" s="511">
        <v>6</v>
      </c>
      <c r="AR107" s="515">
        <f ca="1">IF($AQ107=1,IF(INDIRECT(ADDRESS(($AO107-1)*3+$AP107+5,$AQ107+7))="",0,INDIRECT(ADDRESS(($AO107-1)*3+$AP107+5,$AQ107+7))),IF(INDIRECT(ADDRESS(($AO107-1)*3+$AP107+5,$AQ107+7))="",0,IF(COUNTIF(INDIRECT(ADDRESS(($AO107-1)*36+($AP107-1)*12+6,COLUMN())):INDIRECT(ADDRESS(($AO107-1)*36+($AP107-1)*12+$AQ107+4,COLUMN())),INDIRECT(ADDRESS(($AO107-1)*3+$AP107+5,$AQ107+7)))&gt;=1,0,INDIRECT(ADDRESS(($AO107-1)*3+$AP107+5,$AQ107+7)))))</f>
        <v>0</v>
      </c>
      <c r="AS107" s="511">
        <f ca="1">COUNTIF(INDIRECT("H"&amp;(ROW()+12*(($AO107-1)*3+$AP107)-ROW())/12+5):INDIRECT("S"&amp;(ROW()+12*(($AO107-1)*3+$AP107)-ROW())/12+5),AR107)</f>
        <v>0</v>
      </c>
      <c r="AT107" s="515">
        <f ca="1">IF($AQ107=1,IF(INDIRECT(ADDRESS(($AO107-1)*3+$AP107+5,$AQ107+20))="",0,INDIRECT(ADDRESS(($AO107-1)*3+$AP107+5,$AQ107+20))),IF(INDIRECT(ADDRESS(($AO107-1)*3+$AP107+5,$AQ107+20))="",0,IF(COUNTIF(INDIRECT(ADDRESS(($AO107-1)*36+($AP107-1)*12+6,COLUMN())):INDIRECT(ADDRESS(($AO107-1)*36+($AP107-1)*12+$AQ107+4,COLUMN())),INDIRECT(ADDRESS(($AO107-1)*3+$AP107+5,$AQ107+20)))&gt;=1,0,INDIRECT(ADDRESS(($AO107-1)*3+$AP107+5,$AQ107+20)))))</f>
        <v>0</v>
      </c>
      <c r="AU107" s="511">
        <f ca="1">COUNTIF(INDIRECT("U"&amp;(ROW()+12*(($AO107-1)*3+$AP107)-ROW())/12+5):INDIRECT("AF"&amp;(ROW()+12*(($AO107-1)*3+$AP107)-ROW())/12+5),AT107)</f>
        <v>0</v>
      </c>
      <c r="AV107" s="511">
        <f ca="1">IF(AND(AR107+AT107&gt;0,AS107+AU107&gt;0),COUNTIF(AV$6:AV106,"&gt;0")+1,0)</f>
        <v>0</v>
      </c>
    </row>
    <row r="108" spans="41:48">
      <c r="AO108" s="511">
        <v>3</v>
      </c>
      <c r="AP108" s="511">
        <v>3</v>
      </c>
      <c r="AQ108" s="511">
        <v>7</v>
      </c>
      <c r="AR108" s="515">
        <f ca="1">IF($AQ108=1,IF(INDIRECT(ADDRESS(($AO108-1)*3+$AP108+5,$AQ108+7))="",0,INDIRECT(ADDRESS(($AO108-1)*3+$AP108+5,$AQ108+7))),IF(INDIRECT(ADDRESS(($AO108-1)*3+$AP108+5,$AQ108+7))="",0,IF(COUNTIF(INDIRECT(ADDRESS(($AO108-1)*36+($AP108-1)*12+6,COLUMN())):INDIRECT(ADDRESS(($AO108-1)*36+($AP108-1)*12+$AQ108+4,COLUMN())),INDIRECT(ADDRESS(($AO108-1)*3+$AP108+5,$AQ108+7)))&gt;=1,0,INDIRECT(ADDRESS(($AO108-1)*3+$AP108+5,$AQ108+7)))))</f>
        <v>0</v>
      </c>
      <c r="AS108" s="511">
        <f ca="1">COUNTIF(INDIRECT("H"&amp;(ROW()+12*(($AO108-1)*3+$AP108)-ROW())/12+5):INDIRECT("S"&amp;(ROW()+12*(($AO108-1)*3+$AP108)-ROW())/12+5),AR108)</f>
        <v>0</v>
      </c>
      <c r="AT108" s="515">
        <f ca="1">IF($AQ108=1,IF(INDIRECT(ADDRESS(($AO108-1)*3+$AP108+5,$AQ108+20))="",0,INDIRECT(ADDRESS(($AO108-1)*3+$AP108+5,$AQ108+20))),IF(INDIRECT(ADDRESS(($AO108-1)*3+$AP108+5,$AQ108+20))="",0,IF(COUNTIF(INDIRECT(ADDRESS(($AO108-1)*36+($AP108-1)*12+6,COLUMN())):INDIRECT(ADDRESS(($AO108-1)*36+($AP108-1)*12+$AQ108+4,COLUMN())),INDIRECT(ADDRESS(($AO108-1)*3+$AP108+5,$AQ108+20)))&gt;=1,0,INDIRECT(ADDRESS(($AO108-1)*3+$AP108+5,$AQ108+20)))))</f>
        <v>0</v>
      </c>
      <c r="AU108" s="511">
        <f ca="1">COUNTIF(INDIRECT("U"&amp;(ROW()+12*(($AO108-1)*3+$AP108)-ROW())/12+5):INDIRECT("AF"&amp;(ROW()+12*(($AO108-1)*3+$AP108)-ROW())/12+5),AT108)</f>
        <v>0</v>
      </c>
      <c r="AV108" s="511">
        <f ca="1">IF(AND(AR108+AT108&gt;0,AS108+AU108&gt;0),COUNTIF(AV$6:AV107,"&gt;0")+1,0)</f>
        <v>0</v>
      </c>
    </row>
    <row r="109" spans="41:48">
      <c r="AO109" s="511">
        <v>3</v>
      </c>
      <c r="AP109" s="511">
        <v>3</v>
      </c>
      <c r="AQ109" s="511">
        <v>8</v>
      </c>
      <c r="AR109" s="515">
        <f ca="1">IF($AQ109=1,IF(INDIRECT(ADDRESS(($AO109-1)*3+$AP109+5,$AQ109+7))="",0,INDIRECT(ADDRESS(($AO109-1)*3+$AP109+5,$AQ109+7))),IF(INDIRECT(ADDRESS(($AO109-1)*3+$AP109+5,$AQ109+7))="",0,IF(COUNTIF(INDIRECT(ADDRESS(($AO109-1)*36+($AP109-1)*12+6,COLUMN())):INDIRECT(ADDRESS(($AO109-1)*36+($AP109-1)*12+$AQ109+4,COLUMN())),INDIRECT(ADDRESS(($AO109-1)*3+$AP109+5,$AQ109+7)))&gt;=1,0,INDIRECT(ADDRESS(($AO109-1)*3+$AP109+5,$AQ109+7)))))</f>
        <v>0</v>
      </c>
      <c r="AS109" s="511">
        <f ca="1">COUNTIF(INDIRECT("H"&amp;(ROW()+12*(($AO109-1)*3+$AP109)-ROW())/12+5):INDIRECT("S"&amp;(ROW()+12*(($AO109-1)*3+$AP109)-ROW())/12+5),AR109)</f>
        <v>0</v>
      </c>
      <c r="AT109" s="515">
        <f ca="1">IF($AQ109=1,IF(INDIRECT(ADDRESS(($AO109-1)*3+$AP109+5,$AQ109+20))="",0,INDIRECT(ADDRESS(($AO109-1)*3+$AP109+5,$AQ109+20))),IF(INDIRECT(ADDRESS(($AO109-1)*3+$AP109+5,$AQ109+20))="",0,IF(COUNTIF(INDIRECT(ADDRESS(($AO109-1)*36+($AP109-1)*12+6,COLUMN())):INDIRECT(ADDRESS(($AO109-1)*36+($AP109-1)*12+$AQ109+4,COLUMN())),INDIRECT(ADDRESS(($AO109-1)*3+$AP109+5,$AQ109+20)))&gt;=1,0,INDIRECT(ADDRESS(($AO109-1)*3+$AP109+5,$AQ109+20)))))</f>
        <v>0</v>
      </c>
      <c r="AU109" s="511">
        <f ca="1">COUNTIF(INDIRECT("U"&amp;(ROW()+12*(($AO109-1)*3+$AP109)-ROW())/12+5):INDIRECT("AF"&amp;(ROW()+12*(($AO109-1)*3+$AP109)-ROW())/12+5),AT109)</f>
        <v>0</v>
      </c>
      <c r="AV109" s="511">
        <f ca="1">IF(AND(AR109+AT109&gt;0,AS109+AU109&gt;0),COUNTIF(AV$6:AV108,"&gt;0")+1,0)</f>
        <v>0</v>
      </c>
    </row>
    <row r="110" spans="41:48">
      <c r="AO110" s="511">
        <v>3</v>
      </c>
      <c r="AP110" s="511">
        <v>3</v>
      </c>
      <c r="AQ110" s="511">
        <v>9</v>
      </c>
      <c r="AR110" s="515">
        <f ca="1">IF($AQ110=1,IF(INDIRECT(ADDRESS(($AO110-1)*3+$AP110+5,$AQ110+7))="",0,INDIRECT(ADDRESS(($AO110-1)*3+$AP110+5,$AQ110+7))),IF(INDIRECT(ADDRESS(($AO110-1)*3+$AP110+5,$AQ110+7))="",0,IF(COUNTIF(INDIRECT(ADDRESS(($AO110-1)*36+($AP110-1)*12+6,COLUMN())):INDIRECT(ADDRESS(($AO110-1)*36+($AP110-1)*12+$AQ110+4,COLUMN())),INDIRECT(ADDRESS(($AO110-1)*3+$AP110+5,$AQ110+7)))&gt;=1,0,INDIRECT(ADDRESS(($AO110-1)*3+$AP110+5,$AQ110+7)))))</f>
        <v>0</v>
      </c>
      <c r="AS110" s="511">
        <f ca="1">COUNTIF(INDIRECT("H"&amp;(ROW()+12*(($AO110-1)*3+$AP110)-ROW())/12+5):INDIRECT("S"&amp;(ROW()+12*(($AO110-1)*3+$AP110)-ROW())/12+5),AR110)</f>
        <v>0</v>
      </c>
      <c r="AT110" s="515">
        <f ca="1">IF($AQ110=1,IF(INDIRECT(ADDRESS(($AO110-1)*3+$AP110+5,$AQ110+20))="",0,INDIRECT(ADDRESS(($AO110-1)*3+$AP110+5,$AQ110+20))),IF(INDIRECT(ADDRESS(($AO110-1)*3+$AP110+5,$AQ110+20))="",0,IF(COUNTIF(INDIRECT(ADDRESS(($AO110-1)*36+($AP110-1)*12+6,COLUMN())):INDIRECT(ADDRESS(($AO110-1)*36+($AP110-1)*12+$AQ110+4,COLUMN())),INDIRECT(ADDRESS(($AO110-1)*3+$AP110+5,$AQ110+20)))&gt;=1,0,INDIRECT(ADDRESS(($AO110-1)*3+$AP110+5,$AQ110+20)))))</f>
        <v>0</v>
      </c>
      <c r="AU110" s="511">
        <f ca="1">COUNTIF(INDIRECT("U"&amp;(ROW()+12*(($AO110-1)*3+$AP110)-ROW())/12+5):INDIRECT("AF"&amp;(ROW()+12*(($AO110-1)*3+$AP110)-ROW())/12+5),AT110)</f>
        <v>0</v>
      </c>
      <c r="AV110" s="511">
        <f ca="1">IF(AND(AR110+AT110&gt;0,AS110+AU110&gt;0),COUNTIF(AV$6:AV109,"&gt;0")+1,0)</f>
        <v>0</v>
      </c>
    </row>
    <row r="111" spans="41:48">
      <c r="AO111" s="511">
        <v>3</v>
      </c>
      <c r="AP111" s="511">
        <v>3</v>
      </c>
      <c r="AQ111" s="511">
        <v>10</v>
      </c>
      <c r="AR111" s="515">
        <f ca="1">IF($AQ111=1,IF(INDIRECT(ADDRESS(($AO111-1)*3+$AP111+5,$AQ111+7))="",0,INDIRECT(ADDRESS(($AO111-1)*3+$AP111+5,$AQ111+7))),IF(INDIRECT(ADDRESS(($AO111-1)*3+$AP111+5,$AQ111+7))="",0,IF(COUNTIF(INDIRECT(ADDRESS(($AO111-1)*36+($AP111-1)*12+6,COLUMN())):INDIRECT(ADDRESS(($AO111-1)*36+($AP111-1)*12+$AQ111+4,COLUMN())),INDIRECT(ADDRESS(($AO111-1)*3+$AP111+5,$AQ111+7)))&gt;=1,0,INDIRECT(ADDRESS(($AO111-1)*3+$AP111+5,$AQ111+7)))))</f>
        <v>0</v>
      </c>
      <c r="AS111" s="511">
        <f ca="1">COUNTIF(INDIRECT("H"&amp;(ROW()+12*(($AO111-1)*3+$AP111)-ROW())/12+5):INDIRECT("S"&amp;(ROW()+12*(($AO111-1)*3+$AP111)-ROW())/12+5),AR111)</f>
        <v>0</v>
      </c>
      <c r="AT111" s="515">
        <f ca="1">IF($AQ111=1,IF(INDIRECT(ADDRESS(($AO111-1)*3+$AP111+5,$AQ111+20))="",0,INDIRECT(ADDRESS(($AO111-1)*3+$AP111+5,$AQ111+20))),IF(INDIRECT(ADDRESS(($AO111-1)*3+$AP111+5,$AQ111+20))="",0,IF(COUNTIF(INDIRECT(ADDRESS(($AO111-1)*36+($AP111-1)*12+6,COLUMN())):INDIRECT(ADDRESS(($AO111-1)*36+($AP111-1)*12+$AQ111+4,COLUMN())),INDIRECT(ADDRESS(($AO111-1)*3+$AP111+5,$AQ111+20)))&gt;=1,0,INDIRECT(ADDRESS(($AO111-1)*3+$AP111+5,$AQ111+20)))))</f>
        <v>0</v>
      </c>
      <c r="AU111" s="511">
        <f ca="1">COUNTIF(INDIRECT("U"&amp;(ROW()+12*(($AO111-1)*3+$AP111)-ROW())/12+5):INDIRECT("AF"&amp;(ROW()+12*(($AO111-1)*3+$AP111)-ROW())/12+5),AT111)</f>
        <v>0</v>
      </c>
      <c r="AV111" s="511">
        <f ca="1">IF(AND(AR111+AT111&gt;0,AS111+AU111&gt;0),COUNTIF(AV$6:AV110,"&gt;0")+1,0)</f>
        <v>0</v>
      </c>
    </row>
    <row r="112" spans="41:48">
      <c r="AO112" s="511">
        <v>3</v>
      </c>
      <c r="AP112" s="511">
        <v>3</v>
      </c>
      <c r="AQ112" s="511">
        <v>11</v>
      </c>
      <c r="AR112" s="515">
        <f ca="1">IF($AQ112=1,IF(INDIRECT(ADDRESS(($AO112-1)*3+$AP112+5,$AQ112+7))="",0,INDIRECT(ADDRESS(($AO112-1)*3+$AP112+5,$AQ112+7))),IF(INDIRECT(ADDRESS(($AO112-1)*3+$AP112+5,$AQ112+7))="",0,IF(COUNTIF(INDIRECT(ADDRESS(($AO112-1)*36+($AP112-1)*12+6,COLUMN())):INDIRECT(ADDRESS(($AO112-1)*36+($AP112-1)*12+$AQ112+4,COLUMN())),INDIRECT(ADDRESS(($AO112-1)*3+$AP112+5,$AQ112+7)))&gt;=1,0,INDIRECT(ADDRESS(($AO112-1)*3+$AP112+5,$AQ112+7)))))</f>
        <v>0</v>
      </c>
      <c r="AS112" s="511">
        <f ca="1">COUNTIF(INDIRECT("H"&amp;(ROW()+12*(($AO112-1)*3+$AP112)-ROW())/12+5):INDIRECT("S"&amp;(ROW()+12*(($AO112-1)*3+$AP112)-ROW())/12+5),AR112)</f>
        <v>0</v>
      </c>
      <c r="AT112" s="515">
        <f ca="1">IF($AQ112=1,IF(INDIRECT(ADDRESS(($AO112-1)*3+$AP112+5,$AQ112+20))="",0,INDIRECT(ADDRESS(($AO112-1)*3+$AP112+5,$AQ112+20))),IF(INDIRECT(ADDRESS(($AO112-1)*3+$AP112+5,$AQ112+20))="",0,IF(COUNTIF(INDIRECT(ADDRESS(($AO112-1)*36+($AP112-1)*12+6,COLUMN())):INDIRECT(ADDRESS(($AO112-1)*36+($AP112-1)*12+$AQ112+4,COLUMN())),INDIRECT(ADDRESS(($AO112-1)*3+$AP112+5,$AQ112+20)))&gt;=1,0,INDIRECT(ADDRESS(($AO112-1)*3+$AP112+5,$AQ112+20)))))</f>
        <v>0</v>
      </c>
      <c r="AU112" s="511">
        <f ca="1">COUNTIF(INDIRECT("U"&amp;(ROW()+12*(($AO112-1)*3+$AP112)-ROW())/12+5):INDIRECT("AF"&amp;(ROW()+12*(($AO112-1)*3+$AP112)-ROW())/12+5),AT112)</f>
        <v>0</v>
      </c>
      <c r="AV112" s="511">
        <f ca="1">IF(AND(AR112+AT112&gt;0,AS112+AU112&gt;0),COUNTIF(AV$6:AV111,"&gt;0")+1,0)</f>
        <v>0</v>
      </c>
    </row>
    <row r="113" spans="41:48">
      <c r="AO113" s="511">
        <v>3</v>
      </c>
      <c r="AP113" s="511">
        <v>3</v>
      </c>
      <c r="AQ113" s="511">
        <v>12</v>
      </c>
      <c r="AR113" s="515">
        <f ca="1">IF($AQ113=1,IF(INDIRECT(ADDRESS(($AO113-1)*3+$AP113+5,$AQ113+7))="",0,INDIRECT(ADDRESS(($AO113-1)*3+$AP113+5,$AQ113+7))),IF(INDIRECT(ADDRESS(($AO113-1)*3+$AP113+5,$AQ113+7))="",0,IF(COUNTIF(INDIRECT(ADDRESS(($AO113-1)*36+($AP113-1)*12+6,COLUMN())):INDIRECT(ADDRESS(($AO113-1)*36+($AP113-1)*12+$AQ113+4,COLUMN())),INDIRECT(ADDRESS(($AO113-1)*3+$AP113+5,$AQ113+7)))&gt;=1,0,INDIRECT(ADDRESS(($AO113-1)*3+$AP113+5,$AQ113+7)))))</f>
        <v>0</v>
      </c>
      <c r="AS113" s="511">
        <f ca="1">COUNTIF(INDIRECT("H"&amp;(ROW()+12*(($AO113-1)*3+$AP113)-ROW())/12+5):INDIRECT("S"&amp;(ROW()+12*(($AO113-1)*3+$AP113)-ROW())/12+5),AR113)</f>
        <v>0</v>
      </c>
      <c r="AT113" s="515">
        <f ca="1">IF($AQ113=1,IF(INDIRECT(ADDRESS(($AO113-1)*3+$AP113+5,$AQ113+20))="",0,INDIRECT(ADDRESS(($AO113-1)*3+$AP113+5,$AQ113+20))),IF(INDIRECT(ADDRESS(($AO113-1)*3+$AP113+5,$AQ113+20))="",0,IF(COUNTIF(INDIRECT(ADDRESS(($AO113-1)*36+($AP113-1)*12+6,COLUMN())):INDIRECT(ADDRESS(($AO113-1)*36+($AP113-1)*12+$AQ113+4,COLUMN())),INDIRECT(ADDRESS(($AO113-1)*3+$AP113+5,$AQ113+20)))&gt;=1,0,INDIRECT(ADDRESS(($AO113-1)*3+$AP113+5,$AQ113+20)))))</f>
        <v>0</v>
      </c>
      <c r="AU113" s="511">
        <f ca="1">COUNTIF(INDIRECT("U"&amp;(ROW()+12*(($AO113-1)*3+$AP113)-ROW())/12+5):INDIRECT("AF"&amp;(ROW()+12*(($AO113-1)*3+$AP113)-ROW())/12+5),AT113)</f>
        <v>0</v>
      </c>
      <c r="AV113" s="511">
        <f ca="1">IF(AND(AR113+AT113&gt;0,AS113+AU113&gt;0),COUNTIF(AV$6:AV112,"&gt;0")+1,0)</f>
        <v>0</v>
      </c>
    </row>
    <row r="114" spans="41:48">
      <c r="AO114" s="511">
        <v>4</v>
      </c>
      <c r="AP114" s="511">
        <v>1</v>
      </c>
      <c r="AQ114" s="511">
        <v>1</v>
      </c>
      <c r="AR114" s="515">
        <f ca="1">IF($AQ114=1,IF(INDIRECT(ADDRESS(($AO114-1)*3+$AP114+5,$AQ114+7))="",0,INDIRECT(ADDRESS(($AO114-1)*3+$AP114+5,$AQ114+7))),IF(INDIRECT(ADDRESS(($AO114-1)*3+$AP114+5,$AQ114+7))="",0,IF(COUNTIF(INDIRECT(ADDRESS(($AO114-1)*36+($AP114-1)*12+6,COLUMN())):INDIRECT(ADDRESS(($AO114-1)*36+($AP114-1)*12+$AQ114+4,COLUMN())),INDIRECT(ADDRESS(($AO114-1)*3+$AP114+5,$AQ114+7)))&gt;=1,0,INDIRECT(ADDRESS(($AO114-1)*3+$AP114+5,$AQ114+7)))))</f>
        <v>0</v>
      </c>
      <c r="AS114" s="511">
        <f ca="1">COUNTIF(INDIRECT("H"&amp;(ROW()+12*(($AO114-1)*3+$AP114)-ROW())/12+5):INDIRECT("S"&amp;(ROW()+12*(($AO114-1)*3+$AP114)-ROW())/12+5),AR114)</f>
        <v>0</v>
      </c>
      <c r="AT114" s="515">
        <f ca="1">IF($AQ114=1,IF(INDIRECT(ADDRESS(($AO114-1)*3+$AP114+5,$AQ114+20))="",0,INDIRECT(ADDRESS(($AO114-1)*3+$AP114+5,$AQ114+20))),IF(INDIRECT(ADDRESS(($AO114-1)*3+$AP114+5,$AQ114+20))="",0,IF(COUNTIF(INDIRECT(ADDRESS(($AO114-1)*36+($AP114-1)*12+6,COLUMN())):INDIRECT(ADDRESS(($AO114-1)*36+($AP114-1)*12+$AQ114+4,COLUMN())),INDIRECT(ADDRESS(($AO114-1)*3+$AP114+5,$AQ114+20)))&gt;=1,0,INDIRECT(ADDRESS(($AO114-1)*3+$AP114+5,$AQ114+20)))))</f>
        <v>0</v>
      </c>
      <c r="AU114" s="511">
        <f ca="1">COUNTIF(INDIRECT("U"&amp;(ROW()+12*(($AO114-1)*3+$AP114)-ROW())/12+5):INDIRECT("AF"&amp;(ROW()+12*(($AO114-1)*3+$AP114)-ROW())/12+5),AT114)</f>
        <v>0</v>
      </c>
      <c r="AV114" s="511">
        <f ca="1">IF(AND(AR114+AT114&gt;0,AS114+AU114&gt;0),COUNTIF(AV$6:AV113,"&gt;0")+1,0)</f>
        <v>0</v>
      </c>
    </row>
    <row r="115" spans="41:48">
      <c r="AO115" s="511">
        <v>4</v>
      </c>
      <c r="AP115" s="511">
        <v>1</v>
      </c>
      <c r="AQ115" s="511">
        <v>2</v>
      </c>
      <c r="AR115" s="515">
        <f ca="1">IF($AQ115=1,IF(INDIRECT(ADDRESS(($AO115-1)*3+$AP115+5,$AQ115+7))="",0,INDIRECT(ADDRESS(($AO115-1)*3+$AP115+5,$AQ115+7))),IF(INDIRECT(ADDRESS(($AO115-1)*3+$AP115+5,$AQ115+7))="",0,IF(COUNTIF(INDIRECT(ADDRESS(($AO115-1)*36+($AP115-1)*12+6,COLUMN())):INDIRECT(ADDRESS(($AO115-1)*36+($AP115-1)*12+$AQ115+4,COLUMN())),INDIRECT(ADDRESS(($AO115-1)*3+$AP115+5,$AQ115+7)))&gt;=1,0,INDIRECT(ADDRESS(($AO115-1)*3+$AP115+5,$AQ115+7)))))</f>
        <v>0</v>
      </c>
      <c r="AS115" s="511">
        <f ca="1">COUNTIF(INDIRECT("H"&amp;(ROW()+12*(($AO115-1)*3+$AP115)-ROW())/12+5):INDIRECT("S"&amp;(ROW()+12*(($AO115-1)*3+$AP115)-ROW())/12+5),AR115)</f>
        <v>0</v>
      </c>
      <c r="AT115" s="515">
        <f ca="1">IF($AQ115=1,IF(INDIRECT(ADDRESS(($AO115-1)*3+$AP115+5,$AQ115+20))="",0,INDIRECT(ADDRESS(($AO115-1)*3+$AP115+5,$AQ115+20))),IF(INDIRECT(ADDRESS(($AO115-1)*3+$AP115+5,$AQ115+20))="",0,IF(COUNTIF(INDIRECT(ADDRESS(($AO115-1)*36+($AP115-1)*12+6,COLUMN())):INDIRECT(ADDRESS(($AO115-1)*36+($AP115-1)*12+$AQ115+4,COLUMN())),INDIRECT(ADDRESS(($AO115-1)*3+$AP115+5,$AQ115+20)))&gt;=1,0,INDIRECT(ADDRESS(($AO115-1)*3+$AP115+5,$AQ115+20)))))</f>
        <v>0</v>
      </c>
      <c r="AU115" s="511">
        <f ca="1">COUNTIF(INDIRECT("U"&amp;(ROW()+12*(($AO115-1)*3+$AP115)-ROW())/12+5):INDIRECT("AF"&amp;(ROW()+12*(($AO115-1)*3+$AP115)-ROW())/12+5),AT115)</f>
        <v>0</v>
      </c>
      <c r="AV115" s="511">
        <f ca="1">IF(AND(AR115+AT115&gt;0,AS115+AU115&gt;0),COUNTIF(AV$6:AV114,"&gt;0")+1,0)</f>
        <v>0</v>
      </c>
    </row>
    <row r="116" spans="41:48">
      <c r="AO116" s="511">
        <v>4</v>
      </c>
      <c r="AP116" s="511">
        <v>1</v>
      </c>
      <c r="AQ116" s="511">
        <v>3</v>
      </c>
      <c r="AR116" s="515">
        <f ca="1">IF($AQ116=1,IF(INDIRECT(ADDRESS(($AO116-1)*3+$AP116+5,$AQ116+7))="",0,INDIRECT(ADDRESS(($AO116-1)*3+$AP116+5,$AQ116+7))),IF(INDIRECT(ADDRESS(($AO116-1)*3+$AP116+5,$AQ116+7))="",0,IF(COUNTIF(INDIRECT(ADDRESS(($AO116-1)*36+($AP116-1)*12+6,COLUMN())):INDIRECT(ADDRESS(($AO116-1)*36+($AP116-1)*12+$AQ116+4,COLUMN())),INDIRECT(ADDRESS(($AO116-1)*3+$AP116+5,$AQ116+7)))&gt;=1,0,INDIRECT(ADDRESS(($AO116-1)*3+$AP116+5,$AQ116+7)))))</f>
        <v>0</v>
      </c>
      <c r="AS116" s="511">
        <f ca="1">COUNTIF(INDIRECT("H"&amp;(ROW()+12*(($AO116-1)*3+$AP116)-ROW())/12+5):INDIRECT("S"&amp;(ROW()+12*(($AO116-1)*3+$AP116)-ROW())/12+5),AR116)</f>
        <v>0</v>
      </c>
      <c r="AT116" s="515">
        <f ca="1">IF($AQ116=1,IF(INDIRECT(ADDRESS(($AO116-1)*3+$AP116+5,$AQ116+20))="",0,INDIRECT(ADDRESS(($AO116-1)*3+$AP116+5,$AQ116+20))),IF(INDIRECT(ADDRESS(($AO116-1)*3+$AP116+5,$AQ116+20))="",0,IF(COUNTIF(INDIRECT(ADDRESS(($AO116-1)*36+($AP116-1)*12+6,COLUMN())):INDIRECT(ADDRESS(($AO116-1)*36+($AP116-1)*12+$AQ116+4,COLUMN())),INDIRECT(ADDRESS(($AO116-1)*3+$AP116+5,$AQ116+20)))&gt;=1,0,INDIRECT(ADDRESS(($AO116-1)*3+$AP116+5,$AQ116+20)))))</f>
        <v>0</v>
      </c>
      <c r="AU116" s="511">
        <f ca="1">COUNTIF(INDIRECT("U"&amp;(ROW()+12*(($AO116-1)*3+$AP116)-ROW())/12+5):INDIRECT("AF"&amp;(ROW()+12*(($AO116-1)*3+$AP116)-ROW())/12+5),AT116)</f>
        <v>0</v>
      </c>
      <c r="AV116" s="511">
        <f ca="1">IF(AND(AR116+AT116&gt;0,AS116+AU116&gt;0),COUNTIF(AV$6:AV115,"&gt;0")+1,0)</f>
        <v>0</v>
      </c>
    </row>
    <row r="117" spans="41:48">
      <c r="AO117" s="511">
        <v>4</v>
      </c>
      <c r="AP117" s="511">
        <v>1</v>
      </c>
      <c r="AQ117" s="511">
        <v>4</v>
      </c>
      <c r="AR117" s="515">
        <f ca="1">IF($AQ117=1,IF(INDIRECT(ADDRESS(($AO117-1)*3+$AP117+5,$AQ117+7))="",0,INDIRECT(ADDRESS(($AO117-1)*3+$AP117+5,$AQ117+7))),IF(INDIRECT(ADDRESS(($AO117-1)*3+$AP117+5,$AQ117+7))="",0,IF(COUNTIF(INDIRECT(ADDRESS(($AO117-1)*36+($AP117-1)*12+6,COLUMN())):INDIRECT(ADDRESS(($AO117-1)*36+($AP117-1)*12+$AQ117+4,COLUMN())),INDIRECT(ADDRESS(($AO117-1)*3+$AP117+5,$AQ117+7)))&gt;=1,0,INDIRECT(ADDRESS(($AO117-1)*3+$AP117+5,$AQ117+7)))))</f>
        <v>0</v>
      </c>
      <c r="AS117" s="511">
        <f ca="1">COUNTIF(INDIRECT("H"&amp;(ROW()+12*(($AO117-1)*3+$AP117)-ROW())/12+5):INDIRECT("S"&amp;(ROW()+12*(($AO117-1)*3+$AP117)-ROW())/12+5),AR117)</f>
        <v>0</v>
      </c>
      <c r="AT117" s="515">
        <f ca="1">IF($AQ117=1,IF(INDIRECT(ADDRESS(($AO117-1)*3+$AP117+5,$AQ117+20))="",0,INDIRECT(ADDRESS(($AO117-1)*3+$AP117+5,$AQ117+20))),IF(INDIRECT(ADDRESS(($AO117-1)*3+$AP117+5,$AQ117+20))="",0,IF(COUNTIF(INDIRECT(ADDRESS(($AO117-1)*36+($AP117-1)*12+6,COLUMN())):INDIRECT(ADDRESS(($AO117-1)*36+($AP117-1)*12+$AQ117+4,COLUMN())),INDIRECT(ADDRESS(($AO117-1)*3+$AP117+5,$AQ117+20)))&gt;=1,0,INDIRECT(ADDRESS(($AO117-1)*3+$AP117+5,$AQ117+20)))))</f>
        <v>0</v>
      </c>
      <c r="AU117" s="511">
        <f ca="1">COUNTIF(INDIRECT("U"&amp;(ROW()+12*(($AO117-1)*3+$AP117)-ROW())/12+5):INDIRECT("AF"&amp;(ROW()+12*(($AO117-1)*3+$AP117)-ROW())/12+5),AT117)</f>
        <v>0</v>
      </c>
      <c r="AV117" s="511">
        <f ca="1">IF(AND(AR117+AT117&gt;0,AS117+AU117&gt;0),COUNTIF(AV$6:AV116,"&gt;0")+1,0)</f>
        <v>0</v>
      </c>
    </row>
    <row r="118" spans="41:48">
      <c r="AO118" s="511">
        <v>4</v>
      </c>
      <c r="AP118" s="511">
        <v>1</v>
      </c>
      <c r="AQ118" s="511">
        <v>5</v>
      </c>
      <c r="AR118" s="515">
        <f ca="1">IF($AQ118=1,IF(INDIRECT(ADDRESS(($AO118-1)*3+$AP118+5,$AQ118+7))="",0,INDIRECT(ADDRESS(($AO118-1)*3+$AP118+5,$AQ118+7))),IF(INDIRECT(ADDRESS(($AO118-1)*3+$AP118+5,$AQ118+7))="",0,IF(COUNTIF(INDIRECT(ADDRESS(($AO118-1)*36+($AP118-1)*12+6,COLUMN())):INDIRECT(ADDRESS(($AO118-1)*36+($AP118-1)*12+$AQ118+4,COLUMN())),INDIRECT(ADDRESS(($AO118-1)*3+$AP118+5,$AQ118+7)))&gt;=1,0,INDIRECT(ADDRESS(($AO118-1)*3+$AP118+5,$AQ118+7)))))</f>
        <v>0</v>
      </c>
      <c r="AS118" s="511">
        <f ca="1">COUNTIF(INDIRECT("H"&amp;(ROW()+12*(($AO118-1)*3+$AP118)-ROW())/12+5):INDIRECT("S"&amp;(ROW()+12*(($AO118-1)*3+$AP118)-ROW())/12+5),AR118)</f>
        <v>0</v>
      </c>
      <c r="AT118" s="515">
        <f ca="1">IF($AQ118=1,IF(INDIRECT(ADDRESS(($AO118-1)*3+$AP118+5,$AQ118+20))="",0,INDIRECT(ADDRESS(($AO118-1)*3+$AP118+5,$AQ118+20))),IF(INDIRECT(ADDRESS(($AO118-1)*3+$AP118+5,$AQ118+20))="",0,IF(COUNTIF(INDIRECT(ADDRESS(($AO118-1)*36+($AP118-1)*12+6,COLUMN())):INDIRECT(ADDRESS(($AO118-1)*36+($AP118-1)*12+$AQ118+4,COLUMN())),INDIRECT(ADDRESS(($AO118-1)*3+$AP118+5,$AQ118+20)))&gt;=1,0,INDIRECT(ADDRESS(($AO118-1)*3+$AP118+5,$AQ118+20)))))</f>
        <v>0</v>
      </c>
      <c r="AU118" s="511">
        <f ca="1">COUNTIF(INDIRECT("U"&amp;(ROW()+12*(($AO118-1)*3+$AP118)-ROW())/12+5):INDIRECT("AF"&amp;(ROW()+12*(($AO118-1)*3+$AP118)-ROW())/12+5),AT118)</f>
        <v>0</v>
      </c>
      <c r="AV118" s="511">
        <f ca="1">IF(AND(AR118+AT118&gt;0,AS118+AU118&gt;0),COUNTIF(AV$6:AV117,"&gt;0")+1,0)</f>
        <v>0</v>
      </c>
    </row>
    <row r="119" spans="41:48">
      <c r="AO119" s="511">
        <v>4</v>
      </c>
      <c r="AP119" s="511">
        <v>1</v>
      </c>
      <c r="AQ119" s="511">
        <v>6</v>
      </c>
      <c r="AR119" s="515">
        <f ca="1">IF($AQ119=1,IF(INDIRECT(ADDRESS(($AO119-1)*3+$AP119+5,$AQ119+7))="",0,INDIRECT(ADDRESS(($AO119-1)*3+$AP119+5,$AQ119+7))),IF(INDIRECT(ADDRESS(($AO119-1)*3+$AP119+5,$AQ119+7))="",0,IF(COUNTIF(INDIRECT(ADDRESS(($AO119-1)*36+($AP119-1)*12+6,COLUMN())):INDIRECT(ADDRESS(($AO119-1)*36+($AP119-1)*12+$AQ119+4,COLUMN())),INDIRECT(ADDRESS(($AO119-1)*3+$AP119+5,$AQ119+7)))&gt;=1,0,INDIRECT(ADDRESS(($AO119-1)*3+$AP119+5,$AQ119+7)))))</f>
        <v>0</v>
      </c>
      <c r="AS119" s="511">
        <f ca="1">COUNTIF(INDIRECT("H"&amp;(ROW()+12*(($AO119-1)*3+$AP119)-ROW())/12+5):INDIRECT("S"&amp;(ROW()+12*(($AO119-1)*3+$AP119)-ROW())/12+5),AR119)</f>
        <v>0</v>
      </c>
      <c r="AT119" s="515">
        <f ca="1">IF($AQ119=1,IF(INDIRECT(ADDRESS(($AO119-1)*3+$AP119+5,$AQ119+20))="",0,INDIRECT(ADDRESS(($AO119-1)*3+$AP119+5,$AQ119+20))),IF(INDIRECT(ADDRESS(($AO119-1)*3+$AP119+5,$AQ119+20))="",0,IF(COUNTIF(INDIRECT(ADDRESS(($AO119-1)*36+($AP119-1)*12+6,COLUMN())):INDIRECT(ADDRESS(($AO119-1)*36+($AP119-1)*12+$AQ119+4,COLUMN())),INDIRECT(ADDRESS(($AO119-1)*3+$AP119+5,$AQ119+20)))&gt;=1,0,INDIRECT(ADDRESS(($AO119-1)*3+$AP119+5,$AQ119+20)))))</f>
        <v>0</v>
      </c>
      <c r="AU119" s="511">
        <f ca="1">COUNTIF(INDIRECT("U"&amp;(ROW()+12*(($AO119-1)*3+$AP119)-ROW())/12+5):INDIRECT("AF"&amp;(ROW()+12*(($AO119-1)*3+$AP119)-ROW())/12+5),AT119)</f>
        <v>0</v>
      </c>
      <c r="AV119" s="511">
        <f ca="1">IF(AND(AR119+AT119&gt;0,AS119+AU119&gt;0),COUNTIF(AV$6:AV118,"&gt;0")+1,0)</f>
        <v>0</v>
      </c>
    </row>
    <row r="120" spans="41:48">
      <c r="AO120" s="511">
        <v>4</v>
      </c>
      <c r="AP120" s="511">
        <v>1</v>
      </c>
      <c r="AQ120" s="511">
        <v>7</v>
      </c>
      <c r="AR120" s="515">
        <f ca="1">IF($AQ120=1,IF(INDIRECT(ADDRESS(($AO120-1)*3+$AP120+5,$AQ120+7))="",0,INDIRECT(ADDRESS(($AO120-1)*3+$AP120+5,$AQ120+7))),IF(INDIRECT(ADDRESS(($AO120-1)*3+$AP120+5,$AQ120+7))="",0,IF(COUNTIF(INDIRECT(ADDRESS(($AO120-1)*36+($AP120-1)*12+6,COLUMN())):INDIRECT(ADDRESS(($AO120-1)*36+($AP120-1)*12+$AQ120+4,COLUMN())),INDIRECT(ADDRESS(($AO120-1)*3+$AP120+5,$AQ120+7)))&gt;=1,0,INDIRECT(ADDRESS(($AO120-1)*3+$AP120+5,$AQ120+7)))))</f>
        <v>0</v>
      </c>
      <c r="AS120" s="511">
        <f ca="1">COUNTIF(INDIRECT("H"&amp;(ROW()+12*(($AO120-1)*3+$AP120)-ROW())/12+5):INDIRECT("S"&amp;(ROW()+12*(($AO120-1)*3+$AP120)-ROW())/12+5),AR120)</f>
        <v>0</v>
      </c>
      <c r="AT120" s="515">
        <f ca="1">IF($AQ120=1,IF(INDIRECT(ADDRESS(($AO120-1)*3+$AP120+5,$AQ120+20))="",0,INDIRECT(ADDRESS(($AO120-1)*3+$AP120+5,$AQ120+20))),IF(INDIRECT(ADDRESS(($AO120-1)*3+$AP120+5,$AQ120+20))="",0,IF(COUNTIF(INDIRECT(ADDRESS(($AO120-1)*36+($AP120-1)*12+6,COLUMN())):INDIRECT(ADDRESS(($AO120-1)*36+($AP120-1)*12+$AQ120+4,COLUMN())),INDIRECT(ADDRESS(($AO120-1)*3+$AP120+5,$AQ120+20)))&gt;=1,0,INDIRECT(ADDRESS(($AO120-1)*3+$AP120+5,$AQ120+20)))))</f>
        <v>0</v>
      </c>
      <c r="AU120" s="511">
        <f ca="1">COUNTIF(INDIRECT("U"&amp;(ROW()+12*(($AO120-1)*3+$AP120)-ROW())/12+5):INDIRECT("AF"&amp;(ROW()+12*(($AO120-1)*3+$AP120)-ROW())/12+5),AT120)</f>
        <v>0</v>
      </c>
      <c r="AV120" s="511">
        <f ca="1">IF(AND(AR120+AT120&gt;0,AS120+AU120&gt;0),COUNTIF(AV$6:AV119,"&gt;0")+1,0)</f>
        <v>0</v>
      </c>
    </row>
    <row r="121" spans="41:48">
      <c r="AO121" s="511">
        <v>4</v>
      </c>
      <c r="AP121" s="511">
        <v>1</v>
      </c>
      <c r="AQ121" s="511">
        <v>8</v>
      </c>
      <c r="AR121" s="515">
        <f ca="1">IF($AQ121=1,IF(INDIRECT(ADDRESS(($AO121-1)*3+$AP121+5,$AQ121+7))="",0,INDIRECT(ADDRESS(($AO121-1)*3+$AP121+5,$AQ121+7))),IF(INDIRECT(ADDRESS(($AO121-1)*3+$AP121+5,$AQ121+7))="",0,IF(COUNTIF(INDIRECT(ADDRESS(($AO121-1)*36+($AP121-1)*12+6,COLUMN())):INDIRECT(ADDRESS(($AO121-1)*36+($AP121-1)*12+$AQ121+4,COLUMN())),INDIRECT(ADDRESS(($AO121-1)*3+$AP121+5,$AQ121+7)))&gt;=1,0,INDIRECT(ADDRESS(($AO121-1)*3+$AP121+5,$AQ121+7)))))</f>
        <v>0</v>
      </c>
      <c r="AS121" s="511">
        <f ca="1">COUNTIF(INDIRECT("H"&amp;(ROW()+12*(($AO121-1)*3+$AP121)-ROW())/12+5):INDIRECT("S"&amp;(ROW()+12*(($AO121-1)*3+$AP121)-ROW())/12+5),AR121)</f>
        <v>0</v>
      </c>
      <c r="AT121" s="515">
        <f ca="1">IF($AQ121=1,IF(INDIRECT(ADDRESS(($AO121-1)*3+$AP121+5,$AQ121+20))="",0,INDIRECT(ADDRESS(($AO121-1)*3+$AP121+5,$AQ121+20))),IF(INDIRECT(ADDRESS(($AO121-1)*3+$AP121+5,$AQ121+20))="",0,IF(COUNTIF(INDIRECT(ADDRESS(($AO121-1)*36+($AP121-1)*12+6,COLUMN())):INDIRECT(ADDRESS(($AO121-1)*36+($AP121-1)*12+$AQ121+4,COLUMN())),INDIRECT(ADDRESS(($AO121-1)*3+$AP121+5,$AQ121+20)))&gt;=1,0,INDIRECT(ADDRESS(($AO121-1)*3+$AP121+5,$AQ121+20)))))</f>
        <v>0</v>
      </c>
      <c r="AU121" s="511">
        <f ca="1">COUNTIF(INDIRECT("U"&amp;(ROW()+12*(($AO121-1)*3+$AP121)-ROW())/12+5):INDIRECT("AF"&amp;(ROW()+12*(($AO121-1)*3+$AP121)-ROW())/12+5),AT121)</f>
        <v>0</v>
      </c>
      <c r="AV121" s="511">
        <f ca="1">IF(AND(AR121+AT121&gt;0,AS121+AU121&gt;0),COUNTIF(AV$6:AV120,"&gt;0")+1,0)</f>
        <v>0</v>
      </c>
    </row>
    <row r="122" spans="41:48">
      <c r="AO122" s="511">
        <v>4</v>
      </c>
      <c r="AP122" s="511">
        <v>1</v>
      </c>
      <c r="AQ122" s="511">
        <v>9</v>
      </c>
      <c r="AR122" s="515">
        <f ca="1">IF($AQ122=1,IF(INDIRECT(ADDRESS(($AO122-1)*3+$AP122+5,$AQ122+7))="",0,INDIRECT(ADDRESS(($AO122-1)*3+$AP122+5,$AQ122+7))),IF(INDIRECT(ADDRESS(($AO122-1)*3+$AP122+5,$AQ122+7))="",0,IF(COUNTIF(INDIRECT(ADDRESS(($AO122-1)*36+($AP122-1)*12+6,COLUMN())):INDIRECT(ADDRESS(($AO122-1)*36+($AP122-1)*12+$AQ122+4,COLUMN())),INDIRECT(ADDRESS(($AO122-1)*3+$AP122+5,$AQ122+7)))&gt;=1,0,INDIRECT(ADDRESS(($AO122-1)*3+$AP122+5,$AQ122+7)))))</f>
        <v>0</v>
      </c>
      <c r="AS122" s="511">
        <f ca="1">COUNTIF(INDIRECT("H"&amp;(ROW()+12*(($AO122-1)*3+$AP122)-ROW())/12+5):INDIRECT("S"&amp;(ROW()+12*(($AO122-1)*3+$AP122)-ROW())/12+5),AR122)</f>
        <v>0</v>
      </c>
      <c r="AT122" s="515">
        <f ca="1">IF($AQ122=1,IF(INDIRECT(ADDRESS(($AO122-1)*3+$AP122+5,$AQ122+20))="",0,INDIRECT(ADDRESS(($AO122-1)*3+$AP122+5,$AQ122+20))),IF(INDIRECT(ADDRESS(($AO122-1)*3+$AP122+5,$AQ122+20))="",0,IF(COUNTIF(INDIRECT(ADDRESS(($AO122-1)*36+($AP122-1)*12+6,COLUMN())):INDIRECT(ADDRESS(($AO122-1)*36+($AP122-1)*12+$AQ122+4,COLUMN())),INDIRECT(ADDRESS(($AO122-1)*3+$AP122+5,$AQ122+20)))&gt;=1,0,INDIRECT(ADDRESS(($AO122-1)*3+$AP122+5,$AQ122+20)))))</f>
        <v>0</v>
      </c>
      <c r="AU122" s="511">
        <f ca="1">COUNTIF(INDIRECT("U"&amp;(ROW()+12*(($AO122-1)*3+$AP122)-ROW())/12+5):INDIRECT("AF"&amp;(ROW()+12*(($AO122-1)*3+$AP122)-ROW())/12+5),AT122)</f>
        <v>0</v>
      </c>
      <c r="AV122" s="511">
        <f ca="1">IF(AND(AR122+AT122&gt;0,AS122+AU122&gt;0),COUNTIF(AV$6:AV121,"&gt;0")+1,0)</f>
        <v>0</v>
      </c>
    </row>
    <row r="123" spans="41:48">
      <c r="AO123" s="511">
        <v>4</v>
      </c>
      <c r="AP123" s="511">
        <v>1</v>
      </c>
      <c r="AQ123" s="511">
        <v>10</v>
      </c>
      <c r="AR123" s="515">
        <f ca="1">IF($AQ123=1,IF(INDIRECT(ADDRESS(($AO123-1)*3+$AP123+5,$AQ123+7))="",0,INDIRECT(ADDRESS(($AO123-1)*3+$AP123+5,$AQ123+7))),IF(INDIRECT(ADDRESS(($AO123-1)*3+$AP123+5,$AQ123+7))="",0,IF(COUNTIF(INDIRECT(ADDRESS(($AO123-1)*36+($AP123-1)*12+6,COLUMN())):INDIRECT(ADDRESS(($AO123-1)*36+($AP123-1)*12+$AQ123+4,COLUMN())),INDIRECT(ADDRESS(($AO123-1)*3+$AP123+5,$AQ123+7)))&gt;=1,0,INDIRECT(ADDRESS(($AO123-1)*3+$AP123+5,$AQ123+7)))))</f>
        <v>0</v>
      </c>
      <c r="AS123" s="511">
        <f ca="1">COUNTIF(INDIRECT("H"&amp;(ROW()+12*(($AO123-1)*3+$AP123)-ROW())/12+5):INDIRECT("S"&amp;(ROW()+12*(($AO123-1)*3+$AP123)-ROW())/12+5),AR123)</f>
        <v>0</v>
      </c>
      <c r="AT123" s="515">
        <f ca="1">IF($AQ123=1,IF(INDIRECT(ADDRESS(($AO123-1)*3+$AP123+5,$AQ123+20))="",0,INDIRECT(ADDRESS(($AO123-1)*3+$AP123+5,$AQ123+20))),IF(INDIRECT(ADDRESS(($AO123-1)*3+$AP123+5,$AQ123+20))="",0,IF(COUNTIF(INDIRECT(ADDRESS(($AO123-1)*36+($AP123-1)*12+6,COLUMN())):INDIRECT(ADDRESS(($AO123-1)*36+($AP123-1)*12+$AQ123+4,COLUMN())),INDIRECT(ADDRESS(($AO123-1)*3+$AP123+5,$AQ123+20)))&gt;=1,0,INDIRECT(ADDRESS(($AO123-1)*3+$AP123+5,$AQ123+20)))))</f>
        <v>0</v>
      </c>
      <c r="AU123" s="511">
        <f ca="1">COUNTIF(INDIRECT("U"&amp;(ROW()+12*(($AO123-1)*3+$AP123)-ROW())/12+5):INDIRECT("AF"&amp;(ROW()+12*(($AO123-1)*3+$AP123)-ROW())/12+5),AT123)</f>
        <v>0</v>
      </c>
      <c r="AV123" s="511">
        <f ca="1">IF(AND(AR123+AT123&gt;0,AS123+AU123&gt;0),COUNTIF(AV$6:AV122,"&gt;0")+1,0)</f>
        <v>0</v>
      </c>
    </row>
    <row r="124" spans="41:48">
      <c r="AO124" s="511">
        <v>4</v>
      </c>
      <c r="AP124" s="511">
        <v>1</v>
      </c>
      <c r="AQ124" s="511">
        <v>11</v>
      </c>
      <c r="AR124" s="515">
        <f ca="1">IF($AQ124=1,IF(INDIRECT(ADDRESS(($AO124-1)*3+$AP124+5,$AQ124+7))="",0,INDIRECT(ADDRESS(($AO124-1)*3+$AP124+5,$AQ124+7))),IF(INDIRECT(ADDRESS(($AO124-1)*3+$AP124+5,$AQ124+7))="",0,IF(COUNTIF(INDIRECT(ADDRESS(($AO124-1)*36+($AP124-1)*12+6,COLUMN())):INDIRECT(ADDRESS(($AO124-1)*36+($AP124-1)*12+$AQ124+4,COLUMN())),INDIRECT(ADDRESS(($AO124-1)*3+$AP124+5,$AQ124+7)))&gt;=1,0,INDIRECT(ADDRESS(($AO124-1)*3+$AP124+5,$AQ124+7)))))</f>
        <v>0</v>
      </c>
      <c r="AS124" s="511">
        <f ca="1">COUNTIF(INDIRECT("H"&amp;(ROW()+12*(($AO124-1)*3+$AP124)-ROW())/12+5):INDIRECT("S"&amp;(ROW()+12*(($AO124-1)*3+$AP124)-ROW())/12+5),AR124)</f>
        <v>0</v>
      </c>
      <c r="AT124" s="515">
        <f ca="1">IF($AQ124=1,IF(INDIRECT(ADDRESS(($AO124-1)*3+$AP124+5,$AQ124+20))="",0,INDIRECT(ADDRESS(($AO124-1)*3+$AP124+5,$AQ124+20))),IF(INDIRECT(ADDRESS(($AO124-1)*3+$AP124+5,$AQ124+20))="",0,IF(COUNTIF(INDIRECT(ADDRESS(($AO124-1)*36+($AP124-1)*12+6,COLUMN())):INDIRECT(ADDRESS(($AO124-1)*36+($AP124-1)*12+$AQ124+4,COLUMN())),INDIRECT(ADDRESS(($AO124-1)*3+$AP124+5,$AQ124+20)))&gt;=1,0,INDIRECT(ADDRESS(($AO124-1)*3+$AP124+5,$AQ124+20)))))</f>
        <v>0</v>
      </c>
      <c r="AU124" s="511">
        <f ca="1">COUNTIF(INDIRECT("U"&amp;(ROW()+12*(($AO124-1)*3+$AP124)-ROW())/12+5):INDIRECT("AF"&amp;(ROW()+12*(($AO124-1)*3+$AP124)-ROW())/12+5),AT124)</f>
        <v>0</v>
      </c>
      <c r="AV124" s="511">
        <f ca="1">IF(AND(AR124+AT124&gt;0,AS124+AU124&gt;0),COUNTIF(AV$6:AV123,"&gt;0")+1,0)</f>
        <v>0</v>
      </c>
    </row>
    <row r="125" spans="41:48">
      <c r="AO125" s="511">
        <v>4</v>
      </c>
      <c r="AP125" s="511">
        <v>1</v>
      </c>
      <c r="AQ125" s="511">
        <v>12</v>
      </c>
      <c r="AR125" s="515">
        <f ca="1">IF($AQ125=1,IF(INDIRECT(ADDRESS(($AO125-1)*3+$AP125+5,$AQ125+7))="",0,INDIRECT(ADDRESS(($AO125-1)*3+$AP125+5,$AQ125+7))),IF(INDIRECT(ADDRESS(($AO125-1)*3+$AP125+5,$AQ125+7))="",0,IF(COUNTIF(INDIRECT(ADDRESS(($AO125-1)*36+($AP125-1)*12+6,COLUMN())):INDIRECT(ADDRESS(($AO125-1)*36+($AP125-1)*12+$AQ125+4,COLUMN())),INDIRECT(ADDRESS(($AO125-1)*3+$AP125+5,$AQ125+7)))&gt;=1,0,INDIRECT(ADDRESS(($AO125-1)*3+$AP125+5,$AQ125+7)))))</f>
        <v>0</v>
      </c>
      <c r="AS125" s="511">
        <f ca="1">COUNTIF(INDIRECT("H"&amp;(ROW()+12*(($AO125-1)*3+$AP125)-ROW())/12+5):INDIRECT("S"&amp;(ROW()+12*(($AO125-1)*3+$AP125)-ROW())/12+5),AR125)</f>
        <v>0</v>
      </c>
      <c r="AT125" s="515">
        <f ca="1">IF($AQ125=1,IF(INDIRECT(ADDRESS(($AO125-1)*3+$AP125+5,$AQ125+20))="",0,INDIRECT(ADDRESS(($AO125-1)*3+$AP125+5,$AQ125+20))),IF(INDIRECT(ADDRESS(($AO125-1)*3+$AP125+5,$AQ125+20))="",0,IF(COUNTIF(INDIRECT(ADDRESS(($AO125-1)*36+($AP125-1)*12+6,COLUMN())):INDIRECT(ADDRESS(($AO125-1)*36+($AP125-1)*12+$AQ125+4,COLUMN())),INDIRECT(ADDRESS(($AO125-1)*3+$AP125+5,$AQ125+20)))&gt;=1,0,INDIRECT(ADDRESS(($AO125-1)*3+$AP125+5,$AQ125+20)))))</f>
        <v>0</v>
      </c>
      <c r="AU125" s="511">
        <f ca="1">COUNTIF(INDIRECT("U"&amp;(ROW()+12*(($AO125-1)*3+$AP125)-ROW())/12+5):INDIRECT("AF"&amp;(ROW()+12*(($AO125-1)*3+$AP125)-ROW())/12+5),AT125)</f>
        <v>0</v>
      </c>
      <c r="AV125" s="511">
        <f ca="1">IF(AND(AR125+AT125&gt;0,AS125+AU125&gt;0),COUNTIF(AV$6:AV124,"&gt;0")+1,0)</f>
        <v>0</v>
      </c>
    </row>
    <row r="126" spans="41:48">
      <c r="AO126" s="511">
        <v>4</v>
      </c>
      <c r="AP126" s="511">
        <v>2</v>
      </c>
      <c r="AQ126" s="511">
        <v>1</v>
      </c>
      <c r="AR126" s="515">
        <f ca="1">IF($AQ126=1,IF(INDIRECT(ADDRESS(($AO126-1)*3+$AP126+5,$AQ126+7))="",0,INDIRECT(ADDRESS(($AO126-1)*3+$AP126+5,$AQ126+7))),IF(INDIRECT(ADDRESS(($AO126-1)*3+$AP126+5,$AQ126+7))="",0,IF(COUNTIF(INDIRECT(ADDRESS(($AO126-1)*36+($AP126-1)*12+6,COLUMN())):INDIRECT(ADDRESS(($AO126-1)*36+($AP126-1)*12+$AQ126+4,COLUMN())),INDIRECT(ADDRESS(($AO126-1)*3+$AP126+5,$AQ126+7)))&gt;=1,0,INDIRECT(ADDRESS(($AO126-1)*3+$AP126+5,$AQ126+7)))))</f>
        <v>0</v>
      </c>
      <c r="AS126" s="511">
        <f ca="1">COUNTIF(INDIRECT("H"&amp;(ROW()+12*(($AO126-1)*3+$AP126)-ROW())/12+5):INDIRECT("S"&amp;(ROW()+12*(($AO126-1)*3+$AP126)-ROW())/12+5),AR126)</f>
        <v>0</v>
      </c>
      <c r="AT126" s="515">
        <f ca="1">IF($AQ126=1,IF(INDIRECT(ADDRESS(($AO126-1)*3+$AP126+5,$AQ126+20))="",0,INDIRECT(ADDRESS(($AO126-1)*3+$AP126+5,$AQ126+20))),IF(INDIRECT(ADDRESS(($AO126-1)*3+$AP126+5,$AQ126+20))="",0,IF(COUNTIF(INDIRECT(ADDRESS(($AO126-1)*36+($AP126-1)*12+6,COLUMN())):INDIRECT(ADDRESS(($AO126-1)*36+($AP126-1)*12+$AQ126+4,COLUMN())),INDIRECT(ADDRESS(($AO126-1)*3+$AP126+5,$AQ126+20)))&gt;=1,0,INDIRECT(ADDRESS(($AO126-1)*3+$AP126+5,$AQ126+20)))))</f>
        <v>0</v>
      </c>
      <c r="AU126" s="511">
        <f ca="1">COUNTIF(INDIRECT("U"&amp;(ROW()+12*(($AO126-1)*3+$AP126)-ROW())/12+5):INDIRECT("AF"&amp;(ROW()+12*(($AO126-1)*3+$AP126)-ROW())/12+5),AT126)</f>
        <v>0</v>
      </c>
      <c r="AV126" s="511">
        <f ca="1">IF(AND(AR126+AT126&gt;0,AS126+AU126&gt;0),COUNTIF(AV$6:AV125,"&gt;0")+1,0)</f>
        <v>0</v>
      </c>
    </row>
    <row r="127" spans="41:48">
      <c r="AO127" s="511">
        <v>4</v>
      </c>
      <c r="AP127" s="511">
        <v>2</v>
      </c>
      <c r="AQ127" s="511">
        <v>2</v>
      </c>
      <c r="AR127" s="515">
        <f ca="1">IF($AQ127=1,IF(INDIRECT(ADDRESS(($AO127-1)*3+$AP127+5,$AQ127+7))="",0,INDIRECT(ADDRESS(($AO127-1)*3+$AP127+5,$AQ127+7))),IF(INDIRECT(ADDRESS(($AO127-1)*3+$AP127+5,$AQ127+7))="",0,IF(COUNTIF(INDIRECT(ADDRESS(($AO127-1)*36+($AP127-1)*12+6,COLUMN())):INDIRECT(ADDRESS(($AO127-1)*36+($AP127-1)*12+$AQ127+4,COLUMN())),INDIRECT(ADDRESS(($AO127-1)*3+$AP127+5,$AQ127+7)))&gt;=1,0,INDIRECT(ADDRESS(($AO127-1)*3+$AP127+5,$AQ127+7)))))</f>
        <v>0</v>
      </c>
      <c r="AS127" s="511">
        <f ca="1">COUNTIF(INDIRECT("H"&amp;(ROW()+12*(($AO127-1)*3+$AP127)-ROW())/12+5):INDIRECT("S"&amp;(ROW()+12*(($AO127-1)*3+$AP127)-ROW())/12+5),AR127)</f>
        <v>0</v>
      </c>
      <c r="AT127" s="515">
        <f ca="1">IF($AQ127=1,IF(INDIRECT(ADDRESS(($AO127-1)*3+$AP127+5,$AQ127+20))="",0,INDIRECT(ADDRESS(($AO127-1)*3+$AP127+5,$AQ127+20))),IF(INDIRECT(ADDRESS(($AO127-1)*3+$AP127+5,$AQ127+20))="",0,IF(COUNTIF(INDIRECT(ADDRESS(($AO127-1)*36+($AP127-1)*12+6,COLUMN())):INDIRECT(ADDRESS(($AO127-1)*36+($AP127-1)*12+$AQ127+4,COLUMN())),INDIRECT(ADDRESS(($AO127-1)*3+$AP127+5,$AQ127+20)))&gt;=1,0,INDIRECT(ADDRESS(($AO127-1)*3+$AP127+5,$AQ127+20)))))</f>
        <v>0</v>
      </c>
      <c r="AU127" s="511">
        <f ca="1">COUNTIF(INDIRECT("U"&amp;(ROW()+12*(($AO127-1)*3+$AP127)-ROW())/12+5):INDIRECT("AF"&amp;(ROW()+12*(($AO127-1)*3+$AP127)-ROW())/12+5),AT127)</f>
        <v>0</v>
      </c>
      <c r="AV127" s="511">
        <f ca="1">IF(AND(AR127+AT127&gt;0,AS127+AU127&gt;0),COUNTIF(AV$6:AV126,"&gt;0")+1,0)</f>
        <v>0</v>
      </c>
    </row>
    <row r="128" spans="41:48">
      <c r="AO128" s="511">
        <v>4</v>
      </c>
      <c r="AP128" s="511">
        <v>2</v>
      </c>
      <c r="AQ128" s="511">
        <v>3</v>
      </c>
      <c r="AR128" s="515">
        <f ca="1">IF($AQ128=1,IF(INDIRECT(ADDRESS(($AO128-1)*3+$AP128+5,$AQ128+7))="",0,INDIRECT(ADDRESS(($AO128-1)*3+$AP128+5,$AQ128+7))),IF(INDIRECT(ADDRESS(($AO128-1)*3+$AP128+5,$AQ128+7))="",0,IF(COUNTIF(INDIRECT(ADDRESS(($AO128-1)*36+($AP128-1)*12+6,COLUMN())):INDIRECT(ADDRESS(($AO128-1)*36+($AP128-1)*12+$AQ128+4,COLUMN())),INDIRECT(ADDRESS(($AO128-1)*3+$AP128+5,$AQ128+7)))&gt;=1,0,INDIRECT(ADDRESS(($AO128-1)*3+$AP128+5,$AQ128+7)))))</f>
        <v>0</v>
      </c>
      <c r="AS128" s="511">
        <f ca="1">COUNTIF(INDIRECT("H"&amp;(ROW()+12*(($AO128-1)*3+$AP128)-ROW())/12+5):INDIRECT("S"&amp;(ROW()+12*(($AO128-1)*3+$AP128)-ROW())/12+5),AR128)</f>
        <v>0</v>
      </c>
      <c r="AT128" s="515">
        <f ca="1">IF($AQ128=1,IF(INDIRECT(ADDRESS(($AO128-1)*3+$AP128+5,$AQ128+20))="",0,INDIRECT(ADDRESS(($AO128-1)*3+$AP128+5,$AQ128+20))),IF(INDIRECT(ADDRESS(($AO128-1)*3+$AP128+5,$AQ128+20))="",0,IF(COUNTIF(INDIRECT(ADDRESS(($AO128-1)*36+($AP128-1)*12+6,COLUMN())):INDIRECT(ADDRESS(($AO128-1)*36+($AP128-1)*12+$AQ128+4,COLUMN())),INDIRECT(ADDRESS(($AO128-1)*3+$AP128+5,$AQ128+20)))&gt;=1,0,INDIRECT(ADDRESS(($AO128-1)*3+$AP128+5,$AQ128+20)))))</f>
        <v>0</v>
      </c>
      <c r="AU128" s="511">
        <f ca="1">COUNTIF(INDIRECT("U"&amp;(ROW()+12*(($AO128-1)*3+$AP128)-ROW())/12+5):INDIRECT("AF"&amp;(ROW()+12*(($AO128-1)*3+$AP128)-ROW())/12+5),AT128)</f>
        <v>0</v>
      </c>
      <c r="AV128" s="511">
        <f ca="1">IF(AND(AR128+AT128&gt;0,AS128+AU128&gt;0),COUNTIF(AV$6:AV127,"&gt;0")+1,0)</f>
        <v>0</v>
      </c>
    </row>
    <row r="129" spans="41:48">
      <c r="AO129" s="511">
        <v>4</v>
      </c>
      <c r="AP129" s="511">
        <v>2</v>
      </c>
      <c r="AQ129" s="511">
        <v>4</v>
      </c>
      <c r="AR129" s="515">
        <f ca="1">IF($AQ129=1,IF(INDIRECT(ADDRESS(($AO129-1)*3+$AP129+5,$AQ129+7))="",0,INDIRECT(ADDRESS(($AO129-1)*3+$AP129+5,$AQ129+7))),IF(INDIRECT(ADDRESS(($AO129-1)*3+$AP129+5,$AQ129+7))="",0,IF(COUNTIF(INDIRECT(ADDRESS(($AO129-1)*36+($AP129-1)*12+6,COLUMN())):INDIRECT(ADDRESS(($AO129-1)*36+($AP129-1)*12+$AQ129+4,COLUMN())),INDIRECT(ADDRESS(($AO129-1)*3+$AP129+5,$AQ129+7)))&gt;=1,0,INDIRECT(ADDRESS(($AO129-1)*3+$AP129+5,$AQ129+7)))))</f>
        <v>0</v>
      </c>
      <c r="AS129" s="511">
        <f ca="1">COUNTIF(INDIRECT("H"&amp;(ROW()+12*(($AO129-1)*3+$AP129)-ROW())/12+5):INDIRECT("S"&amp;(ROW()+12*(($AO129-1)*3+$AP129)-ROW())/12+5),AR129)</f>
        <v>0</v>
      </c>
      <c r="AT129" s="515">
        <f ca="1">IF($AQ129=1,IF(INDIRECT(ADDRESS(($AO129-1)*3+$AP129+5,$AQ129+20))="",0,INDIRECT(ADDRESS(($AO129-1)*3+$AP129+5,$AQ129+20))),IF(INDIRECT(ADDRESS(($AO129-1)*3+$AP129+5,$AQ129+20))="",0,IF(COUNTIF(INDIRECT(ADDRESS(($AO129-1)*36+($AP129-1)*12+6,COLUMN())):INDIRECT(ADDRESS(($AO129-1)*36+($AP129-1)*12+$AQ129+4,COLUMN())),INDIRECT(ADDRESS(($AO129-1)*3+$AP129+5,$AQ129+20)))&gt;=1,0,INDIRECT(ADDRESS(($AO129-1)*3+$AP129+5,$AQ129+20)))))</f>
        <v>0</v>
      </c>
      <c r="AU129" s="511">
        <f ca="1">COUNTIF(INDIRECT("U"&amp;(ROW()+12*(($AO129-1)*3+$AP129)-ROW())/12+5):INDIRECT("AF"&amp;(ROW()+12*(($AO129-1)*3+$AP129)-ROW())/12+5),AT129)</f>
        <v>0</v>
      </c>
      <c r="AV129" s="511">
        <f ca="1">IF(AND(AR129+AT129&gt;0,AS129+AU129&gt;0),COUNTIF(AV$6:AV128,"&gt;0")+1,0)</f>
        <v>0</v>
      </c>
    </row>
    <row r="130" spans="41:48">
      <c r="AO130" s="511">
        <v>4</v>
      </c>
      <c r="AP130" s="511">
        <v>2</v>
      </c>
      <c r="AQ130" s="511">
        <v>5</v>
      </c>
      <c r="AR130" s="515">
        <f ca="1">IF($AQ130=1,IF(INDIRECT(ADDRESS(($AO130-1)*3+$AP130+5,$AQ130+7))="",0,INDIRECT(ADDRESS(($AO130-1)*3+$AP130+5,$AQ130+7))),IF(INDIRECT(ADDRESS(($AO130-1)*3+$AP130+5,$AQ130+7))="",0,IF(COUNTIF(INDIRECT(ADDRESS(($AO130-1)*36+($AP130-1)*12+6,COLUMN())):INDIRECT(ADDRESS(($AO130-1)*36+($AP130-1)*12+$AQ130+4,COLUMN())),INDIRECT(ADDRESS(($AO130-1)*3+$AP130+5,$AQ130+7)))&gt;=1,0,INDIRECT(ADDRESS(($AO130-1)*3+$AP130+5,$AQ130+7)))))</f>
        <v>0</v>
      </c>
      <c r="AS130" s="511">
        <f ca="1">COUNTIF(INDIRECT("H"&amp;(ROW()+12*(($AO130-1)*3+$AP130)-ROW())/12+5):INDIRECT("S"&amp;(ROW()+12*(($AO130-1)*3+$AP130)-ROW())/12+5),AR130)</f>
        <v>0</v>
      </c>
      <c r="AT130" s="515">
        <f ca="1">IF($AQ130=1,IF(INDIRECT(ADDRESS(($AO130-1)*3+$AP130+5,$AQ130+20))="",0,INDIRECT(ADDRESS(($AO130-1)*3+$AP130+5,$AQ130+20))),IF(INDIRECT(ADDRESS(($AO130-1)*3+$AP130+5,$AQ130+20))="",0,IF(COUNTIF(INDIRECT(ADDRESS(($AO130-1)*36+($AP130-1)*12+6,COLUMN())):INDIRECT(ADDRESS(($AO130-1)*36+($AP130-1)*12+$AQ130+4,COLUMN())),INDIRECT(ADDRESS(($AO130-1)*3+$AP130+5,$AQ130+20)))&gt;=1,0,INDIRECT(ADDRESS(($AO130-1)*3+$AP130+5,$AQ130+20)))))</f>
        <v>0</v>
      </c>
      <c r="AU130" s="511">
        <f ca="1">COUNTIF(INDIRECT("U"&amp;(ROW()+12*(($AO130-1)*3+$AP130)-ROW())/12+5):INDIRECT("AF"&amp;(ROW()+12*(($AO130-1)*3+$AP130)-ROW())/12+5),AT130)</f>
        <v>0</v>
      </c>
      <c r="AV130" s="511">
        <f ca="1">IF(AND(AR130+AT130&gt;0,AS130+AU130&gt;0),COUNTIF(AV$6:AV129,"&gt;0")+1,0)</f>
        <v>0</v>
      </c>
    </row>
    <row r="131" spans="41:48">
      <c r="AO131" s="511">
        <v>4</v>
      </c>
      <c r="AP131" s="511">
        <v>2</v>
      </c>
      <c r="AQ131" s="511">
        <v>6</v>
      </c>
      <c r="AR131" s="515">
        <f ca="1">IF($AQ131=1,IF(INDIRECT(ADDRESS(($AO131-1)*3+$AP131+5,$AQ131+7))="",0,INDIRECT(ADDRESS(($AO131-1)*3+$AP131+5,$AQ131+7))),IF(INDIRECT(ADDRESS(($AO131-1)*3+$AP131+5,$AQ131+7))="",0,IF(COUNTIF(INDIRECT(ADDRESS(($AO131-1)*36+($AP131-1)*12+6,COLUMN())):INDIRECT(ADDRESS(($AO131-1)*36+($AP131-1)*12+$AQ131+4,COLUMN())),INDIRECT(ADDRESS(($AO131-1)*3+$AP131+5,$AQ131+7)))&gt;=1,0,INDIRECT(ADDRESS(($AO131-1)*3+$AP131+5,$AQ131+7)))))</f>
        <v>0</v>
      </c>
      <c r="AS131" s="511">
        <f ca="1">COUNTIF(INDIRECT("H"&amp;(ROW()+12*(($AO131-1)*3+$AP131)-ROW())/12+5):INDIRECT("S"&amp;(ROW()+12*(($AO131-1)*3+$AP131)-ROW())/12+5),AR131)</f>
        <v>0</v>
      </c>
      <c r="AT131" s="515">
        <f ca="1">IF($AQ131=1,IF(INDIRECT(ADDRESS(($AO131-1)*3+$AP131+5,$AQ131+20))="",0,INDIRECT(ADDRESS(($AO131-1)*3+$AP131+5,$AQ131+20))),IF(INDIRECT(ADDRESS(($AO131-1)*3+$AP131+5,$AQ131+20))="",0,IF(COUNTIF(INDIRECT(ADDRESS(($AO131-1)*36+($AP131-1)*12+6,COLUMN())):INDIRECT(ADDRESS(($AO131-1)*36+($AP131-1)*12+$AQ131+4,COLUMN())),INDIRECT(ADDRESS(($AO131-1)*3+$AP131+5,$AQ131+20)))&gt;=1,0,INDIRECT(ADDRESS(($AO131-1)*3+$AP131+5,$AQ131+20)))))</f>
        <v>0</v>
      </c>
      <c r="AU131" s="511">
        <f ca="1">COUNTIF(INDIRECT("U"&amp;(ROW()+12*(($AO131-1)*3+$AP131)-ROW())/12+5):INDIRECT("AF"&amp;(ROW()+12*(($AO131-1)*3+$AP131)-ROW())/12+5),AT131)</f>
        <v>0</v>
      </c>
      <c r="AV131" s="511">
        <f ca="1">IF(AND(AR131+AT131&gt;0,AS131+AU131&gt;0),COUNTIF(AV$6:AV130,"&gt;0")+1,0)</f>
        <v>0</v>
      </c>
    </row>
    <row r="132" spans="41:48">
      <c r="AO132" s="511">
        <v>4</v>
      </c>
      <c r="AP132" s="511">
        <v>2</v>
      </c>
      <c r="AQ132" s="511">
        <v>7</v>
      </c>
      <c r="AR132" s="515">
        <f ca="1">IF($AQ132=1,IF(INDIRECT(ADDRESS(($AO132-1)*3+$AP132+5,$AQ132+7))="",0,INDIRECT(ADDRESS(($AO132-1)*3+$AP132+5,$AQ132+7))),IF(INDIRECT(ADDRESS(($AO132-1)*3+$AP132+5,$AQ132+7))="",0,IF(COUNTIF(INDIRECT(ADDRESS(($AO132-1)*36+($AP132-1)*12+6,COLUMN())):INDIRECT(ADDRESS(($AO132-1)*36+($AP132-1)*12+$AQ132+4,COLUMN())),INDIRECT(ADDRESS(($AO132-1)*3+$AP132+5,$AQ132+7)))&gt;=1,0,INDIRECT(ADDRESS(($AO132-1)*3+$AP132+5,$AQ132+7)))))</f>
        <v>0</v>
      </c>
      <c r="AS132" s="511">
        <f ca="1">COUNTIF(INDIRECT("H"&amp;(ROW()+12*(($AO132-1)*3+$AP132)-ROW())/12+5):INDIRECT("S"&amp;(ROW()+12*(($AO132-1)*3+$AP132)-ROW())/12+5),AR132)</f>
        <v>0</v>
      </c>
      <c r="AT132" s="515">
        <f ca="1">IF($AQ132=1,IF(INDIRECT(ADDRESS(($AO132-1)*3+$AP132+5,$AQ132+20))="",0,INDIRECT(ADDRESS(($AO132-1)*3+$AP132+5,$AQ132+20))),IF(INDIRECT(ADDRESS(($AO132-1)*3+$AP132+5,$AQ132+20))="",0,IF(COUNTIF(INDIRECT(ADDRESS(($AO132-1)*36+($AP132-1)*12+6,COLUMN())):INDIRECT(ADDRESS(($AO132-1)*36+($AP132-1)*12+$AQ132+4,COLUMN())),INDIRECT(ADDRESS(($AO132-1)*3+$AP132+5,$AQ132+20)))&gt;=1,0,INDIRECT(ADDRESS(($AO132-1)*3+$AP132+5,$AQ132+20)))))</f>
        <v>0</v>
      </c>
      <c r="AU132" s="511">
        <f ca="1">COUNTIF(INDIRECT("U"&amp;(ROW()+12*(($AO132-1)*3+$AP132)-ROW())/12+5):INDIRECT("AF"&amp;(ROW()+12*(($AO132-1)*3+$AP132)-ROW())/12+5),AT132)</f>
        <v>0</v>
      </c>
      <c r="AV132" s="511">
        <f ca="1">IF(AND(AR132+AT132&gt;0,AS132+AU132&gt;0),COUNTIF(AV$6:AV131,"&gt;0")+1,0)</f>
        <v>0</v>
      </c>
    </row>
    <row r="133" spans="41:48">
      <c r="AO133" s="511">
        <v>4</v>
      </c>
      <c r="AP133" s="511">
        <v>2</v>
      </c>
      <c r="AQ133" s="511">
        <v>8</v>
      </c>
      <c r="AR133" s="515">
        <f ca="1">IF($AQ133=1,IF(INDIRECT(ADDRESS(($AO133-1)*3+$AP133+5,$AQ133+7))="",0,INDIRECT(ADDRESS(($AO133-1)*3+$AP133+5,$AQ133+7))),IF(INDIRECT(ADDRESS(($AO133-1)*3+$AP133+5,$AQ133+7))="",0,IF(COUNTIF(INDIRECT(ADDRESS(($AO133-1)*36+($AP133-1)*12+6,COLUMN())):INDIRECT(ADDRESS(($AO133-1)*36+($AP133-1)*12+$AQ133+4,COLUMN())),INDIRECT(ADDRESS(($AO133-1)*3+$AP133+5,$AQ133+7)))&gt;=1,0,INDIRECT(ADDRESS(($AO133-1)*3+$AP133+5,$AQ133+7)))))</f>
        <v>0</v>
      </c>
      <c r="AS133" s="511">
        <f ca="1">COUNTIF(INDIRECT("H"&amp;(ROW()+12*(($AO133-1)*3+$AP133)-ROW())/12+5):INDIRECT("S"&amp;(ROW()+12*(($AO133-1)*3+$AP133)-ROW())/12+5),AR133)</f>
        <v>0</v>
      </c>
      <c r="AT133" s="515">
        <f ca="1">IF($AQ133=1,IF(INDIRECT(ADDRESS(($AO133-1)*3+$AP133+5,$AQ133+20))="",0,INDIRECT(ADDRESS(($AO133-1)*3+$AP133+5,$AQ133+20))),IF(INDIRECT(ADDRESS(($AO133-1)*3+$AP133+5,$AQ133+20))="",0,IF(COUNTIF(INDIRECT(ADDRESS(($AO133-1)*36+($AP133-1)*12+6,COLUMN())):INDIRECT(ADDRESS(($AO133-1)*36+($AP133-1)*12+$AQ133+4,COLUMN())),INDIRECT(ADDRESS(($AO133-1)*3+$AP133+5,$AQ133+20)))&gt;=1,0,INDIRECT(ADDRESS(($AO133-1)*3+$AP133+5,$AQ133+20)))))</f>
        <v>0</v>
      </c>
      <c r="AU133" s="511">
        <f ca="1">COUNTIF(INDIRECT("U"&amp;(ROW()+12*(($AO133-1)*3+$AP133)-ROW())/12+5):INDIRECT("AF"&amp;(ROW()+12*(($AO133-1)*3+$AP133)-ROW())/12+5),AT133)</f>
        <v>0</v>
      </c>
      <c r="AV133" s="511">
        <f ca="1">IF(AND(AR133+AT133&gt;0,AS133+AU133&gt;0),COUNTIF(AV$6:AV132,"&gt;0")+1,0)</f>
        <v>0</v>
      </c>
    </row>
    <row r="134" spans="41:48">
      <c r="AO134" s="511">
        <v>4</v>
      </c>
      <c r="AP134" s="511">
        <v>2</v>
      </c>
      <c r="AQ134" s="511">
        <v>9</v>
      </c>
      <c r="AR134" s="515">
        <f ca="1">IF($AQ134=1,IF(INDIRECT(ADDRESS(($AO134-1)*3+$AP134+5,$AQ134+7))="",0,INDIRECT(ADDRESS(($AO134-1)*3+$AP134+5,$AQ134+7))),IF(INDIRECT(ADDRESS(($AO134-1)*3+$AP134+5,$AQ134+7))="",0,IF(COUNTIF(INDIRECT(ADDRESS(($AO134-1)*36+($AP134-1)*12+6,COLUMN())):INDIRECT(ADDRESS(($AO134-1)*36+($AP134-1)*12+$AQ134+4,COLUMN())),INDIRECT(ADDRESS(($AO134-1)*3+$AP134+5,$AQ134+7)))&gt;=1,0,INDIRECT(ADDRESS(($AO134-1)*3+$AP134+5,$AQ134+7)))))</f>
        <v>0</v>
      </c>
      <c r="AS134" s="511">
        <f ca="1">COUNTIF(INDIRECT("H"&amp;(ROW()+12*(($AO134-1)*3+$AP134)-ROW())/12+5):INDIRECT("S"&amp;(ROW()+12*(($AO134-1)*3+$AP134)-ROW())/12+5),AR134)</f>
        <v>0</v>
      </c>
      <c r="AT134" s="515">
        <f ca="1">IF($AQ134=1,IF(INDIRECT(ADDRESS(($AO134-1)*3+$AP134+5,$AQ134+20))="",0,INDIRECT(ADDRESS(($AO134-1)*3+$AP134+5,$AQ134+20))),IF(INDIRECT(ADDRESS(($AO134-1)*3+$AP134+5,$AQ134+20))="",0,IF(COUNTIF(INDIRECT(ADDRESS(($AO134-1)*36+($AP134-1)*12+6,COLUMN())):INDIRECT(ADDRESS(($AO134-1)*36+($AP134-1)*12+$AQ134+4,COLUMN())),INDIRECT(ADDRESS(($AO134-1)*3+$AP134+5,$AQ134+20)))&gt;=1,0,INDIRECT(ADDRESS(($AO134-1)*3+$AP134+5,$AQ134+20)))))</f>
        <v>0</v>
      </c>
      <c r="AU134" s="511">
        <f ca="1">COUNTIF(INDIRECT("U"&amp;(ROW()+12*(($AO134-1)*3+$AP134)-ROW())/12+5):INDIRECT("AF"&amp;(ROW()+12*(($AO134-1)*3+$AP134)-ROW())/12+5),AT134)</f>
        <v>0</v>
      </c>
      <c r="AV134" s="511">
        <f ca="1">IF(AND(AR134+AT134&gt;0,AS134+AU134&gt;0),COUNTIF(AV$6:AV133,"&gt;0")+1,0)</f>
        <v>0</v>
      </c>
    </row>
    <row r="135" spans="41:48">
      <c r="AO135" s="511">
        <v>4</v>
      </c>
      <c r="AP135" s="511">
        <v>2</v>
      </c>
      <c r="AQ135" s="511">
        <v>10</v>
      </c>
      <c r="AR135" s="515">
        <f ca="1">IF($AQ135=1,IF(INDIRECT(ADDRESS(($AO135-1)*3+$AP135+5,$AQ135+7))="",0,INDIRECT(ADDRESS(($AO135-1)*3+$AP135+5,$AQ135+7))),IF(INDIRECT(ADDRESS(($AO135-1)*3+$AP135+5,$AQ135+7))="",0,IF(COUNTIF(INDIRECT(ADDRESS(($AO135-1)*36+($AP135-1)*12+6,COLUMN())):INDIRECT(ADDRESS(($AO135-1)*36+($AP135-1)*12+$AQ135+4,COLUMN())),INDIRECT(ADDRESS(($AO135-1)*3+$AP135+5,$AQ135+7)))&gt;=1,0,INDIRECT(ADDRESS(($AO135-1)*3+$AP135+5,$AQ135+7)))))</f>
        <v>0</v>
      </c>
      <c r="AS135" s="511">
        <f ca="1">COUNTIF(INDIRECT("H"&amp;(ROW()+12*(($AO135-1)*3+$AP135)-ROW())/12+5):INDIRECT("S"&amp;(ROW()+12*(($AO135-1)*3+$AP135)-ROW())/12+5),AR135)</f>
        <v>0</v>
      </c>
      <c r="AT135" s="515">
        <f ca="1">IF($AQ135=1,IF(INDIRECT(ADDRESS(($AO135-1)*3+$AP135+5,$AQ135+20))="",0,INDIRECT(ADDRESS(($AO135-1)*3+$AP135+5,$AQ135+20))),IF(INDIRECT(ADDRESS(($AO135-1)*3+$AP135+5,$AQ135+20))="",0,IF(COUNTIF(INDIRECT(ADDRESS(($AO135-1)*36+($AP135-1)*12+6,COLUMN())):INDIRECT(ADDRESS(($AO135-1)*36+($AP135-1)*12+$AQ135+4,COLUMN())),INDIRECT(ADDRESS(($AO135-1)*3+$AP135+5,$AQ135+20)))&gt;=1,0,INDIRECT(ADDRESS(($AO135-1)*3+$AP135+5,$AQ135+20)))))</f>
        <v>0</v>
      </c>
      <c r="AU135" s="511">
        <f ca="1">COUNTIF(INDIRECT("U"&amp;(ROW()+12*(($AO135-1)*3+$AP135)-ROW())/12+5):INDIRECT("AF"&amp;(ROW()+12*(($AO135-1)*3+$AP135)-ROW())/12+5),AT135)</f>
        <v>0</v>
      </c>
      <c r="AV135" s="511">
        <f ca="1">IF(AND(AR135+AT135&gt;0,AS135+AU135&gt;0),COUNTIF(AV$6:AV134,"&gt;0")+1,0)</f>
        <v>0</v>
      </c>
    </row>
    <row r="136" spans="41:48">
      <c r="AO136" s="511">
        <v>4</v>
      </c>
      <c r="AP136" s="511">
        <v>2</v>
      </c>
      <c r="AQ136" s="511">
        <v>11</v>
      </c>
      <c r="AR136" s="515">
        <f ca="1">IF($AQ136=1,IF(INDIRECT(ADDRESS(($AO136-1)*3+$AP136+5,$AQ136+7))="",0,INDIRECT(ADDRESS(($AO136-1)*3+$AP136+5,$AQ136+7))),IF(INDIRECT(ADDRESS(($AO136-1)*3+$AP136+5,$AQ136+7))="",0,IF(COUNTIF(INDIRECT(ADDRESS(($AO136-1)*36+($AP136-1)*12+6,COLUMN())):INDIRECT(ADDRESS(($AO136-1)*36+($AP136-1)*12+$AQ136+4,COLUMN())),INDIRECT(ADDRESS(($AO136-1)*3+$AP136+5,$AQ136+7)))&gt;=1,0,INDIRECT(ADDRESS(($AO136-1)*3+$AP136+5,$AQ136+7)))))</f>
        <v>0</v>
      </c>
      <c r="AS136" s="511">
        <f ca="1">COUNTIF(INDIRECT("H"&amp;(ROW()+12*(($AO136-1)*3+$AP136)-ROW())/12+5):INDIRECT("S"&amp;(ROW()+12*(($AO136-1)*3+$AP136)-ROW())/12+5),AR136)</f>
        <v>0</v>
      </c>
      <c r="AT136" s="515">
        <f ca="1">IF($AQ136=1,IF(INDIRECT(ADDRESS(($AO136-1)*3+$AP136+5,$AQ136+20))="",0,INDIRECT(ADDRESS(($AO136-1)*3+$AP136+5,$AQ136+20))),IF(INDIRECT(ADDRESS(($AO136-1)*3+$AP136+5,$AQ136+20))="",0,IF(COUNTIF(INDIRECT(ADDRESS(($AO136-1)*36+($AP136-1)*12+6,COLUMN())):INDIRECT(ADDRESS(($AO136-1)*36+($AP136-1)*12+$AQ136+4,COLUMN())),INDIRECT(ADDRESS(($AO136-1)*3+$AP136+5,$AQ136+20)))&gt;=1,0,INDIRECT(ADDRESS(($AO136-1)*3+$AP136+5,$AQ136+20)))))</f>
        <v>0</v>
      </c>
      <c r="AU136" s="511">
        <f ca="1">COUNTIF(INDIRECT("U"&amp;(ROW()+12*(($AO136-1)*3+$AP136)-ROW())/12+5):INDIRECT("AF"&amp;(ROW()+12*(($AO136-1)*3+$AP136)-ROW())/12+5),AT136)</f>
        <v>0</v>
      </c>
      <c r="AV136" s="511">
        <f ca="1">IF(AND(AR136+AT136&gt;0,AS136+AU136&gt;0),COUNTIF(AV$6:AV135,"&gt;0")+1,0)</f>
        <v>0</v>
      </c>
    </row>
    <row r="137" spans="41:48">
      <c r="AO137" s="511">
        <v>4</v>
      </c>
      <c r="AP137" s="511">
        <v>2</v>
      </c>
      <c r="AQ137" s="511">
        <v>12</v>
      </c>
      <c r="AR137" s="515">
        <f ca="1">IF($AQ137=1,IF(INDIRECT(ADDRESS(($AO137-1)*3+$AP137+5,$AQ137+7))="",0,INDIRECT(ADDRESS(($AO137-1)*3+$AP137+5,$AQ137+7))),IF(INDIRECT(ADDRESS(($AO137-1)*3+$AP137+5,$AQ137+7))="",0,IF(COUNTIF(INDIRECT(ADDRESS(($AO137-1)*36+($AP137-1)*12+6,COLUMN())):INDIRECT(ADDRESS(($AO137-1)*36+($AP137-1)*12+$AQ137+4,COLUMN())),INDIRECT(ADDRESS(($AO137-1)*3+$AP137+5,$AQ137+7)))&gt;=1,0,INDIRECT(ADDRESS(($AO137-1)*3+$AP137+5,$AQ137+7)))))</f>
        <v>0</v>
      </c>
      <c r="AS137" s="511">
        <f ca="1">COUNTIF(INDIRECT("H"&amp;(ROW()+12*(($AO137-1)*3+$AP137)-ROW())/12+5):INDIRECT("S"&amp;(ROW()+12*(($AO137-1)*3+$AP137)-ROW())/12+5),AR137)</f>
        <v>0</v>
      </c>
      <c r="AT137" s="515">
        <f ca="1">IF($AQ137=1,IF(INDIRECT(ADDRESS(($AO137-1)*3+$AP137+5,$AQ137+20))="",0,INDIRECT(ADDRESS(($AO137-1)*3+$AP137+5,$AQ137+20))),IF(INDIRECT(ADDRESS(($AO137-1)*3+$AP137+5,$AQ137+20))="",0,IF(COUNTIF(INDIRECT(ADDRESS(($AO137-1)*36+($AP137-1)*12+6,COLUMN())):INDIRECT(ADDRESS(($AO137-1)*36+($AP137-1)*12+$AQ137+4,COLUMN())),INDIRECT(ADDRESS(($AO137-1)*3+$AP137+5,$AQ137+20)))&gt;=1,0,INDIRECT(ADDRESS(($AO137-1)*3+$AP137+5,$AQ137+20)))))</f>
        <v>0</v>
      </c>
      <c r="AU137" s="511">
        <f ca="1">COUNTIF(INDIRECT("U"&amp;(ROW()+12*(($AO137-1)*3+$AP137)-ROW())/12+5):INDIRECT("AF"&amp;(ROW()+12*(($AO137-1)*3+$AP137)-ROW())/12+5),AT137)</f>
        <v>0</v>
      </c>
      <c r="AV137" s="511">
        <f ca="1">IF(AND(AR137+AT137&gt;0,AS137+AU137&gt;0),COUNTIF(AV$6:AV136,"&gt;0")+1,0)</f>
        <v>0</v>
      </c>
    </row>
    <row r="138" spans="41:48">
      <c r="AO138" s="511">
        <v>4</v>
      </c>
      <c r="AP138" s="511">
        <v>3</v>
      </c>
      <c r="AQ138" s="511">
        <v>1</v>
      </c>
      <c r="AR138" s="515">
        <f ca="1">IF($AQ138=1,IF(INDIRECT(ADDRESS(($AO138-1)*3+$AP138+5,$AQ138+7))="",0,INDIRECT(ADDRESS(($AO138-1)*3+$AP138+5,$AQ138+7))),IF(INDIRECT(ADDRESS(($AO138-1)*3+$AP138+5,$AQ138+7))="",0,IF(COUNTIF(INDIRECT(ADDRESS(($AO138-1)*36+($AP138-1)*12+6,COLUMN())):INDIRECT(ADDRESS(($AO138-1)*36+($AP138-1)*12+$AQ138+4,COLUMN())),INDIRECT(ADDRESS(($AO138-1)*3+$AP138+5,$AQ138+7)))&gt;=1,0,INDIRECT(ADDRESS(($AO138-1)*3+$AP138+5,$AQ138+7)))))</f>
        <v>0</v>
      </c>
      <c r="AS138" s="511">
        <f ca="1">COUNTIF(INDIRECT("H"&amp;(ROW()+12*(($AO138-1)*3+$AP138)-ROW())/12+5):INDIRECT("S"&amp;(ROW()+12*(($AO138-1)*3+$AP138)-ROW())/12+5),AR138)</f>
        <v>0</v>
      </c>
      <c r="AT138" s="515">
        <f ca="1">IF($AQ138=1,IF(INDIRECT(ADDRESS(($AO138-1)*3+$AP138+5,$AQ138+20))="",0,INDIRECT(ADDRESS(($AO138-1)*3+$AP138+5,$AQ138+20))),IF(INDIRECT(ADDRESS(($AO138-1)*3+$AP138+5,$AQ138+20))="",0,IF(COUNTIF(INDIRECT(ADDRESS(($AO138-1)*36+($AP138-1)*12+6,COLUMN())):INDIRECT(ADDRESS(($AO138-1)*36+($AP138-1)*12+$AQ138+4,COLUMN())),INDIRECT(ADDRESS(($AO138-1)*3+$AP138+5,$AQ138+20)))&gt;=1,0,INDIRECT(ADDRESS(($AO138-1)*3+$AP138+5,$AQ138+20)))))</f>
        <v>0</v>
      </c>
      <c r="AU138" s="511">
        <f ca="1">COUNTIF(INDIRECT("U"&amp;(ROW()+12*(($AO138-1)*3+$AP138)-ROW())/12+5):INDIRECT("AF"&amp;(ROW()+12*(($AO138-1)*3+$AP138)-ROW())/12+5),AT138)</f>
        <v>0</v>
      </c>
      <c r="AV138" s="511">
        <f ca="1">IF(AND(AR138+AT138&gt;0,AS138+AU138&gt;0),COUNTIF(AV$6:AV137,"&gt;0")+1,0)</f>
        <v>0</v>
      </c>
    </row>
    <row r="139" spans="41:48">
      <c r="AO139" s="511">
        <v>4</v>
      </c>
      <c r="AP139" s="511">
        <v>3</v>
      </c>
      <c r="AQ139" s="511">
        <v>2</v>
      </c>
      <c r="AR139" s="515">
        <f ca="1">IF($AQ139=1,IF(INDIRECT(ADDRESS(($AO139-1)*3+$AP139+5,$AQ139+7))="",0,INDIRECT(ADDRESS(($AO139-1)*3+$AP139+5,$AQ139+7))),IF(INDIRECT(ADDRESS(($AO139-1)*3+$AP139+5,$AQ139+7))="",0,IF(COUNTIF(INDIRECT(ADDRESS(($AO139-1)*36+($AP139-1)*12+6,COLUMN())):INDIRECT(ADDRESS(($AO139-1)*36+($AP139-1)*12+$AQ139+4,COLUMN())),INDIRECT(ADDRESS(($AO139-1)*3+$AP139+5,$AQ139+7)))&gt;=1,0,INDIRECT(ADDRESS(($AO139-1)*3+$AP139+5,$AQ139+7)))))</f>
        <v>0</v>
      </c>
      <c r="AS139" s="511">
        <f ca="1">COUNTIF(INDIRECT("H"&amp;(ROW()+12*(($AO139-1)*3+$AP139)-ROW())/12+5):INDIRECT("S"&amp;(ROW()+12*(($AO139-1)*3+$AP139)-ROW())/12+5),AR139)</f>
        <v>0</v>
      </c>
      <c r="AT139" s="515">
        <f ca="1">IF($AQ139=1,IF(INDIRECT(ADDRESS(($AO139-1)*3+$AP139+5,$AQ139+20))="",0,INDIRECT(ADDRESS(($AO139-1)*3+$AP139+5,$AQ139+20))),IF(INDIRECT(ADDRESS(($AO139-1)*3+$AP139+5,$AQ139+20))="",0,IF(COUNTIF(INDIRECT(ADDRESS(($AO139-1)*36+($AP139-1)*12+6,COLUMN())):INDIRECT(ADDRESS(($AO139-1)*36+($AP139-1)*12+$AQ139+4,COLUMN())),INDIRECT(ADDRESS(($AO139-1)*3+$AP139+5,$AQ139+20)))&gt;=1,0,INDIRECT(ADDRESS(($AO139-1)*3+$AP139+5,$AQ139+20)))))</f>
        <v>0</v>
      </c>
      <c r="AU139" s="511">
        <f ca="1">COUNTIF(INDIRECT("U"&amp;(ROW()+12*(($AO139-1)*3+$AP139)-ROW())/12+5):INDIRECT("AF"&amp;(ROW()+12*(($AO139-1)*3+$AP139)-ROW())/12+5),AT139)</f>
        <v>0</v>
      </c>
      <c r="AV139" s="511">
        <f ca="1">IF(AND(AR139+AT139&gt;0,AS139+AU139&gt;0),COUNTIF(AV$6:AV138,"&gt;0")+1,0)</f>
        <v>0</v>
      </c>
    </row>
    <row r="140" spans="41:48">
      <c r="AO140" s="511">
        <v>4</v>
      </c>
      <c r="AP140" s="511">
        <v>3</v>
      </c>
      <c r="AQ140" s="511">
        <v>3</v>
      </c>
      <c r="AR140" s="515">
        <f ca="1">IF($AQ140=1,IF(INDIRECT(ADDRESS(($AO140-1)*3+$AP140+5,$AQ140+7))="",0,INDIRECT(ADDRESS(($AO140-1)*3+$AP140+5,$AQ140+7))),IF(INDIRECT(ADDRESS(($AO140-1)*3+$AP140+5,$AQ140+7))="",0,IF(COUNTIF(INDIRECT(ADDRESS(($AO140-1)*36+($AP140-1)*12+6,COLUMN())):INDIRECT(ADDRESS(($AO140-1)*36+($AP140-1)*12+$AQ140+4,COLUMN())),INDIRECT(ADDRESS(($AO140-1)*3+$AP140+5,$AQ140+7)))&gt;=1,0,INDIRECT(ADDRESS(($AO140-1)*3+$AP140+5,$AQ140+7)))))</f>
        <v>0</v>
      </c>
      <c r="AS140" s="511">
        <f ca="1">COUNTIF(INDIRECT("H"&amp;(ROW()+12*(($AO140-1)*3+$AP140)-ROW())/12+5):INDIRECT("S"&amp;(ROW()+12*(($AO140-1)*3+$AP140)-ROW())/12+5),AR140)</f>
        <v>0</v>
      </c>
      <c r="AT140" s="515">
        <f ca="1">IF($AQ140=1,IF(INDIRECT(ADDRESS(($AO140-1)*3+$AP140+5,$AQ140+20))="",0,INDIRECT(ADDRESS(($AO140-1)*3+$AP140+5,$AQ140+20))),IF(INDIRECT(ADDRESS(($AO140-1)*3+$AP140+5,$AQ140+20))="",0,IF(COUNTIF(INDIRECT(ADDRESS(($AO140-1)*36+($AP140-1)*12+6,COLUMN())):INDIRECT(ADDRESS(($AO140-1)*36+($AP140-1)*12+$AQ140+4,COLUMN())),INDIRECT(ADDRESS(($AO140-1)*3+$AP140+5,$AQ140+20)))&gt;=1,0,INDIRECT(ADDRESS(($AO140-1)*3+$AP140+5,$AQ140+20)))))</f>
        <v>0</v>
      </c>
      <c r="AU140" s="511">
        <f ca="1">COUNTIF(INDIRECT("U"&amp;(ROW()+12*(($AO140-1)*3+$AP140)-ROW())/12+5):INDIRECT("AF"&amp;(ROW()+12*(($AO140-1)*3+$AP140)-ROW())/12+5),AT140)</f>
        <v>0</v>
      </c>
      <c r="AV140" s="511">
        <f ca="1">IF(AND(AR140+AT140&gt;0,AS140+AU140&gt;0),COUNTIF(AV$6:AV139,"&gt;0")+1,0)</f>
        <v>0</v>
      </c>
    </row>
    <row r="141" spans="41:48">
      <c r="AO141" s="511">
        <v>4</v>
      </c>
      <c r="AP141" s="511">
        <v>3</v>
      </c>
      <c r="AQ141" s="511">
        <v>4</v>
      </c>
      <c r="AR141" s="515">
        <f ca="1">IF($AQ141=1,IF(INDIRECT(ADDRESS(($AO141-1)*3+$AP141+5,$AQ141+7))="",0,INDIRECT(ADDRESS(($AO141-1)*3+$AP141+5,$AQ141+7))),IF(INDIRECT(ADDRESS(($AO141-1)*3+$AP141+5,$AQ141+7))="",0,IF(COUNTIF(INDIRECT(ADDRESS(($AO141-1)*36+($AP141-1)*12+6,COLUMN())):INDIRECT(ADDRESS(($AO141-1)*36+($AP141-1)*12+$AQ141+4,COLUMN())),INDIRECT(ADDRESS(($AO141-1)*3+$AP141+5,$AQ141+7)))&gt;=1,0,INDIRECT(ADDRESS(($AO141-1)*3+$AP141+5,$AQ141+7)))))</f>
        <v>0</v>
      </c>
      <c r="AS141" s="511">
        <f ca="1">COUNTIF(INDIRECT("H"&amp;(ROW()+12*(($AO141-1)*3+$AP141)-ROW())/12+5):INDIRECT("S"&amp;(ROW()+12*(($AO141-1)*3+$AP141)-ROW())/12+5),AR141)</f>
        <v>0</v>
      </c>
      <c r="AT141" s="515">
        <f ca="1">IF($AQ141=1,IF(INDIRECT(ADDRESS(($AO141-1)*3+$AP141+5,$AQ141+20))="",0,INDIRECT(ADDRESS(($AO141-1)*3+$AP141+5,$AQ141+20))),IF(INDIRECT(ADDRESS(($AO141-1)*3+$AP141+5,$AQ141+20))="",0,IF(COUNTIF(INDIRECT(ADDRESS(($AO141-1)*36+($AP141-1)*12+6,COLUMN())):INDIRECT(ADDRESS(($AO141-1)*36+($AP141-1)*12+$AQ141+4,COLUMN())),INDIRECT(ADDRESS(($AO141-1)*3+$AP141+5,$AQ141+20)))&gt;=1,0,INDIRECT(ADDRESS(($AO141-1)*3+$AP141+5,$AQ141+20)))))</f>
        <v>0</v>
      </c>
      <c r="AU141" s="511">
        <f ca="1">COUNTIF(INDIRECT("U"&amp;(ROW()+12*(($AO141-1)*3+$AP141)-ROW())/12+5):INDIRECT("AF"&amp;(ROW()+12*(($AO141-1)*3+$AP141)-ROW())/12+5),AT141)</f>
        <v>0</v>
      </c>
      <c r="AV141" s="511">
        <f ca="1">IF(AND(AR141+AT141&gt;0,AS141+AU141&gt;0),COUNTIF(AV$6:AV140,"&gt;0")+1,0)</f>
        <v>0</v>
      </c>
    </row>
    <row r="142" spans="41:48">
      <c r="AO142" s="511">
        <v>4</v>
      </c>
      <c r="AP142" s="511">
        <v>3</v>
      </c>
      <c r="AQ142" s="511">
        <v>5</v>
      </c>
      <c r="AR142" s="515">
        <f ca="1">IF($AQ142=1,IF(INDIRECT(ADDRESS(($AO142-1)*3+$AP142+5,$AQ142+7))="",0,INDIRECT(ADDRESS(($AO142-1)*3+$AP142+5,$AQ142+7))),IF(INDIRECT(ADDRESS(($AO142-1)*3+$AP142+5,$AQ142+7))="",0,IF(COUNTIF(INDIRECT(ADDRESS(($AO142-1)*36+($AP142-1)*12+6,COLUMN())):INDIRECT(ADDRESS(($AO142-1)*36+($AP142-1)*12+$AQ142+4,COLUMN())),INDIRECT(ADDRESS(($AO142-1)*3+$AP142+5,$AQ142+7)))&gt;=1,0,INDIRECT(ADDRESS(($AO142-1)*3+$AP142+5,$AQ142+7)))))</f>
        <v>0</v>
      </c>
      <c r="AS142" s="511">
        <f ca="1">COUNTIF(INDIRECT("H"&amp;(ROW()+12*(($AO142-1)*3+$AP142)-ROW())/12+5):INDIRECT("S"&amp;(ROW()+12*(($AO142-1)*3+$AP142)-ROW())/12+5),AR142)</f>
        <v>0</v>
      </c>
      <c r="AT142" s="515">
        <f ca="1">IF($AQ142=1,IF(INDIRECT(ADDRESS(($AO142-1)*3+$AP142+5,$AQ142+20))="",0,INDIRECT(ADDRESS(($AO142-1)*3+$AP142+5,$AQ142+20))),IF(INDIRECT(ADDRESS(($AO142-1)*3+$AP142+5,$AQ142+20))="",0,IF(COUNTIF(INDIRECT(ADDRESS(($AO142-1)*36+($AP142-1)*12+6,COLUMN())):INDIRECT(ADDRESS(($AO142-1)*36+($AP142-1)*12+$AQ142+4,COLUMN())),INDIRECT(ADDRESS(($AO142-1)*3+$AP142+5,$AQ142+20)))&gt;=1,0,INDIRECT(ADDRESS(($AO142-1)*3+$AP142+5,$AQ142+20)))))</f>
        <v>0</v>
      </c>
      <c r="AU142" s="511">
        <f ca="1">COUNTIF(INDIRECT("U"&amp;(ROW()+12*(($AO142-1)*3+$AP142)-ROW())/12+5):INDIRECT("AF"&amp;(ROW()+12*(($AO142-1)*3+$AP142)-ROW())/12+5),AT142)</f>
        <v>0</v>
      </c>
      <c r="AV142" s="511">
        <f ca="1">IF(AND(AR142+AT142&gt;0,AS142+AU142&gt;0),COUNTIF(AV$6:AV141,"&gt;0")+1,0)</f>
        <v>0</v>
      </c>
    </row>
    <row r="143" spans="41:48">
      <c r="AO143" s="511">
        <v>4</v>
      </c>
      <c r="AP143" s="511">
        <v>3</v>
      </c>
      <c r="AQ143" s="511">
        <v>6</v>
      </c>
      <c r="AR143" s="515">
        <f ca="1">IF($AQ143=1,IF(INDIRECT(ADDRESS(($AO143-1)*3+$AP143+5,$AQ143+7))="",0,INDIRECT(ADDRESS(($AO143-1)*3+$AP143+5,$AQ143+7))),IF(INDIRECT(ADDRESS(($AO143-1)*3+$AP143+5,$AQ143+7))="",0,IF(COUNTIF(INDIRECT(ADDRESS(($AO143-1)*36+($AP143-1)*12+6,COLUMN())):INDIRECT(ADDRESS(($AO143-1)*36+($AP143-1)*12+$AQ143+4,COLUMN())),INDIRECT(ADDRESS(($AO143-1)*3+$AP143+5,$AQ143+7)))&gt;=1,0,INDIRECT(ADDRESS(($AO143-1)*3+$AP143+5,$AQ143+7)))))</f>
        <v>0</v>
      </c>
      <c r="AS143" s="511">
        <f ca="1">COUNTIF(INDIRECT("H"&amp;(ROW()+12*(($AO143-1)*3+$AP143)-ROW())/12+5):INDIRECT("S"&amp;(ROW()+12*(($AO143-1)*3+$AP143)-ROW())/12+5),AR143)</f>
        <v>0</v>
      </c>
      <c r="AT143" s="515">
        <f ca="1">IF($AQ143=1,IF(INDIRECT(ADDRESS(($AO143-1)*3+$AP143+5,$AQ143+20))="",0,INDIRECT(ADDRESS(($AO143-1)*3+$AP143+5,$AQ143+20))),IF(INDIRECT(ADDRESS(($AO143-1)*3+$AP143+5,$AQ143+20))="",0,IF(COUNTIF(INDIRECT(ADDRESS(($AO143-1)*36+($AP143-1)*12+6,COLUMN())):INDIRECT(ADDRESS(($AO143-1)*36+($AP143-1)*12+$AQ143+4,COLUMN())),INDIRECT(ADDRESS(($AO143-1)*3+$AP143+5,$AQ143+20)))&gt;=1,0,INDIRECT(ADDRESS(($AO143-1)*3+$AP143+5,$AQ143+20)))))</f>
        <v>0</v>
      </c>
      <c r="AU143" s="511">
        <f ca="1">COUNTIF(INDIRECT("U"&amp;(ROW()+12*(($AO143-1)*3+$AP143)-ROW())/12+5):INDIRECT("AF"&amp;(ROW()+12*(($AO143-1)*3+$AP143)-ROW())/12+5),AT143)</f>
        <v>0</v>
      </c>
      <c r="AV143" s="511">
        <f ca="1">IF(AND(AR143+AT143&gt;0,AS143+AU143&gt;0),COUNTIF(AV$6:AV142,"&gt;0")+1,0)</f>
        <v>0</v>
      </c>
    </row>
    <row r="144" spans="41:48">
      <c r="AO144" s="511">
        <v>4</v>
      </c>
      <c r="AP144" s="511">
        <v>3</v>
      </c>
      <c r="AQ144" s="511">
        <v>7</v>
      </c>
      <c r="AR144" s="515">
        <f ca="1">IF($AQ144=1,IF(INDIRECT(ADDRESS(($AO144-1)*3+$AP144+5,$AQ144+7))="",0,INDIRECT(ADDRESS(($AO144-1)*3+$AP144+5,$AQ144+7))),IF(INDIRECT(ADDRESS(($AO144-1)*3+$AP144+5,$AQ144+7))="",0,IF(COUNTIF(INDIRECT(ADDRESS(($AO144-1)*36+($AP144-1)*12+6,COLUMN())):INDIRECT(ADDRESS(($AO144-1)*36+($AP144-1)*12+$AQ144+4,COLUMN())),INDIRECT(ADDRESS(($AO144-1)*3+$AP144+5,$AQ144+7)))&gt;=1,0,INDIRECT(ADDRESS(($AO144-1)*3+$AP144+5,$AQ144+7)))))</f>
        <v>0</v>
      </c>
      <c r="AS144" s="511">
        <f ca="1">COUNTIF(INDIRECT("H"&amp;(ROW()+12*(($AO144-1)*3+$AP144)-ROW())/12+5):INDIRECT("S"&amp;(ROW()+12*(($AO144-1)*3+$AP144)-ROW())/12+5),AR144)</f>
        <v>0</v>
      </c>
      <c r="AT144" s="515">
        <f ca="1">IF($AQ144=1,IF(INDIRECT(ADDRESS(($AO144-1)*3+$AP144+5,$AQ144+20))="",0,INDIRECT(ADDRESS(($AO144-1)*3+$AP144+5,$AQ144+20))),IF(INDIRECT(ADDRESS(($AO144-1)*3+$AP144+5,$AQ144+20))="",0,IF(COUNTIF(INDIRECT(ADDRESS(($AO144-1)*36+($AP144-1)*12+6,COLUMN())):INDIRECT(ADDRESS(($AO144-1)*36+($AP144-1)*12+$AQ144+4,COLUMN())),INDIRECT(ADDRESS(($AO144-1)*3+$AP144+5,$AQ144+20)))&gt;=1,0,INDIRECT(ADDRESS(($AO144-1)*3+$AP144+5,$AQ144+20)))))</f>
        <v>0</v>
      </c>
      <c r="AU144" s="511">
        <f ca="1">COUNTIF(INDIRECT("U"&amp;(ROW()+12*(($AO144-1)*3+$AP144)-ROW())/12+5):INDIRECT("AF"&amp;(ROW()+12*(($AO144-1)*3+$AP144)-ROW())/12+5),AT144)</f>
        <v>0</v>
      </c>
      <c r="AV144" s="511">
        <f ca="1">IF(AND(AR144+AT144&gt;0,AS144+AU144&gt;0),COUNTIF(AV$6:AV143,"&gt;0")+1,0)</f>
        <v>0</v>
      </c>
    </row>
    <row r="145" spans="41:48">
      <c r="AO145" s="511">
        <v>4</v>
      </c>
      <c r="AP145" s="511">
        <v>3</v>
      </c>
      <c r="AQ145" s="511">
        <v>8</v>
      </c>
      <c r="AR145" s="515">
        <f ca="1">IF($AQ145=1,IF(INDIRECT(ADDRESS(($AO145-1)*3+$AP145+5,$AQ145+7))="",0,INDIRECT(ADDRESS(($AO145-1)*3+$AP145+5,$AQ145+7))),IF(INDIRECT(ADDRESS(($AO145-1)*3+$AP145+5,$AQ145+7))="",0,IF(COUNTIF(INDIRECT(ADDRESS(($AO145-1)*36+($AP145-1)*12+6,COLUMN())):INDIRECT(ADDRESS(($AO145-1)*36+($AP145-1)*12+$AQ145+4,COLUMN())),INDIRECT(ADDRESS(($AO145-1)*3+$AP145+5,$AQ145+7)))&gt;=1,0,INDIRECT(ADDRESS(($AO145-1)*3+$AP145+5,$AQ145+7)))))</f>
        <v>0</v>
      </c>
      <c r="AS145" s="511">
        <f ca="1">COUNTIF(INDIRECT("H"&amp;(ROW()+12*(($AO145-1)*3+$AP145)-ROW())/12+5):INDIRECT("S"&amp;(ROW()+12*(($AO145-1)*3+$AP145)-ROW())/12+5),AR145)</f>
        <v>0</v>
      </c>
      <c r="AT145" s="515">
        <f ca="1">IF($AQ145=1,IF(INDIRECT(ADDRESS(($AO145-1)*3+$AP145+5,$AQ145+20))="",0,INDIRECT(ADDRESS(($AO145-1)*3+$AP145+5,$AQ145+20))),IF(INDIRECT(ADDRESS(($AO145-1)*3+$AP145+5,$AQ145+20))="",0,IF(COUNTIF(INDIRECT(ADDRESS(($AO145-1)*36+($AP145-1)*12+6,COLUMN())):INDIRECT(ADDRESS(($AO145-1)*36+($AP145-1)*12+$AQ145+4,COLUMN())),INDIRECT(ADDRESS(($AO145-1)*3+$AP145+5,$AQ145+20)))&gt;=1,0,INDIRECT(ADDRESS(($AO145-1)*3+$AP145+5,$AQ145+20)))))</f>
        <v>0</v>
      </c>
      <c r="AU145" s="511">
        <f ca="1">COUNTIF(INDIRECT("U"&amp;(ROW()+12*(($AO145-1)*3+$AP145)-ROW())/12+5):INDIRECT("AF"&amp;(ROW()+12*(($AO145-1)*3+$AP145)-ROW())/12+5),AT145)</f>
        <v>0</v>
      </c>
      <c r="AV145" s="511">
        <f ca="1">IF(AND(AR145+AT145&gt;0,AS145+AU145&gt;0),COUNTIF(AV$6:AV144,"&gt;0")+1,0)</f>
        <v>0</v>
      </c>
    </row>
    <row r="146" spans="41:48">
      <c r="AO146" s="511">
        <v>4</v>
      </c>
      <c r="AP146" s="511">
        <v>3</v>
      </c>
      <c r="AQ146" s="511">
        <v>9</v>
      </c>
      <c r="AR146" s="515">
        <f ca="1">IF($AQ146=1,IF(INDIRECT(ADDRESS(($AO146-1)*3+$AP146+5,$AQ146+7))="",0,INDIRECT(ADDRESS(($AO146-1)*3+$AP146+5,$AQ146+7))),IF(INDIRECT(ADDRESS(($AO146-1)*3+$AP146+5,$AQ146+7))="",0,IF(COUNTIF(INDIRECT(ADDRESS(($AO146-1)*36+($AP146-1)*12+6,COLUMN())):INDIRECT(ADDRESS(($AO146-1)*36+($AP146-1)*12+$AQ146+4,COLUMN())),INDIRECT(ADDRESS(($AO146-1)*3+$AP146+5,$AQ146+7)))&gt;=1,0,INDIRECT(ADDRESS(($AO146-1)*3+$AP146+5,$AQ146+7)))))</f>
        <v>0</v>
      </c>
      <c r="AS146" s="511">
        <f ca="1">COUNTIF(INDIRECT("H"&amp;(ROW()+12*(($AO146-1)*3+$AP146)-ROW())/12+5):INDIRECT("S"&amp;(ROW()+12*(($AO146-1)*3+$AP146)-ROW())/12+5),AR146)</f>
        <v>0</v>
      </c>
      <c r="AT146" s="515">
        <f ca="1">IF($AQ146=1,IF(INDIRECT(ADDRESS(($AO146-1)*3+$AP146+5,$AQ146+20))="",0,INDIRECT(ADDRESS(($AO146-1)*3+$AP146+5,$AQ146+20))),IF(INDIRECT(ADDRESS(($AO146-1)*3+$AP146+5,$AQ146+20))="",0,IF(COUNTIF(INDIRECT(ADDRESS(($AO146-1)*36+($AP146-1)*12+6,COLUMN())):INDIRECT(ADDRESS(($AO146-1)*36+($AP146-1)*12+$AQ146+4,COLUMN())),INDIRECT(ADDRESS(($AO146-1)*3+$AP146+5,$AQ146+20)))&gt;=1,0,INDIRECT(ADDRESS(($AO146-1)*3+$AP146+5,$AQ146+20)))))</f>
        <v>0</v>
      </c>
      <c r="AU146" s="511">
        <f ca="1">COUNTIF(INDIRECT("U"&amp;(ROW()+12*(($AO146-1)*3+$AP146)-ROW())/12+5):INDIRECT("AF"&amp;(ROW()+12*(($AO146-1)*3+$AP146)-ROW())/12+5),AT146)</f>
        <v>0</v>
      </c>
      <c r="AV146" s="511">
        <f ca="1">IF(AND(AR146+AT146&gt;0,AS146+AU146&gt;0),COUNTIF(AV$6:AV145,"&gt;0")+1,0)</f>
        <v>0</v>
      </c>
    </row>
    <row r="147" spans="41:48">
      <c r="AO147" s="511">
        <v>4</v>
      </c>
      <c r="AP147" s="511">
        <v>3</v>
      </c>
      <c r="AQ147" s="511">
        <v>10</v>
      </c>
      <c r="AR147" s="515">
        <f ca="1">IF($AQ147=1,IF(INDIRECT(ADDRESS(($AO147-1)*3+$AP147+5,$AQ147+7))="",0,INDIRECT(ADDRESS(($AO147-1)*3+$AP147+5,$AQ147+7))),IF(INDIRECT(ADDRESS(($AO147-1)*3+$AP147+5,$AQ147+7))="",0,IF(COUNTIF(INDIRECT(ADDRESS(($AO147-1)*36+($AP147-1)*12+6,COLUMN())):INDIRECT(ADDRESS(($AO147-1)*36+($AP147-1)*12+$AQ147+4,COLUMN())),INDIRECT(ADDRESS(($AO147-1)*3+$AP147+5,$AQ147+7)))&gt;=1,0,INDIRECT(ADDRESS(($AO147-1)*3+$AP147+5,$AQ147+7)))))</f>
        <v>0</v>
      </c>
      <c r="AS147" s="511">
        <f ca="1">COUNTIF(INDIRECT("H"&amp;(ROW()+12*(($AO147-1)*3+$AP147)-ROW())/12+5):INDIRECT("S"&amp;(ROW()+12*(($AO147-1)*3+$AP147)-ROW())/12+5),AR147)</f>
        <v>0</v>
      </c>
      <c r="AT147" s="515">
        <f ca="1">IF($AQ147=1,IF(INDIRECT(ADDRESS(($AO147-1)*3+$AP147+5,$AQ147+20))="",0,INDIRECT(ADDRESS(($AO147-1)*3+$AP147+5,$AQ147+20))),IF(INDIRECT(ADDRESS(($AO147-1)*3+$AP147+5,$AQ147+20))="",0,IF(COUNTIF(INDIRECT(ADDRESS(($AO147-1)*36+($AP147-1)*12+6,COLUMN())):INDIRECT(ADDRESS(($AO147-1)*36+($AP147-1)*12+$AQ147+4,COLUMN())),INDIRECT(ADDRESS(($AO147-1)*3+$AP147+5,$AQ147+20)))&gt;=1,0,INDIRECT(ADDRESS(($AO147-1)*3+$AP147+5,$AQ147+20)))))</f>
        <v>0</v>
      </c>
      <c r="AU147" s="511">
        <f ca="1">COUNTIF(INDIRECT("U"&amp;(ROW()+12*(($AO147-1)*3+$AP147)-ROW())/12+5):INDIRECT("AF"&amp;(ROW()+12*(($AO147-1)*3+$AP147)-ROW())/12+5),AT147)</f>
        <v>0</v>
      </c>
      <c r="AV147" s="511">
        <f ca="1">IF(AND(AR147+AT147&gt;0,AS147+AU147&gt;0),COUNTIF(AV$6:AV146,"&gt;0")+1,0)</f>
        <v>0</v>
      </c>
    </row>
    <row r="148" spans="41:48">
      <c r="AO148" s="511">
        <v>4</v>
      </c>
      <c r="AP148" s="511">
        <v>3</v>
      </c>
      <c r="AQ148" s="511">
        <v>11</v>
      </c>
      <c r="AR148" s="515">
        <f ca="1">IF($AQ148=1,IF(INDIRECT(ADDRESS(($AO148-1)*3+$AP148+5,$AQ148+7))="",0,INDIRECT(ADDRESS(($AO148-1)*3+$AP148+5,$AQ148+7))),IF(INDIRECT(ADDRESS(($AO148-1)*3+$AP148+5,$AQ148+7))="",0,IF(COUNTIF(INDIRECT(ADDRESS(($AO148-1)*36+($AP148-1)*12+6,COLUMN())):INDIRECT(ADDRESS(($AO148-1)*36+($AP148-1)*12+$AQ148+4,COLUMN())),INDIRECT(ADDRESS(($AO148-1)*3+$AP148+5,$AQ148+7)))&gt;=1,0,INDIRECT(ADDRESS(($AO148-1)*3+$AP148+5,$AQ148+7)))))</f>
        <v>0</v>
      </c>
      <c r="AS148" s="511">
        <f ca="1">COUNTIF(INDIRECT("H"&amp;(ROW()+12*(($AO148-1)*3+$AP148)-ROW())/12+5):INDIRECT("S"&amp;(ROW()+12*(($AO148-1)*3+$AP148)-ROW())/12+5),AR148)</f>
        <v>0</v>
      </c>
      <c r="AT148" s="515">
        <f ca="1">IF($AQ148=1,IF(INDIRECT(ADDRESS(($AO148-1)*3+$AP148+5,$AQ148+20))="",0,INDIRECT(ADDRESS(($AO148-1)*3+$AP148+5,$AQ148+20))),IF(INDIRECT(ADDRESS(($AO148-1)*3+$AP148+5,$AQ148+20))="",0,IF(COUNTIF(INDIRECT(ADDRESS(($AO148-1)*36+($AP148-1)*12+6,COLUMN())):INDIRECT(ADDRESS(($AO148-1)*36+($AP148-1)*12+$AQ148+4,COLUMN())),INDIRECT(ADDRESS(($AO148-1)*3+$AP148+5,$AQ148+20)))&gt;=1,0,INDIRECT(ADDRESS(($AO148-1)*3+$AP148+5,$AQ148+20)))))</f>
        <v>0</v>
      </c>
      <c r="AU148" s="511">
        <f ca="1">COUNTIF(INDIRECT("U"&amp;(ROW()+12*(($AO148-1)*3+$AP148)-ROW())/12+5):INDIRECT("AF"&amp;(ROW()+12*(($AO148-1)*3+$AP148)-ROW())/12+5),AT148)</f>
        <v>0</v>
      </c>
      <c r="AV148" s="511">
        <f ca="1">IF(AND(AR148+AT148&gt;0,AS148+AU148&gt;0),COUNTIF(AV$6:AV147,"&gt;0")+1,0)</f>
        <v>0</v>
      </c>
    </row>
    <row r="149" spans="41:48">
      <c r="AO149" s="511">
        <v>4</v>
      </c>
      <c r="AP149" s="511">
        <v>3</v>
      </c>
      <c r="AQ149" s="511">
        <v>12</v>
      </c>
      <c r="AR149" s="515">
        <f ca="1">IF($AQ149=1,IF(INDIRECT(ADDRESS(($AO149-1)*3+$AP149+5,$AQ149+7))="",0,INDIRECT(ADDRESS(($AO149-1)*3+$AP149+5,$AQ149+7))),IF(INDIRECT(ADDRESS(($AO149-1)*3+$AP149+5,$AQ149+7))="",0,IF(COUNTIF(INDIRECT(ADDRESS(($AO149-1)*36+($AP149-1)*12+6,COLUMN())):INDIRECT(ADDRESS(($AO149-1)*36+($AP149-1)*12+$AQ149+4,COLUMN())),INDIRECT(ADDRESS(($AO149-1)*3+$AP149+5,$AQ149+7)))&gt;=1,0,INDIRECT(ADDRESS(($AO149-1)*3+$AP149+5,$AQ149+7)))))</f>
        <v>0</v>
      </c>
      <c r="AS149" s="511">
        <f ca="1">COUNTIF(INDIRECT("H"&amp;(ROW()+12*(($AO149-1)*3+$AP149)-ROW())/12+5):INDIRECT("S"&amp;(ROW()+12*(($AO149-1)*3+$AP149)-ROW())/12+5),AR149)</f>
        <v>0</v>
      </c>
      <c r="AT149" s="515">
        <f ca="1">IF($AQ149=1,IF(INDIRECT(ADDRESS(($AO149-1)*3+$AP149+5,$AQ149+20))="",0,INDIRECT(ADDRESS(($AO149-1)*3+$AP149+5,$AQ149+20))),IF(INDIRECT(ADDRESS(($AO149-1)*3+$AP149+5,$AQ149+20))="",0,IF(COUNTIF(INDIRECT(ADDRESS(($AO149-1)*36+($AP149-1)*12+6,COLUMN())):INDIRECT(ADDRESS(($AO149-1)*36+($AP149-1)*12+$AQ149+4,COLUMN())),INDIRECT(ADDRESS(($AO149-1)*3+$AP149+5,$AQ149+20)))&gt;=1,0,INDIRECT(ADDRESS(($AO149-1)*3+$AP149+5,$AQ149+20)))))</f>
        <v>0</v>
      </c>
      <c r="AU149" s="511">
        <f ca="1">COUNTIF(INDIRECT("U"&amp;(ROW()+12*(($AO149-1)*3+$AP149)-ROW())/12+5):INDIRECT("AF"&amp;(ROW()+12*(($AO149-1)*3+$AP149)-ROW())/12+5),AT149)</f>
        <v>0</v>
      </c>
      <c r="AV149" s="511">
        <f ca="1">IF(AND(AR149+AT149&gt;0,AS149+AU149&gt;0),COUNTIF(AV$6:AV148,"&gt;0")+1,0)</f>
        <v>0</v>
      </c>
    </row>
    <row r="150" spans="41:48">
      <c r="AO150" s="511">
        <v>5</v>
      </c>
      <c r="AP150" s="511">
        <v>1</v>
      </c>
      <c r="AQ150" s="511">
        <v>1</v>
      </c>
      <c r="AR150" s="515">
        <f ca="1">IF($AQ150=1,IF(INDIRECT(ADDRESS(($AO150-1)*3+$AP150+5,$AQ150+7))="",0,INDIRECT(ADDRESS(($AO150-1)*3+$AP150+5,$AQ150+7))),IF(INDIRECT(ADDRESS(($AO150-1)*3+$AP150+5,$AQ150+7))="",0,IF(COUNTIF(INDIRECT(ADDRESS(($AO150-1)*36+($AP150-1)*12+6,COLUMN())):INDIRECT(ADDRESS(($AO150-1)*36+($AP150-1)*12+$AQ150+4,COLUMN())),INDIRECT(ADDRESS(($AO150-1)*3+$AP150+5,$AQ150+7)))&gt;=1,0,INDIRECT(ADDRESS(($AO150-1)*3+$AP150+5,$AQ150+7)))))</f>
        <v>0</v>
      </c>
      <c r="AS150" s="511">
        <f ca="1">COUNTIF(INDIRECT("H"&amp;(ROW()+12*(($AO150-1)*3+$AP150)-ROW())/12+5):INDIRECT("S"&amp;(ROW()+12*(($AO150-1)*3+$AP150)-ROW())/12+5),AR150)</f>
        <v>0</v>
      </c>
      <c r="AT150" s="515">
        <f ca="1">IF($AQ150=1,IF(INDIRECT(ADDRESS(($AO150-1)*3+$AP150+5,$AQ150+20))="",0,INDIRECT(ADDRESS(($AO150-1)*3+$AP150+5,$AQ150+20))),IF(INDIRECT(ADDRESS(($AO150-1)*3+$AP150+5,$AQ150+20))="",0,IF(COUNTIF(INDIRECT(ADDRESS(($AO150-1)*36+($AP150-1)*12+6,COLUMN())):INDIRECT(ADDRESS(($AO150-1)*36+($AP150-1)*12+$AQ150+4,COLUMN())),INDIRECT(ADDRESS(($AO150-1)*3+$AP150+5,$AQ150+20)))&gt;=1,0,INDIRECT(ADDRESS(($AO150-1)*3+$AP150+5,$AQ150+20)))))</f>
        <v>0</v>
      </c>
      <c r="AU150" s="511">
        <f ca="1">COUNTIF(INDIRECT("U"&amp;(ROW()+12*(($AO150-1)*3+$AP150)-ROW())/12+5):INDIRECT("AF"&amp;(ROW()+12*(($AO150-1)*3+$AP150)-ROW())/12+5),AT150)</f>
        <v>0</v>
      </c>
      <c r="AV150" s="511">
        <f ca="1">IF(AND(AR150+AT150&gt;0,AS150+AU150&gt;0),COUNTIF(AV$6:AV149,"&gt;0")+1,0)</f>
        <v>0</v>
      </c>
    </row>
    <row r="151" spans="41:48">
      <c r="AO151" s="511">
        <v>5</v>
      </c>
      <c r="AP151" s="511">
        <v>1</v>
      </c>
      <c r="AQ151" s="511">
        <v>2</v>
      </c>
      <c r="AR151" s="515">
        <f ca="1">IF($AQ151=1,IF(INDIRECT(ADDRESS(($AO151-1)*3+$AP151+5,$AQ151+7))="",0,INDIRECT(ADDRESS(($AO151-1)*3+$AP151+5,$AQ151+7))),IF(INDIRECT(ADDRESS(($AO151-1)*3+$AP151+5,$AQ151+7))="",0,IF(COUNTIF(INDIRECT(ADDRESS(($AO151-1)*36+($AP151-1)*12+6,COLUMN())):INDIRECT(ADDRESS(($AO151-1)*36+($AP151-1)*12+$AQ151+4,COLUMN())),INDIRECT(ADDRESS(($AO151-1)*3+$AP151+5,$AQ151+7)))&gt;=1,0,INDIRECT(ADDRESS(($AO151-1)*3+$AP151+5,$AQ151+7)))))</f>
        <v>0</v>
      </c>
      <c r="AS151" s="511">
        <f ca="1">COUNTIF(INDIRECT("H"&amp;(ROW()+12*(($AO151-1)*3+$AP151)-ROW())/12+5):INDIRECT("S"&amp;(ROW()+12*(($AO151-1)*3+$AP151)-ROW())/12+5),AR151)</f>
        <v>0</v>
      </c>
      <c r="AT151" s="515">
        <f ca="1">IF($AQ151=1,IF(INDIRECT(ADDRESS(($AO151-1)*3+$AP151+5,$AQ151+20))="",0,INDIRECT(ADDRESS(($AO151-1)*3+$AP151+5,$AQ151+20))),IF(INDIRECT(ADDRESS(($AO151-1)*3+$AP151+5,$AQ151+20))="",0,IF(COUNTIF(INDIRECT(ADDRESS(($AO151-1)*36+($AP151-1)*12+6,COLUMN())):INDIRECT(ADDRESS(($AO151-1)*36+($AP151-1)*12+$AQ151+4,COLUMN())),INDIRECT(ADDRESS(($AO151-1)*3+$AP151+5,$AQ151+20)))&gt;=1,0,INDIRECT(ADDRESS(($AO151-1)*3+$AP151+5,$AQ151+20)))))</f>
        <v>0</v>
      </c>
      <c r="AU151" s="511">
        <f ca="1">COUNTIF(INDIRECT("U"&amp;(ROW()+12*(($AO151-1)*3+$AP151)-ROW())/12+5):INDIRECT("AF"&amp;(ROW()+12*(($AO151-1)*3+$AP151)-ROW())/12+5),AT151)</f>
        <v>0</v>
      </c>
      <c r="AV151" s="511">
        <f ca="1">IF(AND(AR151+AT151&gt;0,AS151+AU151&gt;0),COUNTIF(AV$6:AV150,"&gt;0")+1,0)</f>
        <v>0</v>
      </c>
    </row>
    <row r="152" spans="41:48">
      <c r="AO152" s="511">
        <v>5</v>
      </c>
      <c r="AP152" s="511">
        <v>1</v>
      </c>
      <c r="AQ152" s="511">
        <v>3</v>
      </c>
      <c r="AR152" s="515">
        <f ca="1">IF($AQ152=1,IF(INDIRECT(ADDRESS(($AO152-1)*3+$AP152+5,$AQ152+7))="",0,INDIRECT(ADDRESS(($AO152-1)*3+$AP152+5,$AQ152+7))),IF(INDIRECT(ADDRESS(($AO152-1)*3+$AP152+5,$AQ152+7))="",0,IF(COUNTIF(INDIRECT(ADDRESS(($AO152-1)*36+($AP152-1)*12+6,COLUMN())):INDIRECT(ADDRESS(($AO152-1)*36+($AP152-1)*12+$AQ152+4,COLUMN())),INDIRECT(ADDRESS(($AO152-1)*3+$AP152+5,$AQ152+7)))&gt;=1,0,INDIRECT(ADDRESS(($AO152-1)*3+$AP152+5,$AQ152+7)))))</f>
        <v>0</v>
      </c>
      <c r="AS152" s="511">
        <f ca="1">COUNTIF(INDIRECT("H"&amp;(ROW()+12*(($AO152-1)*3+$AP152)-ROW())/12+5):INDIRECT("S"&amp;(ROW()+12*(($AO152-1)*3+$AP152)-ROW())/12+5),AR152)</f>
        <v>0</v>
      </c>
      <c r="AT152" s="515">
        <f ca="1">IF($AQ152=1,IF(INDIRECT(ADDRESS(($AO152-1)*3+$AP152+5,$AQ152+20))="",0,INDIRECT(ADDRESS(($AO152-1)*3+$AP152+5,$AQ152+20))),IF(INDIRECT(ADDRESS(($AO152-1)*3+$AP152+5,$AQ152+20))="",0,IF(COUNTIF(INDIRECT(ADDRESS(($AO152-1)*36+($AP152-1)*12+6,COLUMN())):INDIRECT(ADDRESS(($AO152-1)*36+($AP152-1)*12+$AQ152+4,COLUMN())),INDIRECT(ADDRESS(($AO152-1)*3+$AP152+5,$AQ152+20)))&gt;=1,0,INDIRECT(ADDRESS(($AO152-1)*3+$AP152+5,$AQ152+20)))))</f>
        <v>0</v>
      </c>
      <c r="AU152" s="511">
        <f ca="1">COUNTIF(INDIRECT("U"&amp;(ROW()+12*(($AO152-1)*3+$AP152)-ROW())/12+5):INDIRECT("AF"&amp;(ROW()+12*(($AO152-1)*3+$AP152)-ROW())/12+5),AT152)</f>
        <v>0</v>
      </c>
      <c r="AV152" s="511">
        <f ca="1">IF(AND(AR152+AT152&gt;0,AS152+AU152&gt;0),COUNTIF(AV$6:AV151,"&gt;0")+1,0)</f>
        <v>0</v>
      </c>
    </row>
    <row r="153" spans="41:48">
      <c r="AO153" s="511">
        <v>5</v>
      </c>
      <c r="AP153" s="511">
        <v>1</v>
      </c>
      <c r="AQ153" s="511">
        <v>4</v>
      </c>
      <c r="AR153" s="515">
        <f ca="1">IF($AQ153=1,IF(INDIRECT(ADDRESS(($AO153-1)*3+$AP153+5,$AQ153+7))="",0,INDIRECT(ADDRESS(($AO153-1)*3+$AP153+5,$AQ153+7))),IF(INDIRECT(ADDRESS(($AO153-1)*3+$AP153+5,$AQ153+7))="",0,IF(COUNTIF(INDIRECT(ADDRESS(($AO153-1)*36+($AP153-1)*12+6,COLUMN())):INDIRECT(ADDRESS(($AO153-1)*36+($AP153-1)*12+$AQ153+4,COLUMN())),INDIRECT(ADDRESS(($AO153-1)*3+$AP153+5,$AQ153+7)))&gt;=1,0,INDIRECT(ADDRESS(($AO153-1)*3+$AP153+5,$AQ153+7)))))</f>
        <v>0</v>
      </c>
      <c r="AS153" s="511">
        <f ca="1">COUNTIF(INDIRECT("H"&amp;(ROW()+12*(($AO153-1)*3+$AP153)-ROW())/12+5):INDIRECT("S"&amp;(ROW()+12*(($AO153-1)*3+$AP153)-ROW())/12+5),AR153)</f>
        <v>0</v>
      </c>
      <c r="AT153" s="515">
        <f ca="1">IF($AQ153=1,IF(INDIRECT(ADDRESS(($AO153-1)*3+$AP153+5,$AQ153+20))="",0,INDIRECT(ADDRESS(($AO153-1)*3+$AP153+5,$AQ153+20))),IF(INDIRECT(ADDRESS(($AO153-1)*3+$AP153+5,$AQ153+20))="",0,IF(COUNTIF(INDIRECT(ADDRESS(($AO153-1)*36+($AP153-1)*12+6,COLUMN())):INDIRECT(ADDRESS(($AO153-1)*36+($AP153-1)*12+$AQ153+4,COLUMN())),INDIRECT(ADDRESS(($AO153-1)*3+$AP153+5,$AQ153+20)))&gt;=1,0,INDIRECT(ADDRESS(($AO153-1)*3+$AP153+5,$AQ153+20)))))</f>
        <v>0</v>
      </c>
      <c r="AU153" s="511">
        <f ca="1">COUNTIF(INDIRECT("U"&amp;(ROW()+12*(($AO153-1)*3+$AP153)-ROW())/12+5):INDIRECT("AF"&amp;(ROW()+12*(($AO153-1)*3+$AP153)-ROW())/12+5),AT153)</f>
        <v>0</v>
      </c>
      <c r="AV153" s="511">
        <f ca="1">IF(AND(AR153+AT153&gt;0,AS153+AU153&gt;0),COUNTIF(AV$6:AV152,"&gt;0")+1,0)</f>
        <v>0</v>
      </c>
    </row>
    <row r="154" spans="41:48">
      <c r="AO154" s="511">
        <v>5</v>
      </c>
      <c r="AP154" s="511">
        <v>1</v>
      </c>
      <c r="AQ154" s="511">
        <v>5</v>
      </c>
      <c r="AR154" s="515">
        <f ca="1">IF($AQ154=1,IF(INDIRECT(ADDRESS(($AO154-1)*3+$AP154+5,$AQ154+7))="",0,INDIRECT(ADDRESS(($AO154-1)*3+$AP154+5,$AQ154+7))),IF(INDIRECT(ADDRESS(($AO154-1)*3+$AP154+5,$AQ154+7))="",0,IF(COUNTIF(INDIRECT(ADDRESS(($AO154-1)*36+($AP154-1)*12+6,COLUMN())):INDIRECT(ADDRESS(($AO154-1)*36+($AP154-1)*12+$AQ154+4,COLUMN())),INDIRECT(ADDRESS(($AO154-1)*3+$AP154+5,$AQ154+7)))&gt;=1,0,INDIRECT(ADDRESS(($AO154-1)*3+$AP154+5,$AQ154+7)))))</f>
        <v>0</v>
      </c>
      <c r="AS154" s="511">
        <f ca="1">COUNTIF(INDIRECT("H"&amp;(ROW()+12*(($AO154-1)*3+$AP154)-ROW())/12+5):INDIRECT("S"&amp;(ROW()+12*(($AO154-1)*3+$AP154)-ROW())/12+5),AR154)</f>
        <v>0</v>
      </c>
      <c r="AT154" s="515">
        <f ca="1">IF($AQ154=1,IF(INDIRECT(ADDRESS(($AO154-1)*3+$AP154+5,$AQ154+20))="",0,INDIRECT(ADDRESS(($AO154-1)*3+$AP154+5,$AQ154+20))),IF(INDIRECT(ADDRESS(($AO154-1)*3+$AP154+5,$AQ154+20))="",0,IF(COUNTIF(INDIRECT(ADDRESS(($AO154-1)*36+($AP154-1)*12+6,COLUMN())):INDIRECT(ADDRESS(($AO154-1)*36+($AP154-1)*12+$AQ154+4,COLUMN())),INDIRECT(ADDRESS(($AO154-1)*3+$AP154+5,$AQ154+20)))&gt;=1,0,INDIRECT(ADDRESS(($AO154-1)*3+$AP154+5,$AQ154+20)))))</f>
        <v>0</v>
      </c>
      <c r="AU154" s="511">
        <f ca="1">COUNTIF(INDIRECT("U"&amp;(ROW()+12*(($AO154-1)*3+$AP154)-ROW())/12+5):INDIRECT("AF"&amp;(ROW()+12*(($AO154-1)*3+$AP154)-ROW())/12+5),AT154)</f>
        <v>0</v>
      </c>
      <c r="AV154" s="511">
        <f ca="1">IF(AND(AR154+AT154&gt;0,AS154+AU154&gt;0),COUNTIF(AV$6:AV153,"&gt;0")+1,0)</f>
        <v>0</v>
      </c>
    </row>
    <row r="155" spans="41:48">
      <c r="AO155" s="511">
        <v>5</v>
      </c>
      <c r="AP155" s="511">
        <v>1</v>
      </c>
      <c r="AQ155" s="511">
        <v>6</v>
      </c>
      <c r="AR155" s="515">
        <f ca="1">IF($AQ155=1,IF(INDIRECT(ADDRESS(($AO155-1)*3+$AP155+5,$AQ155+7))="",0,INDIRECT(ADDRESS(($AO155-1)*3+$AP155+5,$AQ155+7))),IF(INDIRECT(ADDRESS(($AO155-1)*3+$AP155+5,$AQ155+7))="",0,IF(COUNTIF(INDIRECT(ADDRESS(($AO155-1)*36+($AP155-1)*12+6,COLUMN())):INDIRECT(ADDRESS(($AO155-1)*36+($AP155-1)*12+$AQ155+4,COLUMN())),INDIRECT(ADDRESS(($AO155-1)*3+$AP155+5,$AQ155+7)))&gt;=1,0,INDIRECT(ADDRESS(($AO155-1)*3+$AP155+5,$AQ155+7)))))</f>
        <v>0</v>
      </c>
      <c r="AS155" s="511">
        <f ca="1">COUNTIF(INDIRECT("H"&amp;(ROW()+12*(($AO155-1)*3+$AP155)-ROW())/12+5):INDIRECT("S"&amp;(ROW()+12*(($AO155-1)*3+$AP155)-ROW())/12+5),AR155)</f>
        <v>0</v>
      </c>
      <c r="AT155" s="515">
        <f ca="1">IF($AQ155=1,IF(INDIRECT(ADDRESS(($AO155-1)*3+$AP155+5,$AQ155+20))="",0,INDIRECT(ADDRESS(($AO155-1)*3+$AP155+5,$AQ155+20))),IF(INDIRECT(ADDRESS(($AO155-1)*3+$AP155+5,$AQ155+20))="",0,IF(COUNTIF(INDIRECT(ADDRESS(($AO155-1)*36+($AP155-1)*12+6,COLUMN())):INDIRECT(ADDRESS(($AO155-1)*36+($AP155-1)*12+$AQ155+4,COLUMN())),INDIRECT(ADDRESS(($AO155-1)*3+$AP155+5,$AQ155+20)))&gt;=1,0,INDIRECT(ADDRESS(($AO155-1)*3+$AP155+5,$AQ155+20)))))</f>
        <v>0</v>
      </c>
      <c r="AU155" s="511">
        <f ca="1">COUNTIF(INDIRECT("U"&amp;(ROW()+12*(($AO155-1)*3+$AP155)-ROW())/12+5):INDIRECT("AF"&amp;(ROW()+12*(($AO155-1)*3+$AP155)-ROW())/12+5),AT155)</f>
        <v>0</v>
      </c>
      <c r="AV155" s="511">
        <f ca="1">IF(AND(AR155+AT155&gt;0,AS155+AU155&gt;0),COUNTIF(AV$6:AV154,"&gt;0")+1,0)</f>
        <v>0</v>
      </c>
    </row>
    <row r="156" spans="41:48">
      <c r="AO156" s="511">
        <v>5</v>
      </c>
      <c r="AP156" s="511">
        <v>1</v>
      </c>
      <c r="AQ156" s="511">
        <v>7</v>
      </c>
      <c r="AR156" s="515">
        <f ca="1">IF($AQ156=1,IF(INDIRECT(ADDRESS(($AO156-1)*3+$AP156+5,$AQ156+7))="",0,INDIRECT(ADDRESS(($AO156-1)*3+$AP156+5,$AQ156+7))),IF(INDIRECT(ADDRESS(($AO156-1)*3+$AP156+5,$AQ156+7))="",0,IF(COUNTIF(INDIRECT(ADDRESS(($AO156-1)*36+($AP156-1)*12+6,COLUMN())):INDIRECT(ADDRESS(($AO156-1)*36+($AP156-1)*12+$AQ156+4,COLUMN())),INDIRECT(ADDRESS(($AO156-1)*3+$AP156+5,$AQ156+7)))&gt;=1,0,INDIRECT(ADDRESS(($AO156-1)*3+$AP156+5,$AQ156+7)))))</f>
        <v>0</v>
      </c>
      <c r="AS156" s="511">
        <f ca="1">COUNTIF(INDIRECT("H"&amp;(ROW()+12*(($AO156-1)*3+$AP156)-ROW())/12+5):INDIRECT("S"&amp;(ROW()+12*(($AO156-1)*3+$AP156)-ROW())/12+5),AR156)</f>
        <v>0</v>
      </c>
      <c r="AT156" s="515">
        <f ca="1">IF($AQ156=1,IF(INDIRECT(ADDRESS(($AO156-1)*3+$AP156+5,$AQ156+20))="",0,INDIRECT(ADDRESS(($AO156-1)*3+$AP156+5,$AQ156+20))),IF(INDIRECT(ADDRESS(($AO156-1)*3+$AP156+5,$AQ156+20))="",0,IF(COUNTIF(INDIRECT(ADDRESS(($AO156-1)*36+($AP156-1)*12+6,COLUMN())):INDIRECT(ADDRESS(($AO156-1)*36+($AP156-1)*12+$AQ156+4,COLUMN())),INDIRECT(ADDRESS(($AO156-1)*3+$AP156+5,$AQ156+20)))&gt;=1,0,INDIRECT(ADDRESS(($AO156-1)*3+$AP156+5,$AQ156+20)))))</f>
        <v>0</v>
      </c>
      <c r="AU156" s="511">
        <f ca="1">COUNTIF(INDIRECT("U"&amp;(ROW()+12*(($AO156-1)*3+$AP156)-ROW())/12+5):INDIRECT("AF"&amp;(ROW()+12*(($AO156-1)*3+$AP156)-ROW())/12+5),AT156)</f>
        <v>0</v>
      </c>
      <c r="AV156" s="511">
        <f ca="1">IF(AND(AR156+AT156&gt;0,AS156+AU156&gt;0),COUNTIF(AV$6:AV155,"&gt;0")+1,0)</f>
        <v>0</v>
      </c>
    </row>
    <row r="157" spans="41:48">
      <c r="AO157" s="511">
        <v>5</v>
      </c>
      <c r="AP157" s="511">
        <v>1</v>
      </c>
      <c r="AQ157" s="511">
        <v>8</v>
      </c>
      <c r="AR157" s="515">
        <f ca="1">IF($AQ157=1,IF(INDIRECT(ADDRESS(($AO157-1)*3+$AP157+5,$AQ157+7))="",0,INDIRECT(ADDRESS(($AO157-1)*3+$AP157+5,$AQ157+7))),IF(INDIRECT(ADDRESS(($AO157-1)*3+$AP157+5,$AQ157+7))="",0,IF(COUNTIF(INDIRECT(ADDRESS(($AO157-1)*36+($AP157-1)*12+6,COLUMN())):INDIRECT(ADDRESS(($AO157-1)*36+($AP157-1)*12+$AQ157+4,COLUMN())),INDIRECT(ADDRESS(($AO157-1)*3+$AP157+5,$AQ157+7)))&gt;=1,0,INDIRECT(ADDRESS(($AO157-1)*3+$AP157+5,$AQ157+7)))))</f>
        <v>0</v>
      </c>
      <c r="AS157" s="511">
        <f ca="1">COUNTIF(INDIRECT("H"&amp;(ROW()+12*(($AO157-1)*3+$AP157)-ROW())/12+5):INDIRECT("S"&amp;(ROW()+12*(($AO157-1)*3+$AP157)-ROW())/12+5),AR157)</f>
        <v>0</v>
      </c>
      <c r="AT157" s="515">
        <f ca="1">IF($AQ157=1,IF(INDIRECT(ADDRESS(($AO157-1)*3+$AP157+5,$AQ157+20))="",0,INDIRECT(ADDRESS(($AO157-1)*3+$AP157+5,$AQ157+20))),IF(INDIRECT(ADDRESS(($AO157-1)*3+$AP157+5,$AQ157+20))="",0,IF(COUNTIF(INDIRECT(ADDRESS(($AO157-1)*36+($AP157-1)*12+6,COLUMN())):INDIRECT(ADDRESS(($AO157-1)*36+($AP157-1)*12+$AQ157+4,COLUMN())),INDIRECT(ADDRESS(($AO157-1)*3+$AP157+5,$AQ157+20)))&gt;=1,0,INDIRECT(ADDRESS(($AO157-1)*3+$AP157+5,$AQ157+20)))))</f>
        <v>0</v>
      </c>
      <c r="AU157" s="511">
        <f ca="1">COUNTIF(INDIRECT("U"&amp;(ROW()+12*(($AO157-1)*3+$AP157)-ROW())/12+5):INDIRECT("AF"&amp;(ROW()+12*(($AO157-1)*3+$AP157)-ROW())/12+5),AT157)</f>
        <v>0</v>
      </c>
      <c r="AV157" s="511">
        <f ca="1">IF(AND(AR157+AT157&gt;0,AS157+AU157&gt;0),COUNTIF(AV$6:AV156,"&gt;0")+1,0)</f>
        <v>0</v>
      </c>
    </row>
    <row r="158" spans="41:48">
      <c r="AO158" s="511">
        <v>5</v>
      </c>
      <c r="AP158" s="511">
        <v>1</v>
      </c>
      <c r="AQ158" s="511">
        <v>9</v>
      </c>
      <c r="AR158" s="515">
        <f ca="1">IF($AQ158=1,IF(INDIRECT(ADDRESS(($AO158-1)*3+$AP158+5,$AQ158+7))="",0,INDIRECT(ADDRESS(($AO158-1)*3+$AP158+5,$AQ158+7))),IF(INDIRECT(ADDRESS(($AO158-1)*3+$AP158+5,$AQ158+7))="",0,IF(COUNTIF(INDIRECT(ADDRESS(($AO158-1)*36+($AP158-1)*12+6,COLUMN())):INDIRECT(ADDRESS(($AO158-1)*36+($AP158-1)*12+$AQ158+4,COLUMN())),INDIRECT(ADDRESS(($AO158-1)*3+$AP158+5,$AQ158+7)))&gt;=1,0,INDIRECT(ADDRESS(($AO158-1)*3+$AP158+5,$AQ158+7)))))</f>
        <v>0</v>
      </c>
      <c r="AS158" s="511">
        <f ca="1">COUNTIF(INDIRECT("H"&amp;(ROW()+12*(($AO158-1)*3+$AP158)-ROW())/12+5):INDIRECT("S"&amp;(ROW()+12*(($AO158-1)*3+$AP158)-ROW())/12+5),AR158)</f>
        <v>0</v>
      </c>
      <c r="AT158" s="515">
        <f ca="1">IF($AQ158=1,IF(INDIRECT(ADDRESS(($AO158-1)*3+$AP158+5,$AQ158+20))="",0,INDIRECT(ADDRESS(($AO158-1)*3+$AP158+5,$AQ158+20))),IF(INDIRECT(ADDRESS(($AO158-1)*3+$AP158+5,$AQ158+20))="",0,IF(COUNTIF(INDIRECT(ADDRESS(($AO158-1)*36+($AP158-1)*12+6,COLUMN())):INDIRECT(ADDRESS(($AO158-1)*36+($AP158-1)*12+$AQ158+4,COLUMN())),INDIRECT(ADDRESS(($AO158-1)*3+$AP158+5,$AQ158+20)))&gt;=1,0,INDIRECT(ADDRESS(($AO158-1)*3+$AP158+5,$AQ158+20)))))</f>
        <v>0</v>
      </c>
      <c r="AU158" s="511">
        <f ca="1">COUNTIF(INDIRECT("U"&amp;(ROW()+12*(($AO158-1)*3+$AP158)-ROW())/12+5):INDIRECT("AF"&amp;(ROW()+12*(($AO158-1)*3+$AP158)-ROW())/12+5),AT158)</f>
        <v>0</v>
      </c>
      <c r="AV158" s="511">
        <f ca="1">IF(AND(AR158+AT158&gt;0,AS158+AU158&gt;0),COUNTIF(AV$6:AV157,"&gt;0")+1,0)</f>
        <v>0</v>
      </c>
    </row>
    <row r="159" spans="41:48">
      <c r="AO159" s="511">
        <v>5</v>
      </c>
      <c r="AP159" s="511">
        <v>1</v>
      </c>
      <c r="AQ159" s="511">
        <v>10</v>
      </c>
      <c r="AR159" s="515">
        <f ca="1">IF($AQ159=1,IF(INDIRECT(ADDRESS(($AO159-1)*3+$AP159+5,$AQ159+7))="",0,INDIRECT(ADDRESS(($AO159-1)*3+$AP159+5,$AQ159+7))),IF(INDIRECT(ADDRESS(($AO159-1)*3+$AP159+5,$AQ159+7))="",0,IF(COUNTIF(INDIRECT(ADDRESS(($AO159-1)*36+($AP159-1)*12+6,COLUMN())):INDIRECT(ADDRESS(($AO159-1)*36+($AP159-1)*12+$AQ159+4,COLUMN())),INDIRECT(ADDRESS(($AO159-1)*3+$AP159+5,$AQ159+7)))&gt;=1,0,INDIRECT(ADDRESS(($AO159-1)*3+$AP159+5,$AQ159+7)))))</f>
        <v>0</v>
      </c>
      <c r="AS159" s="511">
        <f ca="1">COUNTIF(INDIRECT("H"&amp;(ROW()+12*(($AO159-1)*3+$AP159)-ROW())/12+5):INDIRECT("S"&amp;(ROW()+12*(($AO159-1)*3+$AP159)-ROW())/12+5),AR159)</f>
        <v>0</v>
      </c>
      <c r="AT159" s="515">
        <f ca="1">IF($AQ159=1,IF(INDIRECT(ADDRESS(($AO159-1)*3+$AP159+5,$AQ159+20))="",0,INDIRECT(ADDRESS(($AO159-1)*3+$AP159+5,$AQ159+20))),IF(INDIRECT(ADDRESS(($AO159-1)*3+$AP159+5,$AQ159+20))="",0,IF(COUNTIF(INDIRECT(ADDRESS(($AO159-1)*36+($AP159-1)*12+6,COLUMN())):INDIRECT(ADDRESS(($AO159-1)*36+($AP159-1)*12+$AQ159+4,COLUMN())),INDIRECT(ADDRESS(($AO159-1)*3+$AP159+5,$AQ159+20)))&gt;=1,0,INDIRECT(ADDRESS(($AO159-1)*3+$AP159+5,$AQ159+20)))))</f>
        <v>0</v>
      </c>
      <c r="AU159" s="511">
        <f ca="1">COUNTIF(INDIRECT("U"&amp;(ROW()+12*(($AO159-1)*3+$AP159)-ROW())/12+5):INDIRECT("AF"&amp;(ROW()+12*(($AO159-1)*3+$AP159)-ROW())/12+5),AT159)</f>
        <v>0</v>
      </c>
      <c r="AV159" s="511">
        <f ca="1">IF(AND(AR159+AT159&gt;0,AS159+AU159&gt;0),COUNTIF(AV$6:AV158,"&gt;0")+1,0)</f>
        <v>0</v>
      </c>
    </row>
    <row r="160" spans="41:48">
      <c r="AO160" s="511">
        <v>5</v>
      </c>
      <c r="AP160" s="511">
        <v>1</v>
      </c>
      <c r="AQ160" s="511">
        <v>11</v>
      </c>
      <c r="AR160" s="515">
        <f ca="1">IF($AQ160=1,IF(INDIRECT(ADDRESS(($AO160-1)*3+$AP160+5,$AQ160+7))="",0,INDIRECT(ADDRESS(($AO160-1)*3+$AP160+5,$AQ160+7))),IF(INDIRECT(ADDRESS(($AO160-1)*3+$AP160+5,$AQ160+7))="",0,IF(COUNTIF(INDIRECT(ADDRESS(($AO160-1)*36+($AP160-1)*12+6,COLUMN())):INDIRECT(ADDRESS(($AO160-1)*36+($AP160-1)*12+$AQ160+4,COLUMN())),INDIRECT(ADDRESS(($AO160-1)*3+$AP160+5,$AQ160+7)))&gt;=1,0,INDIRECT(ADDRESS(($AO160-1)*3+$AP160+5,$AQ160+7)))))</f>
        <v>0</v>
      </c>
      <c r="AS160" s="511">
        <f ca="1">COUNTIF(INDIRECT("H"&amp;(ROW()+12*(($AO160-1)*3+$AP160)-ROW())/12+5):INDIRECT("S"&amp;(ROW()+12*(($AO160-1)*3+$AP160)-ROW())/12+5),AR160)</f>
        <v>0</v>
      </c>
      <c r="AT160" s="515">
        <f ca="1">IF($AQ160=1,IF(INDIRECT(ADDRESS(($AO160-1)*3+$AP160+5,$AQ160+20))="",0,INDIRECT(ADDRESS(($AO160-1)*3+$AP160+5,$AQ160+20))),IF(INDIRECT(ADDRESS(($AO160-1)*3+$AP160+5,$AQ160+20))="",0,IF(COUNTIF(INDIRECT(ADDRESS(($AO160-1)*36+($AP160-1)*12+6,COLUMN())):INDIRECT(ADDRESS(($AO160-1)*36+($AP160-1)*12+$AQ160+4,COLUMN())),INDIRECT(ADDRESS(($AO160-1)*3+$AP160+5,$AQ160+20)))&gt;=1,0,INDIRECT(ADDRESS(($AO160-1)*3+$AP160+5,$AQ160+20)))))</f>
        <v>0</v>
      </c>
      <c r="AU160" s="511">
        <f ca="1">COUNTIF(INDIRECT("U"&amp;(ROW()+12*(($AO160-1)*3+$AP160)-ROW())/12+5):INDIRECT("AF"&amp;(ROW()+12*(($AO160-1)*3+$AP160)-ROW())/12+5),AT160)</f>
        <v>0</v>
      </c>
      <c r="AV160" s="511">
        <f ca="1">IF(AND(AR160+AT160&gt;0,AS160+AU160&gt;0),COUNTIF(AV$6:AV159,"&gt;0")+1,0)</f>
        <v>0</v>
      </c>
    </row>
    <row r="161" spans="41:48">
      <c r="AO161" s="511">
        <v>5</v>
      </c>
      <c r="AP161" s="511">
        <v>1</v>
      </c>
      <c r="AQ161" s="511">
        <v>12</v>
      </c>
      <c r="AR161" s="515">
        <f ca="1">IF($AQ161=1,IF(INDIRECT(ADDRESS(($AO161-1)*3+$AP161+5,$AQ161+7))="",0,INDIRECT(ADDRESS(($AO161-1)*3+$AP161+5,$AQ161+7))),IF(INDIRECT(ADDRESS(($AO161-1)*3+$AP161+5,$AQ161+7))="",0,IF(COUNTIF(INDIRECT(ADDRESS(($AO161-1)*36+($AP161-1)*12+6,COLUMN())):INDIRECT(ADDRESS(($AO161-1)*36+($AP161-1)*12+$AQ161+4,COLUMN())),INDIRECT(ADDRESS(($AO161-1)*3+$AP161+5,$AQ161+7)))&gt;=1,0,INDIRECT(ADDRESS(($AO161-1)*3+$AP161+5,$AQ161+7)))))</f>
        <v>0</v>
      </c>
      <c r="AS161" s="511">
        <f ca="1">COUNTIF(INDIRECT("H"&amp;(ROW()+12*(($AO161-1)*3+$AP161)-ROW())/12+5):INDIRECT("S"&amp;(ROW()+12*(($AO161-1)*3+$AP161)-ROW())/12+5),AR161)</f>
        <v>0</v>
      </c>
      <c r="AT161" s="515">
        <f ca="1">IF($AQ161=1,IF(INDIRECT(ADDRESS(($AO161-1)*3+$AP161+5,$AQ161+20))="",0,INDIRECT(ADDRESS(($AO161-1)*3+$AP161+5,$AQ161+20))),IF(INDIRECT(ADDRESS(($AO161-1)*3+$AP161+5,$AQ161+20))="",0,IF(COUNTIF(INDIRECT(ADDRESS(($AO161-1)*36+($AP161-1)*12+6,COLUMN())):INDIRECT(ADDRESS(($AO161-1)*36+($AP161-1)*12+$AQ161+4,COLUMN())),INDIRECT(ADDRESS(($AO161-1)*3+$AP161+5,$AQ161+20)))&gt;=1,0,INDIRECT(ADDRESS(($AO161-1)*3+$AP161+5,$AQ161+20)))))</f>
        <v>0</v>
      </c>
      <c r="AU161" s="511">
        <f ca="1">COUNTIF(INDIRECT("U"&amp;(ROW()+12*(($AO161-1)*3+$AP161)-ROW())/12+5):INDIRECT("AF"&amp;(ROW()+12*(($AO161-1)*3+$AP161)-ROW())/12+5),AT161)</f>
        <v>0</v>
      </c>
      <c r="AV161" s="511">
        <f ca="1">IF(AND(AR161+AT161&gt;0,AS161+AU161&gt;0),COUNTIF(AV$6:AV160,"&gt;0")+1,0)</f>
        <v>0</v>
      </c>
    </row>
    <row r="162" spans="41:48">
      <c r="AO162" s="511">
        <v>5</v>
      </c>
      <c r="AP162" s="511">
        <v>2</v>
      </c>
      <c r="AQ162" s="511">
        <v>1</v>
      </c>
      <c r="AR162" s="515">
        <f ca="1">IF($AQ162=1,IF(INDIRECT(ADDRESS(($AO162-1)*3+$AP162+5,$AQ162+7))="",0,INDIRECT(ADDRESS(($AO162-1)*3+$AP162+5,$AQ162+7))),IF(INDIRECT(ADDRESS(($AO162-1)*3+$AP162+5,$AQ162+7))="",0,IF(COUNTIF(INDIRECT(ADDRESS(($AO162-1)*36+($AP162-1)*12+6,COLUMN())):INDIRECT(ADDRESS(($AO162-1)*36+($AP162-1)*12+$AQ162+4,COLUMN())),INDIRECT(ADDRESS(($AO162-1)*3+$AP162+5,$AQ162+7)))&gt;=1,0,INDIRECT(ADDRESS(($AO162-1)*3+$AP162+5,$AQ162+7)))))</f>
        <v>0</v>
      </c>
      <c r="AS162" s="511">
        <f ca="1">COUNTIF(INDIRECT("H"&amp;(ROW()+12*(($AO162-1)*3+$AP162)-ROW())/12+5):INDIRECT("S"&amp;(ROW()+12*(($AO162-1)*3+$AP162)-ROW())/12+5),AR162)</f>
        <v>0</v>
      </c>
      <c r="AT162" s="515">
        <f ca="1">IF($AQ162=1,IF(INDIRECT(ADDRESS(($AO162-1)*3+$AP162+5,$AQ162+20))="",0,INDIRECT(ADDRESS(($AO162-1)*3+$AP162+5,$AQ162+20))),IF(INDIRECT(ADDRESS(($AO162-1)*3+$AP162+5,$AQ162+20))="",0,IF(COUNTIF(INDIRECT(ADDRESS(($AO162-1)*36+($AP162-1)*12+6,COLUMN())):INDIRECT(ADDRESS(($AO162-1)*36+($AP162-1)*12+$AQ162+4,COLUMN())),INDIRECT(ADDRESS(($AO162-1)*3+$AP162+5,$AQ162+20)))&gt;=1,0,INDIRECT(ADDRESS(($AO162-1)*3+$AP162+5,$AQ162+20)))))</f>
        <v>0</v>
      </c>
      <c r="AU162" s="511">
        <f ca="1">COUNTIF(INDIRECT("U"&amp;(ROW()+12*(($AO162-1)*3+$AP162)-ROW())/12+5):INDIRECT("AF"&amp;(ROW()+12*(($AO162-1)*3+$AP162)-ROW())/12+5),AT162)</f>
        <v>0</v>
      </c>
      <c r="AV162" s="511">
        <f ca="1">IF(AND(AR162+AT162&gt;0,AS162+AU162&gt;0),COUNTIF(AV$6:AV161,"&gt;0")+1,0)</f>
        <v>0</v>
      </c>
    </row>
    <row r="163" spans="41:48">
      <c r="AO163" s="511">
        <v>5</v>
      </c>
      <c r="AP163" s="511">
        <v>2</v>
      </c>
      <c r="AQ163" s="511">
        <v>2</v>
      </c>
      <c r="AR163" s="515">
        <f ca="1">IF($AQ163=1,IF(INDIRECT(ADDRESS(($AO163-1)*3+$AP163+5,$AQ163+7))="",0,INDIRECT(ADDRESS(($AO163-1)*3+$AP163+5,$AQ163+7))),IF(INDIRECT(ADDRESS(($AO163-1)*3+$AP163+5,$AQ163+7))="",0,IF(COUNTIF(INDIRECT(ADDRESS(($AO163-1)*36+($AP163-1)*12+6,COLUMN())):INDIRECT(ADDRESS(($AO163-1)*36+($AP163-1)*12+$AQ163+4,COLUMN())),INDIRECT(ADDRESS(($AO163-1)*3+$AP163+5,$AQ163+7)))&gt;=1,0,INDIRECT(ADDRESS(($AO163-1)*3+$AP163+5,$AQ163+7)))))</f>
        <v>0</v>
      </c>
      <c r="AS163" s="511">
        <f ca="1">COUNTIF(INDIRECT("H"&amp;(ROW()+12*(($AO163-1)*3+$AP163)-ROW())/12+5):INDIRECT("S"&amp;(ROW()+12*(($AO163-1)*3+$AP163)-ROW())/12+5),AR163)</f>
        <v>0</v>
      </c>
      <c r="AT163" s="515">
        <f ca="1">IF($AQ163=1,IF(INDIRECT(ADDRESS(($AO163-1)*3+$AP163+5,$AQ163+20))="",0,INDIRECT(ADDRESS(($AO163-1)*3+$AP163+5,$AQ163+20))),IF(INDIRECT(ADDRESS(($AO163-1)*3+$AP163+5,$AQ163+20))="",0,IF(COUNTIF(INDIRECT(ADDRESS(($AO163-1)*36+($AP163-1)*12+6,COLUMN())):INDIRECT(ADDRESS(($AO163-1)*36+($AP163-1)*12+$AQ163+4,COLUMN())),INDIRECT(ADDRESS(($AO163-1)*3+$AP163+5,$AQ163+20)))&gt;=1,0,INDIRECT(ADDRESS(($AO163-1)*3+$AP163+5,$AQ163+20)))))</f>
        <v>0</v>
      </c>
      <c r="AU163" s="511">
        <f ca="1">COUNTIF(INDIRECT("U"&amp;(ROW()+12*(($AO163-1)*3+$AP163)-ROW())/12+5):INDIRECT("AF"&amp;(ROW()+12*(($AO163-1)*3+$AP163)-ROW())/12+5),AT163)</f>
        <v>0</v>
      </c>
      <c r="AV163" s="511">
        <f ca="1">IF(AND(AR163+AT163&gt;0,AS163+AU163&gt;0),COUNTIF(AV$6:AV162,"&gt;0")+1,0)</f>
        <v>0</v>
      </c>
    </row>
    <row r="164" spans="41:48">
      <c r="AO164" s="511">
        <v>5</v>
      </c>
      <c r="AP164" s="511">
        <v>2</v>
      </c>
      <c r="AQ164" s="511">
        <v>3</v>
      </c>
      <c r="AR164" s="515">
        <f ca="1">IF($AQ164=1,IF(INDIRECT(ADDRESS(($AO164-1)*3+$AP164+5,$AQ164+7))="",0,INDIRECT(ADDRESS(($AO164-1)*3+$AP164+5,$AQ164+7))),IF(INDIRECT(ADDRESS(($AO164-1)*3+$AP164+5,$AQ164+7))="",0,IF(COUNTIF(INDIRECT(ADDRESS(($AO164-1)*36+($AP164-1)*12+6,COLUMN())):INDIRECT(ADDRESS(($AO164-1)*36+($AP164-1)*12+$AQ164+4,COLUMN())),INDIRECT(ADDRESS(($AO164-1)*3+$AP164+5,$AQ164+7)))&gt;=1,0,INDIRECT(ADDRESS(($AO164-1)*3+$AP164+5,$AQ164+7)))))</f>
        <v>0</v>
      </c>
      <c r="AS164" s="511">
        <f ca="1">COUNTIF(INDIRECT("H"&amp;(ROW()+12*(($AO164-1)*3+$AP164)-ROW())/12+5):INDIRECT("S"&amp;(ROW()+12*(($AO164-1)*3+$AP164)-ROW())/12+5),AR164)</f>
        <v>0</v>
      </c>
      <c r="AT164" s="515">
        <f ca="1">IF($AQ164=1,IF(INDIRECT(ADDRESS(($AO164-1)*3+$AP164+5,$AQ164+20))="",0,INDIRECT(ADDRESS(($AO164-1)*3+$AP164+5,$AQ164+20))),IF(INDIRECT(ADDRESS(($AO164-1)*3+$AP164+5,$AQ164+20))="",0,IF(COUNTIF(INDIRECT(ADDRESS(($AO164-1)*36+($AP164-1)*12+6,COLUMN())):INDIRECT(ADDRESS(($AO164-1)*36+($AP164-1)*12+$AQ164+4,COLUMN())),INDIRECT(ADDRESS(($AO164-1)*3+$AP164+5,$AQ164+20)))&gt;=1,0,INDIRECT(ADDRESS(($AO164-1)*3+$AP164+5,$AQ164+20)))))</f>
        <v>0</v>
      </c>
      <c r="AU164" s="511">
        <f ca="1">COUNTIF(INDIRECT("U"&amp;(ROW()+12*(($AO164-1)*3+$AP164)-ROW())/12+5):INDIRECT("AF"&amp;(ROW()+12*(($AO164-1)*3+$AP164)-ROW())/12+5),AT164)</f>
        <v>0</v>
      </c>
      <c r="AV164" s="511">
        <f ca="1">IF(AND(AR164+AT164&gt;0,AS164+AU164&gt;0),COUNTIF(AV$6:AV163,"&gt;0")+1,0)</f>
        <v>0</v>
      </c>
    </row>
    <row r="165" spans="41:48">
      <c r="AO165" s="511">
        <v>5</v>
      </c>
      <c r="AP165" s="511">
        <v>2</v>
      </c>
      <c r="AQ165" s="511">
        <v>4</v>
      </c>
      <c r="AR165" s="515">
        <f ca="1">IF($AQ165=1,IF(INDIRECT(ADDRESS(($AO165-1)*3+$AP165+5,$AQ165+7))="",0,INDIRECT(ADDRESS(($AO165-1)*3+$AP165+5,$AQ165+7))),IF(INDIRECT(ADDRESS(($AO165-1)*3+$AP165+5,$AQ165+7))="",0,IF(COUNTIF(INDIRECT(ADDRESS(($AO165-1)*36+($AP165-1)*12+6,COLUMN())):INDIRECT(ADDRESS(($AO165-1)*36+($AP165-1)*12+$AQ165+4,COLUMN())),INDIRECT(ADDRESS(($AO165-1)*3+$AP165+5,$AQ165+7)))&gt;=1,0,INDIRECT(ADDRESS(($AO165-1)*3+$AP165+5,$AQ165+7)))))</f>
        <v>0</v>
      </c>
      <c r="AS165" s="511">
        <f ca="1">COUNTIF(INDIRECT("H"&amp;(ROW()+12*(($AO165-1)*3+$AP165)-ROW())/12+5):INDIRECT("S"&amp;(ROW()+12*(($AO165-1)*3+$AP165)-ROW())/12+5),AR165)</f>
        <v>0</v>
      </c>
      <c r="AT165" s="515">
        <f ca="1">IF($AQ165=1,IF(INDIRECT(ADDRESS(($AO165-1)*3+$AP165+5,$AQ165+20))="",0,INDIRECT(ADDRESS(($AO165-1)*3+$AP165+5,$AQ165+20))),IF(INDIRECT(ADDRESS(($AO165-1)*3+$AP165+5,$AQ165+20))="",0,IF(COUNTIF(INDIRECT(ADDRESS(($AO165-1)*36+($AP165-1)*12+6,COLUMN())):INDIRECT(ADDRESS(($AO165-1)*36+($AP165-1)*12+$AQ165+4,COLUMN())),INDIRECT(ADDRESS(($AO165-1)*3+$AP165+5,$AQ165+20)))&gt;=1,0,INDIRECT(ADDRESS(($AO165-1)*3+$AP165+5,$AQ165+20)))))</f>
        <v>0</v>
      </c>
      <c r="AU165" s="511">
        <f ca="1">COUNTIF(INDIRECT("U"&amp;(ROW()+12*(($AO165-1)*3+$AP165)-ROW())/12+5):INDIRECT("AF"&amp;(ROW()+12*(($AO165-1)*3+$AP165)-ROW())/12+5),AT165)</f>
        <v>0</v>
      </c>
      <c r="AV165" s="511">
        <f ca="1">IF(AND(AR165+AT165&gt;0,AS165+AU165&gt;0),COUNTIF(AV$6:AV164,"&gt;0")+1,0)</f>
        <v>0</v>
      </c>
    </row>
    <row r="166" spans="41:48">
      <c r="AO166" s="511">
        <v>5</v>
      </c>
      <c r="AP166" s="511">
        <v>2</v>
      </c>
      <c r="AQ166" s="511">
        <v>5</v>
      </c>
      <c r="AR166" s="515">
        <f ca="1">IF($AQ166=1,IF(INDIRECT(ADDRESS(($AO166-1)*3+$AP166+5,$AQ166+7))="",0,INDIRECT(ADDRESS(($AO166-1)*3+$AP166+5,$AQ166+7))),IF(INDIRECT(ADDRESS(($AO166-1)*3+$AP166+5,$AQ166+7))="",0,IF(COUNTIF(INDIRECT(ADDRESS(($AO166-1)*36+($AP166-1)*12+6,COLUMN())):INDIRECT(ADDRESS(($AO166-1)*36+($AP166-1)*12+$AQ166+4,COLUMN())),INDIRECT(ADDRESS(($AO166-1)*3+$AP166+5,$AQ166+7)))&gt;=1,0,INDIRECT(ADDRESS(($AO166-1)*3+$AP166+5,$AQ166+7)))))</f>
        <v>0</v>
      </c>
      <c r="AS166" s="511">
        <f ca="1">COUNTIF(INDIRECT("H"&amp;(ROW()+12*(($AO166-1)*3+$AP166)-ROW())/12+5):INDIRECT("S"&amp;(ROW()+12*(($AO166-1)*3+$AP166)-ROW())/12+5),AR166)</f>
        <v>0</v>
      </c>
      <c r="AT166" s="515">
        <f ca="1">IF($AQ166=1,IF(INDIRECT(ADDRESS(($AO166-1)*3+$AP166+5,$AQ166+20))="",0,INDIRECT(ADDRESS(($AO166-1)*3+$AP166+5,$AQ166+20))),IF(INDIRECT(ADDRESS(($AO166-1)*3+$AP166+5,$AQ166+20))="",0,IF(COUNTIF(INDIRECT(ADDRESS(($AO166-1)*36+($AP166-1)*12+6,COLUMN())):INDIRECT(ADDRESS(($AO166-1)*36+($AP166-1)*12+$AQ166+4,COLUMN())),INDIRECT(ADDRESS(($AO166-1)*3+$AP166+5,$AQ166+20)))&gt;=1,0,INDIRECT(ADDRESS(($AO166-1)*3+$AP166+5,$AQ166+20)))))</f>
        <v>0</v>
      </c>
      <c r="AU166" s="511">
        <f ca="1">COUNTIF(INDIRECT("U"&amp;(ROW()+12*(($AO166-1)*3+$AP166)-ROW())/12+5):INDIRECT("AF"&amp;(ROW()+12*(($AO166-1)*3+$AP166)-ROW())/12+5),AT166)</f>
        <v>0</v>
      </c>
      <c r="AV166" s="511">
        <f ca="1">IF(AND(AR166+AT166&gt;0,AS166+AU166&gt;0),COUNTIF(AV$6:AV165,"&gt;0")+1,0)</f>
        <v>0</v>
      </c>
    </row>
    <row r="167" spans="41:48">
      <c r="AO167" s="511">
        <v>5</v>
      </c>
      <c r="AP167" s="511">
        <v>2</v>
      </c>
      <c r="AQ167" s="511">
        <v>6</v>
      </c>
      <c r="AR167" s="515">
        <f ca="1">IF($AQ167=1,IF(INDIRECT(ADDRESS(($AO167-1)*3+$AP167+5,$AQ167+7))="",0,INDIRECT(ADDRESS(($AO167-1)*3+$AP167+5,$AQ167+7))),IF(INDIRECT(ADDRESS(($AO167-1)*3+$AP167+5,$AQ167+7))="",0,IF(COUNTIF(INDIRECT(ADDRESS(($AO167-1)*36+($AP167-1)*12+6,COLUMN())):INDIRECT(ADDRESS(($AO167-1)*36+($AP167-1)*12+$AQ167+4,COLUMN())),INDIRECT(ADDRESS(($AO167-1)*3+$AP167+5,$AQ167+7)))&gt;=1,0,INDIRECT(ADDRESS(($AO167-1)*3+$AP167+5,$AQ167+7)))))</f>
        <v>0</v>
      </c>
      <c r="AS167" s="511">
        <f ca="1">COUNTIF(INDIRECT("H"&amp;(ROW()+12*(($AO167-1)*3+$AP167)-ROW())/12+5):INDIRECT("S"&amp;(ROW()+12*(($AO167-1)*3+$AP167)-ROW())/12+5),AR167)</f>
        <v>0</v>
      </c>
      <c r="AT167" s="515">
        <f ca="1">IF($AQ167=1,IF(INDIRECT(ADDRESS(($AO167-1)*3+$AP167+5,$AQ167+20))="",0,INDIRECT(ADDRESS(($AO167-1)*3+$AP167+5,$AQ167+20))),IF(INDIRECT(ADDRESS(($AO167-1)*3+$AP167+5,$AQ167+20))="",0,IF(COUNTIF(INDIRECT(ADDRESS(($AO167-1)*36+($AP167-1)*12+6,COLUMN())):INDIRECT(ADDRESS(($AO167-1)*36+($AP167-1)*12+$AQ167+4,COLUMN())),INDIRECT(ADDRESS(($AO167-1)*3+$AP167+5,$AQ167+20)))&gt;=1,0,INDIRECT(ADDRESS(($AO167-1)*3+$AP167+5,$AQ167+20)))))</f>
        <v>0</v>
      </c>
      <c r="AU167" s="511">
        <f ca="1">COUNTIF(INDIRECT("U"&amp;(ROW()+12*(($AO167-1)*3+$AP167)-ROW())/12+5):INDIRECT("AF"&amp;(ROW()+12*(($AO167-1)*3+$AP167)-ROW())/12+5),AT167)</f>
        <v>0</v>
      </c>
      <c r="AV167" s="511">
        <f ca="1">IF(AND(AR167+AT167&gt;0,AS167+AU167&gt;0),COUNTIF(AV$6:AV166,"&gt;0")+1,0)</f>
        <v>0</v>
      </c>
    </row>
    <row r="168" spans="41:48">
      <c r="AO168" s="511">
        <v>5</v>
      </c>
      <c r="AP168" s="511">
        <v>2</v>
      </c>
      <c r="AQ168" s="511">
        <v>7</v>
      </c>
      <c r="AR168" s="515">
        <f ca="1">IF($AQ168=1,IF(INDIRECT(ADDRESS(($AO168-1)*3+$AP168+5,$AQ168+7))="",0,INDIRECT(ADDRESS(($AO168-1)*3+$AP168+5,$AQ168+7))),IF(INDIRECT(ADDRESS(($AO168-1)*3+$AP168+5,$AQ168+7))="",0,IF(COUNTIF(INDIRECT(ADDRESS(($AO168-1)*36+($AP168-1)*12+6,COLUMN())):INDIRECT(ADDRESS(($AO168-1)*36+($AP168-1)*12+$AQ168+4,COLUMN())),INDIRECT(ADDRESS(($AO168-1)*3+$AP168+5,$AQ168+7)))&gt;=1,0,INDIRECT(ADDRESS(($AO168-1)*3+$AP168+5,$AQ168+7)))))</f>
        <v>0</v>
      </c>
      <c r="AS168" s="511">
        <f ca="1">COUNTIF(INDIRECT("H"&amp;(ROW()+12*(($AO168-1)*3+$AP168)-ROW())/12+5):INDIRECT("S"&amp;(ROW()+12*(($AO168-1)*3+$AP168)-ROW())/12+5),AR168)</f>
        <v>0</v>
      </c>
      <c r="AT168" s="515">
        <f ca="1">IF($AQ168=1,IF(INDIRECT(ADDRESS(($AO168-1)*3+$AP168+5,$AQ168+20))="",0,INDIRECT(ADDRESS(($AO168-1)*3+$AP168+5,$AQ168+20))),IF(INDIRECT(ADDRESS(($AO168-1)*3+$AP168+5,$AQ168+20))="",0,IF(COUNTIF(INDIRECT(ADDRESS(($AO168-1)*36+($AP168-1)*12+6,COLUMN())):INDIRECT(ADDRESS(($AO168-1)*36+($AP168-1)*12+$AQ168+4,COLUMN())),INDIRECT(ADDRESS(($AO168-1)*3+$AP168+5,$AQ168+20)))&gt;=1,0,INDIRECT(ADDRESS(($AO168-1)*3+$AP168+5,$AQ168+20)))))</f>
        <v>0</v>
      </c>
      <c r="AU168" s="511">
        <f ca="1">COUNTIF(INDIRECT("U"&amp;(ROW()+12*(($AO168-1)*3+$AP168)-ROW())/12+5):INDIRECT("AF"&amp;(ROW()+12*(($AO168-1)*3+$AP168)-ROW())/12+5),AT168)</f>
        <v>0</v>
      </c>
      <c r="AV168" s="511">
        <f ca="1">IF(AND(AR168+AT168&gt;0,AS168+AU168&gt;0),COUNTIF(AV$6:AV167,"&gt;0")+1,0)</f>
        <v>0</v>
      </c>
    </row>
    <row r="169" spans="41:48">
      <c r="AO169" s="511">
        <v>5</v>
      </c>
      <c r="AP169" s="511">
        <v>2</v>
      </c>
      <c r="AQ169" s="511">
        <v>8</v>
      </c>
      <c r="AR169" s="515">
        <f ca="1">IF($AQ169=1,IF(INDIRECT(ADDRESS(($AO169-1)*3+$AP169+5,$AQ169+7))="",0,INDIRECT(ADDRESS(($AO169-1)*3+$AP169+5,$AQ169+7))),IF(INDIRECT(ADDRESS(($AO169-1)*3+$AP169+5,$AQ169+7))="",0,IF(COUNTIF(INDIRECT(ADDRESS(($AO169-1)*36+($AP169-1)*12+6,COLUMN())):INDIRECT(ADDRESS(($AO169-1)*36+($AP169-1)*12+$AQ169+4,COLUMN())),INDIRECT(ADDRESS(($AO169-1)*3+$AP169+5,$AQ169+7)))&gt;=1,0,INDIRECT(ADDRESS(($AO169-1)*3+$AP169+5,$AQ169+7)))))</f>
        <v>0</v>
      </c>
      <c r="AS169" s="511">
        <f ca="1">COUNTIF(INDIRECT("H"&amp;(ROW()+12*(($AO169-1)*3+$AP169)-ROW())/12+5):INDIRECT("S"&amp;(ROW()+12*(($AO169-1)*3+$AP169)-ROW())/12+5),AR169)</f>
        <v>0</v>
      </c>
      <c r="AT169" s="515">
        <f ca="1">IF($AQ169=1,IF(INDIRECT(ADDRESS(($AO169-1)*3+$AP169+5,$AQ169+20))="",0,INDIRECT(ADDRESS(($AO169-1)*3+$AP169+5,$AQ169+20))),IF(INDIRECT(ADDRESS(($AO169-1)*3+$AP169+5,$AQ169+20))="",0,IF(COUNTIF(INDIRECT(ADDRESS(($AO169-1)*36+($AP169-1)*12+6,COLUMN())):INDIRECT(ADDRESS(($AO169-1)*36+($AP169-1)*12+$AQ169+4,COLUMN())),INDIRECT(ADDRESS(($AO169-1)*3+$AP169+5,$AQ169+20)))&gt;=1,0,INDIRECT(ADDRESS(($AO169-1)*3+$AP169+5,$AQ169+20)))))</f>
        <v>0</v>
      </c>
      <c r="AU169" s="511">
        <f ca="1">COUNTIF(INDIRECT("U"&amp;(ROW()+12*(($AO169-1)*3+$AP169)-ROW())/12+5):INDIRECT("AF"&amp;(ROW()+12*(($AO169-1)*3+$AP169)-ROW())/12+5),AT169)</f>
        <v>0</v>
      </c>
      <c r="AV169" s="511">
        <f ca="1">IF(AND(AR169+AT169&gt;0,AS169+AU169&gt;0),COUNTIF(AV$6:AV168,"&gt;0")+1,0)</f>
        <v>0</v>
      </c>
    </row>
    <row r="170" spans="41:48">
      <c r="AO170" s="511">
        <v>5</v>
      </c>
      <c r="AP170" s="511">
        <v>2</v>
      </c>
      <c r="AQ170" s="511">
        <v>9</v>
      </c>
      <c r="AR170" s="515">
        <f ca="1">IF($AQ170=1,IF(INDIRECT(ADDRESS(($AO170-1)*3+$AP170+5,$AQ170+7))="",0,INDIRECT(ADDRESS(($AO170-1)*3+$AP170+5,$AQ170+7))),IF(INDIRECT(ADDRESS(($AO170-1)*3+$AP170+5,$AQ170+7))="",0,IF(COUNTIF(INDIRECT(ADDRESS(($AO170-1)*36+($AP170-1)*12+6,COLUMN())):INDIRECT(ADDRESS(($AO170-1)*36+($AP170-1)*12+$AQ170+4,COLUMN())),INDIRECT(ADDRESS(($AO170-1)*3+$AP170+5,$AQ170+7)))&gt;=1,0,INDIRECT(ADDRESS(($AO170-1)*3+$AP170+5,$AQ170+7)))))</f>
        <v>0</v>
      </c>
      <c r="AS170" s="511">
        <f ca="1">COUNTIF(INDIRECT("H"&amp;(ROW()+12*(($AO170-1)*3+$AP170)-ROW())/12+5):INDIRECT("S"&amp;(ROW()+12*(($AO170-1)*3+$AP170)-ROW())/12+5),AR170)</f>
        <v>0</v>
      </c>
      <c r="AT170" s="515">
        <f ca="1">IF($AQ170=1,IF(INDIRECT(ADDRESS(($AO170-1)*3+$AP170+5,$AQ170+20))="",0,INDIRECT(ADDRESS(($AO170-1)*3+$AP170+5,$AQ170+20))),IF(INDIRECT(ADDRESS(($AO170-1)*3+$AP170+5,$AQ170+20))="",0,IF(COUNTIF(INDIRECT(ADDRESS(($AO170-1)*36+($AP170-1)*12+6,COLUMN())):INDIRECT(ADDRESS(($AO170-1)*36+($AP170-1)*12+$AQ170+4,COLUMN())),INDIRECT(ADDRESS(($AO170-1)*3+$AP170+5,$AQ170+20)))&gt;=1,0,INDIRECT(ADDRESS(($AO170-1)*3+$AP170+5,$AQ170+20)))))</f>
        <v>0</v>
      </c>
      <c r="AU170" s="511">
        <f ca="1">COUNTIF(INDIRECT("U"&amp;(ROW()+12*(($AO170-1)*3+$AP170)-ROW())/12+5):INDIRECT("AF"&amp;(ROW()+12*(($AO170-1)*3+$AP170)-ROW())/12+5),AT170)</f>
        <v>0</v>
      </c>
      <c r="AV170" s="511">
        <f ca="1">IF(AND(AR170+AT170&gt;0,AS170+AU170&gt;0),COUNTIF(AV$6:AV169,"&gt;0")+1,0)</f>
        <v>0</v>
      </c>
    </row>
    <row r="171" spans="41:48">
      <c r="AO171" s="511">
        <v>5</v>
      </c>
      <c r="AP171" s="511">
        <v>2</v>
      </c>
      <c r="AQ171" s="511">
        <v>10</v>
      </c>
      <c r="AR171" s="515">
        <f ca="1">IF($AQ171=1,IF(INDIRECT(ADDRESS(($AO171-1)*3+$AP171+5,$AQ171+7))="",0,INDIRECT(ADDRESS(($AO171-1)*3+$AP171+5,$AQ171+7))),IF(INDIRECT(ADDRESS(($AO171-1)*3+$AP171+5,$AQ171+7))="",0,IF(COUNTIF(INDIRECT(ADDRESS(($AO171-1)*36+($AP171-1)*12+6,COLUMN())):INDIRECT(ADDRESS(($AO171-1)*36+($AP171-1)*12+$AQ171+4,COLUMN())),INDIRECT(ADDRESS(($AO171-1)*3+$AP171+5,$AQ171+7)))&gt;=1,0,INDIRECT(ADDRESS(($AO171-1)*3+$AP171+5,$AQ171+7)))))</f>
        <v>0</v>
      </c>
      <c r="AS171" s="511">
        <f ca="1">COUNTIF(INDIRECT("H"&amp;(ROW()+12*(($AO171-1)*3+$AP171)-ROW())/12+5):INDIRECT("S"&amp;(ROW()+12*(($AO171-1)*3+$AP171)-ROW())/12+5),AR171)</f>
        <v>0</v>
      </c>
      <c r="AT171" s="515">
        <f ca="1">IF($AQ171=1,IF(INDIRECT(ADDRESS(($AO171-1)*3+$AP171+5,$AQ171+20))="",0,INDIRECT(ADDRESS(($AO171-1)*3+$AP171+5,$AQ171+20))),IF(INDIRECT(ADDRESS(($AO171-1)*3+$AP171+5,$AQ171+20))="",0,IF(COUNTIF(INDIRECT(ADDRESS(($AO171-1)*36+($AP171-1)*12+6,COLUMN())):INDIRECT(ADDRESS(($AO171-1)*36+($AP171-1)*12+$AQ171+4,COLUMN())),INDIRECT(ADDRESS(($AO171-1)*3+$AP171+5,$AQ171+20)))&gt;=1,0,INDIRECT(ADDRESS(($AO171-1)*3+$AP171+5,$AQ171+20)))))</f>
        <v>0</v>
      </c>
      <c r="AU171" s="511">
        <f ca="1">COUNTIF(INDIRECT("U"&amp;(ROW()+12*(($AO171-1)*3+$AP171)-ROW())/12+5):INDIRECT("AF"&amp;(ROW()+12*(($AO171-1)*3+$AP171)-ROW())/12+5),AT171)</f>
        <v>0</v>
      </c>
      <c r="AV171" s="511">
        <f ca="1">IF(AND(AR171+AT171&gt;0,AS171+AU171&gt;0),COUNTIF(AV$6:AV170,"&gt;0")+1,0)</f>
        <v>0</v>
      </c>
    </row>
    <row r="172" spans="41:48">
      <c r="AO172" s="511">
        <v>5</v>
      </c>
      <c r="AP172" s="511">
        <v>2</v>
      </c>
      <c r="AQ172" s="511">
        <v>11</v>
      </c>
      <c r="AR172" s="515">
        <f ca="1">IF($AQ172=1,IF(INDIRECT(ADDRESS(($AO172-1)*3+$AP172+5,$AQ172+7))="",0,INDIRECT(ADDRESS(($AO172-1)*3+$AP172+5,$AQ172+7))),IF(INDIRECT(ADDRESS(($AO172-1)*3+$AP172+5,$AQ172+7))="",0,IF(COUNTIF(INDIRECT(ADDRESS(($AO172-1)*36+($AP172-1)*12+6,COLUMN())):INDIRECT(ADDRESS(($AO172-1)*36+($AP172-1)*12+$AQ172+4,COLUMN())),INDIRECT(ADDRESS(($AO172-1)*3+$AP172+5,$AQ172+7)))&gt;=1,0,INDIRECT(ADDRESS(($AO172-1)*3+$AP172+5,$AQ172+7)))))</f>
        <v>0</v>
      </c>
      <c r="AS172" s="511">
        <f ca="1">COUNTIF(INDIRECT("H"&amp;(ROW()+12*(($AO172-1)*3+$AP172)-ROW())/12+5):INDIRECT("S"&amp;(ROW()+12*(($AO172-1)*3+$AP172)-ROW())/12+5),AR172)</f>
        <v>0</v>
      </c>
      <c r="AT172" s="515">
        <f ca="1">IF($AQ172=1,IF(INDIRECT(ADDRESS(($AO172-1)*3+$AP172+5,$AQ172+20))="",0,INDIRECT(ADDRESS(($AO172-1)*3+$AP172+5,$AQ172+20))),IF(INDIRECT(ADDRESS(($AO172-1)*3+$AP172+5,$AQ172+20))="",0,IF(COUNTIF(INDIRECT(ADDRESS(($AO172-1)*36+($AP172-1)*12+6,COLUMN())):INDIRECT(ADDRESS(($AO172-1)*36+($AP172-1)*12+$AQ172+4,COLUMN())),INDIRECT(ADDRESS(($AO172-1)*3+$AP172+5,$AQ172+20)))&gt;=1,0,INDIRECT(ADDRESS(($AO172-1)*3+$AP172+5,$AQ172+20)))))</f>
        <v>0</v>
      </c>
      <c r="AU172" s="511">
        <f ca="1">COUNTIF(INDIRECT("U"&amp;(ROW()+12*(($AO172-1)*3+$AP172)-ROW())/12+5):INDIRECT("AF"&amp;(ROW()+12*(($AO172-1)*3+$AP172)-ROW())/12+5),AT172)</f>
        <v>0</v>
      </c>
      <c r="AV172" s="511">
        <f ca="1">IF(AND(AR172+AT172&gt;0,AS172+AU172&gt;0),COUNTIF(AV$6:AV171,"&gt;0")+1,0)</f>
        <v>0</v>
      </c>
    </row>
    <row r="173" spans="41:48">
      <c r="AO173" s="511">
        <v>5</v>
      </c>
      <c r="AP173" s="511">
        <v>2</v>
      </c>
      <c r="AQ173" s="511">
        <v>12</v>
      </c>
      <c r="AR173" s="515">
        <f ca="1">IF($AQ173=1,IF(INDIRECT(ADDRESS(($AO173-1)*3+$AP173+5,$AQ173+7))="",0,INDIRECT(ADDRESS(($AO173-1)*3+$AP173+5,$AQ173+7))),IF(INDIRECT(ADDRESS(($AO173-1)*3+$AP173+5,$AQ173+7))="",0,IF(COUNTIF(INDIRECT(ADDRESS(($AO173-1)*36+($AP173-1)*12+6,COLUMN())):INDIRECT(ADDRESS(($AO173-1)*36+($AP173-1)*12+$AQ173+4,COLUMN())),INDIRECT(ADDRESS(($AO173-1)*3+$AP173+5,$AQ173+7)))&gt;=1,0,INDIRECT(ADDRESS(($AO173-1)*3+$AP173+5,$AQ173+7)))))</f>
        <v>0</v>
      </c>
      <c r="AS173" s="511">
        <f ca="1">COUNTIF(INDIRECT("H"&amp;(ROW()+12*(($AO173-1)*3+$AP173)-ROW())/12+5):INDIRECT("S"&amp;(ROW()+12*(($AO173-1)*3+$AP173)-ROW())/12+5),AR173)</f>
        <v>0</v>
      </c>
      <c r="AT173" s="515">
        <f ca="1">IF($AQ173=1,IF(INDIRECT(ADDRESS(($AO173-1)*3+$AP173+5,$AQ173+20))="",0,INDIRECT(ADDRESS(($AO173-1)*3+$AP173+5,$AQ173+20))),IF(INDIRECT(ADDRESS(($AO173-1)*3+$AP173+5,$AQ173+20))="",0,IF(COUNTIF(INDIRECT(ADDRESS(($AO173-1)*36+($AP173-1)*12+6,COLUMN())):INDIRECT(ADDRESS(($AO173-1)*36+($AP173-1)*12+$AQ173+4,COLUMN())),INDIRECT(ADDRESS(($AO173-1)*3+$AP173+5,$AQ173+20)))&gt;=1,0,INDIRECT(ADDRESS(($AO173-1)*3+$AP173+5,$AQ173+20)))))</f>
        <v>0</v>
      </c>
      <c r="AU173" s="511">
        <f ca="1">COUNTIF(INDIRECT("U"&amp;(ROW()+12*(($AO173-1)*3+$AP173)-ROW())/12+5):INDIRECT("AF"&amp;(ROW()+12*(($AO173-1)*3+$AP173)-ROW())/12+5),AT173)</f>
        <v>0</v>
      </c>
      <c r="AV173" s="511">
        <f ca="1">IF(AND(AR173+AT173&gt;0,AS173+AU173&gt;0),COUNTIF(AV$6:AV172,"&gt;0")+1,0)</f>
        <v>0</v>
      </c>
    </row>
    <row r="174" spans="41:48">
      <c r="AO174" s="511">
        <v>5</v>
      </c>
      <c r="AP174" s="511">
        <v>3</v>
      </c>
      <c r="AQ174" s="511">
        <v>1</v>
      </c>
      <c r="AR174" s="515">
        <f ca="1">IF($AQ174=1,IF(INDIRECT(ADDRESS(($AO174-1)*3+$AP174+5,$AQ174+7))="",0,INDIRECT(ADDRESS(($AO174-1)*3+$AP174+5,$AQ174+7))),IF(INDIRECT(ADDRESS(($AO174-1)*3+$AP174+5,$AQ174+7))="",0,IF(COUNTIF(INDIRECT(ADDRESS(($AO174-1)*36+($AP174-1)*12+6,COLUMN())):INDIRECT(ADDRESS(($AO174-1)*36+($AP174-1)*12+$AQ174+4,COLUMN())),INDIRECT(ADDRESS(($AO174-1)*3+$AP174+5,$AQ174+7)))&gt;=1,0,INDIRECT(ADDRESS(($AO174-1)*3+$AP174+5,$AQ174+7)))))</f>
        <v>0</v>
      </c>
      <c r="AS174" s="511">
        <f ca="1">COUNTIF(INDIRECT("H"&amp;(ROW()+12*(($AO174-1)*3+$AP174)-ROW())/12+5):INDIRECT("S"&amp;(ROW()+12*(($AO174-1)*3+$AP174)-ROW())/12+5),AR174)</f>
        <v>0</v>
      </c>
      <c r="AT174" s="515">
        <f ca="1">IF($AQ174=1,IF(INDIRECT(ADDRESS(($AO174-1)*3+$AP174+5,$AQ174+20))="",0,INDIRECT(ADDRESS(($AO174-1)*3+$AP174+5,$AQ174+20))),IF(INDIRECT(ADDRESS(($AO174-1)*3+$AP174+5,$AQ174+20))="",0,IF(COUNTIF(INDIRECT(ADDRESS(($AO174-1)*36+($AP174-1)*12+6,COLUMN())):INDIRECT(ADDRESS(($AO174-1)*36+($AP174-1)*12+$AQ174+4,COLUMN())),INDIRECT(ADDRESS(($AO174-1)*3+$AP174+5,$AQ174+20)))&gt;=1,0,INDIRECT(ADDRESS(($AO174-1)*3+$AP174+5,$AQ174+20)))))</f>
        <v>0</v>
      </c>
      <c r="AU174" s="511">
        <f ca="1">COUNTIF(INDIRECT("U"&amp;(ROW()+12*(($AO174-1)*3+$AP174)-ROW())/12+5):INDIRECT("AF"&amp;(ROW()+12*(($AO174-1)*3+$AP174)-ROW())/12+5),AT174)</f>
        <v>0</v>
      </c>
      <c r="AV174" s="511">
        <f ca="1">IF(AND(AR174+AT174&gt;0,AS174+AU174&gt;0),COUNTIF(AV$6:AV173,"&gt;0")+1,0)</f>
        <v>0</v>
      </c>
    </row>
    <row r="175" spans="41:48">
      <c r="AO175" s="511">
        <v>5</v>
      </c>
      <c r="AP175" s="511">
        <v>3</v>
      </c>
      <c r="AQ175" s="511">
        <v>2</v>
      </c>
      <c r="AR175" s="515">
        <f ca="1">IF($AQ175=1,IF(INDIRECT(ADDRESS(($AO175-1)*3+$AP175+5,$AQ175+7))="",0,INDIRECT(ADDRESS(($AO175-1)*3+$AP175+5,$AQ175+7))),IF(INDIRECT(ADDRESS(($AO175-1)*3+$AP175+5,$AQ175+7))="",0,IF(COUNTIF(INDIRECT(ADDRESS(($AO175-1)*36+($AP175-1)*12+6,COLUMN())):INDIRECT(ADDRESS(($AO175-1)*36+($AP175-1)*12+$AQ175+4,COLUMN())),INDIRECT(ADDRESS(($AO175-1)*3+$AP175+5,$AQ175+7)))&gt;=1,0,INDIRECT(ADDRESS(($AO175-1)*3+$AP175+5,$AQ175+7)))))</f>
        <v>0</v>
      </c>
      <c r="AS175" s="511">
        <f ca="1">COUNTIF(INDIRECT("H"&amp;(ROW()+12*(($AO175-1)*3+$AP175)-ROW())/12+5):INDIRECT("S"&amp;(ROW()+12*(($AO175-1)*3+$AP175)-ROW())/12+5),AR175)</f>
        <v>0</v>
      </c>
      <c r="AT175" s="515">
        <f ca="1">IF($AQ175=1,IF(INDIRECT(ADDRESS(($AO175-1)*3+$AP175+5,$AQ175+20))="",0,INDIRECT(ADDRESS(($AO175-1)*3+$AP175+5,$AQ175+20))),IF(INDIRECT(ADDRESS(($AO175-1)*3+$AP175+5,$AQ175+20))="",0,IF(COUNTIF(INDIRECT(ADDRESS(($AO175-1)*36+($AP175-1)*12+6,COLUMN())):INDIRECT(ADDRESS(($AO175-1)*36+($AP175-1)*12+$AQ175+4,COLUMN())),INDIRECT(ADDRESS(($AO175-1)*3+$AP175+5,$AQ175+20)))&gt;=1,0,INDIRECT(ADDRESS(($AO175-1)*3+$AP175+5,$AQ175+20)))))</f>
        <v>0</v>
      </c>
      <c r="AU175" s="511">
        <f ca="1">COUNTIF(INDIRECT("U"&amp;(ROW()+12*(($AO175-1)*3+$AP175)-ROW())/12+5):INDIRECT("AF"&amp;(ROW()+12*(($AO175-1)*3+$AP175)-ROW())/12+5),AT175)</f>
        <v>0</v>
      </c>
      <c r="AV175" s="511">
        <f ca="1">IF(AND(AR175+AT175&gt;0,AS175+AU175&gt;0),COUNTIF(AV$6:AV174,"&gt;0")+1,0)</f>
        <v>0</v>
      </c>
    </row>
    <row r="176" spans="41:48">
      <c r="AO176" s="511">
        <v>5</v>
      </c>
      <c r="AP176" s="511">
        <v>3</v>
      </c>
      <c r="AQ176" s="511">
        <v>3</v>
      </c>
      <c r="AR176" s="515">
        <f ca="1">IF($AQ176=1,IF(INDIRECT(ADDRESS(($AO176-1)*3+$AP176+5,$AQ176+7))="",0,INDIRECT(ADDRESS(($AO176-1)*3+$AP176+5,$AQ176+7))),IF(INDIRECT(ADDRESS(($AO176-1)*3+$AP176+5,$AQ176+7))="",0,IF(COUNTIF(INDIRECT(ADDRESS(($AO176-1)*36+($AP176-1)*12+6,COLUMN())):INDIRECT(ADDRESS(($AO176-1)*36+($AP176-1)*12+$AQ176+4,COLUMN())),INDIRECT(ADDRESS(($AO176-1)*3+$AP176+5,$AQ176+7)))&gt;=1,0,INDIRECT(ADDRESS(($AO176-1)*3+$AP176+5,$AQ176+7)))))</f>
        <v>0</v>
      </c>
      <c r="AS176" s="511">
        <f ca="1">COUNTIF(INDIRECT("H"&amp;(ROW()+12*(($AO176-1)*3+$AP176)-ROW())/12+5):INDIRECT("S"&amp;(ROW()+12*(($AO176-1)*3+$AP176)-ROW())/12+5),AR176)</f>
        <v>0</v>
      </c>
      <c r="AT176" s="515">
        <f ca="1">IF($AQ176=1,IF(INDIRECT(ADDRESS(($AO176-1)*3+$AP176+5,$AQ176+20))="",0,INDIRECT(ADDRESS(($AO176-1)*3+$AP176+5,$AQ176+20))),IF(INDIRECT(ADDRESS(($AO176-1)*3+$AP176+5,$AQ176+20))="",0,IF(COUNTIF(INDIRECT(ADDRESS(($AO176-1)*36+($AP176-1)*12+6,COLUMN())):INDIRECT(ADDRESS(($AO176-1)*36+($AP176-1)*12+$AQ176+4,COLUMN())),INDIRECT(ADDRESS(($AO176-1)*3+$AP176+5,$AQ176+20)))&gt;=1,0,INDIRECT(ADDRESS(($AO176-1)*3+$AP176+5,$AQ176+20)))))</f>
        <v>0</v>
      </c>
      <c r="AU176" s="511">
        <f ca="1">COUNTIF(INDIRECT("U"&amp;(ROW()+12*(($AO176-1)*3+$AP176)-ROW())/12+5):INDIRECT("AF"&amp;(ROW()+12*(($AO176-1)*3+$AP176)-ROW())/12+5),AT176)</f>
        <v>0</v>
      </c>
      <c r="AV176" s="511">
        <f ca="1">IF(AND(AR176+AT176&gt;0,AS176+AU176&gt;0),COUNTIF(AV$6:AV175,"&gt;0")+1,0)</f>
        <v>0</v>
      </c>
    </row>
    <row r="177" spans="41:48">
      <c r="AO177" s="511">
        <v>5</v>
      </c>
      <c r="AP177" s="511">
        <v>3</v>
      </c>
      <c r="AQ177" s="511">
        <v>4</v>
      </c>
      <c r="AR177" s="515">
        <f ca="1">IF($AQ177=1,IF(INDIRECT(ADDRESS(($AO177-1)*3+$AP177+5,$AQ177+7))="",0,INDIRECT(ADDRESS(($AO177-1)*3+$AP177+5,$AQ177+7))),IF(INDIRECT(ADDRESS(($AO177-1)*3+$AP177+5,$AQ177+7))="",0,IF(COUNTIF(INDIRECT(ADDRESS(($AO177-1)*36+($AP177-1)*12+6,COLUMN())):INDIRECT(ADDRESS(($AO177-1)*36+($AP177-1)*12+$AQ177+4,COLUMN())),INDIRECT(ADDRESS(($AO177-1)*3+$AP177+5,$AQ177+7)))&gt;=1,0,INDIRECT(ADDRESS(($AO177-1)*3+$AP177+5,$AQ177+7)))))</f>
        <v>0</v>
      </c>
      <c r="AS177" s="511">
        <f ca="1">COUNTIF(INDIRECT("H"&amp;(ROW()+12*(($AO177-1)*3+$AP177)-ROW())/12+5):INDIRECT("S"&amp;(ROW()+12*(($AO177-1)*3+$AP177)-ROW())/12+5),AR177)</f>
        <v>0</v>
      </c>
      <c r="AT177" s="515">
        <f ca="1">IF($AQ177=1,IF(INDIRECT(ADDRESS(($AO177-1)*3+$AP177+5,$AQ177+20))="",0,INDIRECT(ADDRESS(($AO177-1)*3+$AP177+5,$AQ177+20))),IF(INDIRECT(ADDRESS(($AO177-1)*3+$AP177+5,$AQ177+20))="",0,IF(COUNTIF(INDIRECT(ADDRESS(($AO177-1)*36+($AP177-1)*12+6,COLUMN())):INDIRECT(ADDRESS(($AO177-1)*36+($AP177-1)*12+$AQ177+4,COLUMN())),INDIRECT(ADDRESS(($AO177-1)*3+$AP177+5,$AQ177+20)))&gt;=1,0,INDIRECT(ADDRESS(($AO177-1)*3+$AP177+5,$AQ177+20)))))</f>
        <v>0</v>
      </c>
      <c r="AU177" s="511">
        <f ca="1">COUNTIF(INDIRECT("U"&amp;(ROW()+12*(($AO177-1)*3+$AP177)-ROW())/12+5):INDIRECT("AF"&amp;(ROW()+12*(($AO177-1)*3+$AP177)-ROW())/12+5),AT177)</f>
        <v>0</v>
      </c>
      <c r="AV177" s="511">
        <f ca="1">IF(AND(AR177+AT177&gt;0,AS177+AU177&gt;0),COUNTIF(AV$6:AV176,"&gt;0")+1,0)</f>
        <v>0</v>
      </c>
    </row>
    <row r="178" spans="41:48">
      <c r="AO178" s="511">
        <v>5</v>
      </c>
      <c r="AP178" s="511">
        <v>3</v>
      </c>
      <c r="AQ178" s="511">
        <v>5</v>
      </c>
      <c r="AR178" s="515">
        <f ca="1">IF($AQ178=1,IF(INDIRECT(ADDRESS(($AO178-1)*3+$AP178+5,$AQ178+7))="",0,INDIRECT(ADDRESS(($AO178-1)*3+$AP178+5,$AQ178+7))),IF(INDIRECT(ADDRESS(($AO178-1)*3+$AP178+5,$AQ178+7))="",0,IF(COUNTIF(INDIRECT(ADDRESS(($AO178-1)*36+($AP178-1)*12+6,COLUMN())):INDIRECT(ADDRESS(($AO178-1)*36+($AP178-1)*12+$AQ178+4,COLUMN())),INDIRECT(ADDRESS(($AO178-1)*3+$AP178+5,$AQ178+7)))&gt;=1,0,INDIRECT(ADDRESS(($AO178-1)*3+$AP178+5,$AQ178+7)))))</f>
        <v>0</v>
      </c>
      <c r="AS178" s="511">
        <f ca="1">COUNTIF(INDIRECT("H"&amp;(ROW()+12*(($AO178-1)*3+$AP178)-ROW())/12+5):INDIRECT("S"&amp;(ROW()+12*(($AO178-1)*3+$AP178)-ROW())/12+5),AR178)</f>
        <v>0</v>
      </c>
      <c r="AT178" s="515">
        <f ca="1">IF($AQ178=1,IF(INDIRECT(ADDRESS(($AO178-1)*3+$AP178+5,$AQ178+20))="",0,INDIRECT(ADDRESS(($AO178-1)*3+$AP178+5,$AQ178+20))),IF(INDIRECT(ADDRESS(($AO178-1)*3+$AP178+5,$AQ178+20))="",0,IF(COUNTIF(INDIRECT(ADDRESS(($AO178-1)*36+($AP178-1)*12+6,COLUMN())):INDIRECT(ADDRESS(($AO178-1)*36+($AP178-1)*12+$AQ178+4,COLUMN())),INDIRECT(ADDRESS(($AO178-1)*3+$AP178+5,$AQ178+20)))&gt;=1,0,INDIRECT(ADDRESS(($AO178-1)*3+$AP178+5,$AQ178+20)))))</f>
        <v>0</v>
      </c>
      <c r="AU178" s="511">
        <f ca="1">COUNTIF(INDIRECT("U"&amp;(ROW()+12*(($AO178-1)*3+$AP178)-ROW())/12+5):INDIRECT("AF"&amp;(ROW()+12*(($AO178-1)*3+$AP178)-ROW())/12+5),AT178)</f>
        <v>0</v>
      </c>
      <c r="AV178" s="511">
        <f ca="1">IF(AND(AR178+AT178&gt;0,AS178+AU178&gt;0),COUNTIF(AV$6:AV177,"&gt;0")+1,0)</f>
        <v>0</v>
      </c>
    </row>
    <row r="179" spans="41:48">
      <c r="AO179" s="511">
        <v>5</v>
      </c>
      <c r="AP179" s="511">
        <v>3</v>
      </c>
      <c r="AQ179" s="511">
        <v>6</v>
      </c>
      <c r="AR179" s="515">
        <f ca="1">IF($AQ179=1,IF(INDIRECT(ADDRESS(($AO179-1)*3+$AP179+5,$AQ179+7))="",0,INDIRECT(ADDRESS(($AO179-1)*3+$AP179+5,$AQ179+7))),IF(INDIRECT(ADDRESS(($AO179-1)*3+$AP179+5,$AQ179+7))="",0,IF(COUNTIF(INDIRECT(ADDRESS(($AO179-1)*36+($AP179-1)*12+6,COLUMN())):INDIRECT(ADDRESS(($AO179-1)*36+($AP179-1)*12+$AQ179+4,COLUMN())),INDIRECT(ADDRESS(($AO179-1)*3+$AP179+5,$AQ179+7)))&gt;=1,0,INDIRECT(ADDRESS(($AO179-1)*3+$AP179+5,$AQ179+7)))))</f>
        <v>0</v>
      </c>
      <c r="AS179" s="511">
        <f ca="1">COUNTIF(INDIRECT("H"&amp;(ROW()+12*(($AO179-1)*3+$AP179)-ROW())/12+5):INDIRECT("S"&amp;(ROW()+12*(($AO179-1)*3+$AP179)-ROW())/12+5),AR179)</f>
        <v>0</v>
      </c>
      <c r="AT179" s="515">
        <f ca="1">IF($AQ179=1,IF(INDIRECT(ADDRESS(($AO179-1)*3+$AP179+5,$AQ179+20))="",0,INDIRECT(ADDRESS(($AO179-1)*3+$AP179+5,$AQ179+20))),IF(INDIRECT(ADDRESS(($AO179-1)*3+$AP179+5,$AQ179+20))="",0,IF(COUNTIF(INDIRECT(ADDRESS(($AO179-1)*36+($AP179-1)*12+6,COLUMN())):INDIRECT(ADDRESS(($AO179-1)*36+($AP179-1)*12+$AQ179+4,COLUMN())),INDIRECT(ADDRESS(($AO179-1)*3+$AP179+5,$AQ179+20)))&gt;=1,0,INDIRECT(ADDRESS(($AO179-1)*3+$AP179+5,$AQ179+20)))))</f>
        <v>0</v>
      </c>
      <c r="AU179" s="511">
        <f ca="1">COUNTIF(INDIRECT("U"&amp;(ROW()+12*(($AO179-1)*3+$AP179)-ROW())/12+5):INDIRECT("AF"&amp;(ROW()+12*(($AO179-1)*3+$AP179)-ROW())/12+5),AT179)</f>
        <v>0</v>
      </c>
      <c r="AV179" s="511">
        <f ca="1">IF(AND(AR179+AT179&gt;0,AS179+AU179&gt;0),COUNTIF(AV$6:AV178,"&gt;0")+1,0)</f>
        <v>0</v>
      </c>
    </row>
    <row r="180" spans="41:48">
      <c r="AO180" s="511">
        <v>5</v>
      </c>
      <c r="AP180" s="511">
        <v>3</v>
      </c>
      <c r="AQ180" s="511">
        <v>7</v>
      </c>
      <c r="AR180" s="515">
        <f ca="1">IF($AQ180=1,IF(INDIRECT(ADDRESS(($AO180-1)*3+$AP180+5,$AQ180+7))="",0,INDIRECT(ADDRESS(($AO180-1)*3+$AP180+5,$AQ180+7))),IF(INDIRECT(ADDRESS(($AO180-1)*3+$AP180+5,$AQ180+7))="",0,IF(COUNTIF(INDIRECT(ADDRESS(($AO180-1)*36+($AP180-1)*12+6,COLUMN())):INDIRECT(ADDRESS(($AO180-1)*36+($AP180-1)*12+$AQ180+4,COLUMN())),INDIRECT(ADDRESS(($AO180-1)*3+$AP180+5,$AQ180+7)))&gt;=1,0,INDIRECT(ADDRESS(($AO180-1)*3+$AP180+5,$AQ180+7)))))</f>
        <v>0</v>
      </c>
      <c r="AS180" s="511">
        <f ca="1">COUNTIF(INDIRECT("H"&amp;(ROW()+12*(($AO180-1)*3+$AP180)-ROW())/12+5):INDIRECT("S"&amp;(ROW()+12*(($AO180-1)*3+$AP180)-ROW())/12+5),AR180)</f>
        <v>0</v>
      </c>
      <c r="AT180" s="515">
        <f ca="1">IF($AQ180=1,IF(INDIRECT(ADDRESS(($AO180-1)*3+$AP180+5,$AQ180+20))="",0,INDIRECT(ADDRESS(($AO180-1)*3+$AP180+5,$AQ180+20))),IF(INDIRECT(ADDRESS(($AO180-1)*3+$AP180+5,$AQ180+20))="",0,IF(COUNTIF(INDIRECT(ADDRESS(($AO180-1)*36+($AP180-1)*12+6,COLUMN())):INDIRECT(ADDRESS(($AO180-1)*36+($AP180-1)*12+$AQ180+4,COLUMN())),INDIRECT(ADDRESS(($AO180-1)*3+$AP180+5,$AQ180+20)))&gt;=1,0,INDIRECT(ADDRESS(($AO180-1)*3+$AP180+5,$AQ180+20)))))</f>
        <v>0</v>
      </c>
      <c r="AU180" s="511">
        <f ca="1">COUNTIF(INDIRECT("U"&amp;(ROW()+12*(($AO180-1)*3+$AP180)-ROW())/12+5):INDIRECT("AF"&amp;(ROW()+12*(($AO180-1)*3+$AP180)-ROW())/12+5),AT180)</f>
        <v>0</v>
      </c>
      <c r="AV180" s="511">
        <f ca="1">IF(AND(AR180+AT180&gt;0,AS180+AU180&gt;0),COUNTIF(AV$6:AV179,"&gt;0")+1,0)</f>
        <v>0</v>
      </c>
    </row>
    <row r="181" spans="41:48">
      <c r="AO181" s="511">
        <v>5</v>
      </c>
      <c r="AP181" s="511">
        <v>3</v>
      </c>
      <c r="AQ181" s="511">
        <v>8</v>
      </c>
      <c r="AR181" s="515">
        <f ca="1">IF($AQ181=1,IF(INDIRECT(ADDRESS(($AO181-1)*3+$AP181+5,$AQ181+7))="",0,INDIRECT(ADDRESS(($AO181-1)*3+$AP181+5,$AQ181+7))),IF(INDIRECT(ADDRESS(($AO181-1)*3+$AP181+5,$AQ181+7))="",0,IF(COUNTIF(INDIRECT(ADDRESS(($AO181-1)*36+($AP181-1)*12+6,COLUMN())):INDIRECT(ADDRESS(($AO181-1)*36+($AP181-1)*12+$AQ181+4,COLUMN())),INDIRECT(ADDRESS(($AO181-1)*3+$AP181+5,$AQ181+7)))&gt;=1,0,INDIRECT(ADDRESS(($AO181-1)*3+$AP181+5,$AQ181+7)))))</f>
        <v>0</v>
      </c>
      <c r="AS181" s="511">
        <f ca="1">COUNTIF(INDIRECT("H"&amp;(ROW()+12*(($AO181-1)*3+$AP181)-ROW())/12+5):INDIRECT("S"&amp;(ROW()+12*(($AO181-1)*3+$AP181)-ROW())/12+5),AR181)</f>
        <v>0</v>
      </c>
      <c r="AT181" s="515">
        <f ca="1">IF($AQ181=1,IF(INDIRECT(ADDRESS(($AO181-1)*3+$AP181+5,$AQ181+20))="",0,INDIRECT(ADDRESS(($AO181-1)*3+$AP181+5,$AQ181+20))),IF(INDIRECT(ADDRESS(($AO181-1)*3+$AP181+5,$AQ181+20))="",0,IF(COUNTIF(INDIRECT(ADDRESS(($AO181-1)*36+($AP181-1)*12+6,COLUMN())):INDIRECT(ADDRESS(($AO181-1)*36+($AP181-1)*12+$AQ181+4,COLUMN())),INDIRECT(ADDRESS(($AO181-1)*3+$AP181+5,$AQ181+20)))&gt;=1,0,INDIRECT(ADDRESS(($AO181-1)*3+$AP181+5,$AQ181+20)))))</f>
        <v>0</v>
      </c>
      <c r="AU181" s="511">
        <f ca="1">COUNTIF(INDIRECT("U"&amp;(ROW()+12*(($AO181-1)*3+$AP181)-ROW())/12+5):INDIRECT("AF"&amp;(ROW()+12*(($AO181-1)*3+$AP181)-ROW())/12+5),AT181)</f>
        <v>0</v>
      </c>
      <c r="AV181" s="511">
        <f ca="1">IF(AND(AR181+AT181&gt;0,AS181+AU181&gt;0),COUNTIF(AV$6:AV180,"&gt;0")+1,0)</f>
        <v>0</v>
      </c>
    </row>
    <row r="182" spans="41:48">
      <c r="AO182" s="511">
        <v>5</v>
      </c>
      <c r="AP182" s="511">
        <v>3</v>
      </c>
      <c r="AQ182" s="511">
        <v>9</v>
      </c>
      <c r="AR182" s="515">
        <f ca="1">IF($AQ182=1,IF(INDIRECT(ADDRESS(($AO182-1)*3+$AP182+5,$AQ182+7))="",0,INDIRECT(ADDRESS(($AO182-1)*3+$AP182+5,$AQ182+7))),IF(INDIRECT(ADDRESS(($AO182-1)*3+$AP182+5,$AQ182+7))="",0,IF(COUNTIF(INDIRECT(ADDRESS(($AO182-1)*36+($AP182-1)*12+6,COLUMN())):INDIRECT(ADDRESS(($AO182-1)*36+($AP182-1)*12+$AQ182+4,COLUMN())),INDIRECT(ADDRESS(($AO182-1)*3+$AP182+5,$AQ182+7)))&gt;=1,0,INDIRECT(ADDRESS(($AO182-1)*3+$AP182+5,$AQ182+7)))))</f>
        <v>0</v>
      </c>
      <c r="AS182" s="511">
        <f ca="1">COUNTIF(INDIRECT("H"&amp;(ROW()+12*(($AO182-1)*3+$AP182)-ROW())/12+5):INDIRECT("S"&amp;(ROW()+12*(($AO182-1)*3+$AP182)-ROW())/12+5),AR182)</f>
        <v>0</v>
      </c>
      <c r="AT182" s="515">
        <f ca="1">IF($AQ182=1,IF(INDIRECT(ADDRESS(($AO182-1)*3+$AP182+5,$AQ182+20))="",0,INDIRECT(ADDRESS(($AO182-1)*3+$AP182+5,$AQ182+20))),IF(INDIRECT(ADDRESS(($AO182-1)*3+$AP182+5,$AQ182+20))="",0,IF(COUNTIF(INDIRECT(ADDRESS(($AO182-1)*36+($AP182-1)*12+6,COLUMN())):INDIRECT(ADDRESS(($AO182-1)*36+($AP182-1)*12+$AQ182+4,COLUMN())),INDIRECT(ADDRESS(($AO182-1)*3+$AP182+5,$AQ182+20)))&gt;=1,0,INDIRECT(ADDRESS(($AO182-1)*3+$AP182+5,$AQ182+20)))))</f>
        <v>0</v>
      </c>
      <c r="AU182" s="511">
        <f ca="1">COUNTIF(INDIRECT("U"&amp;(ROW()+12*(($AO182-1)*3+$AP182)-ROW())/12+5):INDIRECT("AF"&amp;(ROW()+12*(($AO182-1)*3+$AP182)-ROW())/12+5),AT182)</f>
        <v>0</v>
      </c>
      <c r="AV182" s="511">
        <f ca="1">IF(AND(AR182+AT182&gt;0,AS182+AU182&gt;0),COUNTIF(AV$6:AV181,"&gt;0")+1,0)</f>
        <v>0</v>
      </c>
    </row>
    <row r="183" spans="41:48">
      <c r="AO183" s="511">
        <v>5</v>
      </c>
      <c r="AP183" s="511">
        <v>3</v>
      </c>
      <c r="AQ183" s="511">
        <v>10</v>
      </c>
      <c r="AR183" s="515">
        <f ca="1">IF($AQ183=1,IF(INDIRECT(ADDRESS(($AO183-1)*3+$AP183+5,$AQ183+7))="",0,INDIRECT(ADDRESS(($AO183-1)*3+$AP183+5,$AQ183+7))),IF(INDIRECT(ADDRESS(($AO183-1)*3+$AP183+5,$AQ183+7))="",0,IF(COUNTIF(INDIRECT(ADDRESS(($AO183-1)*36+($AP183-1)*12+6,COLUMN())):INDIRECT(ADDRESS(($AO183-1)*36+($AP183-1)*12+$AQ183+4,COLUMN())),INDIRECT(ADDRESS(($AO183-1)*3+$AP183+5,$AQ183+7)))&gt;=1,0,INDIRECT(ADDRESS(($AO183-1)*3+$AP183+5,$AQ183+7)))))</f>
        <v>0</v>
      </c>
      <c r="AS183" s="511">
        <f ca="1">COUNTIF(INDIRECT("H"&amp;(ROW()+12*(($AO183-1)*3+$AP183)-ROW())/12+5):INDIRECT("S"&amp;(ROW()+12*(($AO183-1)*3+$AP183)-ROW())/12+5),AR183)</f>
        <v>0</v>
      </c>
      <c r="AT183" s="515">
        <f ca="1">IF($AQ183=1,IF(INDIRECT(ADDRESS(($AO183-1)*3+$AP183+5,$AQ183+20))="",0,INDIRECT(ADDRESS(($AO183-1)*3+$AP183+5,$AQ183+20))),IF(INDIRECT(ADDRESS(($AO183-1)*3+$AP183+5,$AQ183+20))="",0,IF(COUNTIF(INDIRECT(ADDRESS(($AO183-1)*36+($AP183-1)*12+6,COLUMN())):INDIRECT(ADDRESS(($AO183-1)*36+($AP183-1)*12+$AQ183+4,COLUMN())),INDIRECT(ADDRESS(($AO183-1)*3+$AP183+5,$AQ183+20)))&gt;=1,0,INDIRECT(ADDRESS(($AO183-1)*3+$AP183+5,$AQ183+20)))))</f>
        <v>0</v>
      </c>
      <c r="AU183" s="511">
        <f ca="1">COUNTIF(INDIRECT("U"&amp;(ROW()+12*(($AO183-1)*3+$AP183)-ROW())/12+5):INDIRECT("AF"&amp;(ROW()+12*(($AO183-1)*3+$AP183)-ROW())/12+5),AT183)</f>
        <v>0</v>
      </c>
      <c r="AV183" s="511">
        <f ca="1">IF(AND(AR183+AT183&gt;0,AS183+AU183&gt;0),COUNTIF(AV$6:AV182,"&gt;0")+1,0)</f>
        <v>0</v>
      </c>
    </row>
    <row r="184" spans="41:48">
      <c r="AO184" s="511">
        <v>5</v>
      </c>
      <c r="AP184" s="511">
        <v>3</v>
      </c>
      <c r="AQ184" s="511">
        <v>11</v>
      </c>
      <c r="AR184" s="515">
        <f ca="1">IF($AQ184=1,IF(INDIRECT(ADDRESS(($AO184-1)*3+$AP184+5,$AQ184+7))="",0,INDIRECT(ADDRESS(($AO184-1)*3+$AP184+5,$AQ184+7))),IF(INDIRECT(ADDRESS(($AO184-1)*3+$AP184+5,$AQ184+7))="",0,IF(COUNTIF(INDIRECT(ADDRESS(($AO184-1)*36+($AP184-1)*12+6,COLUMN())):INDIRECT(ADDRESS(($AO184-1)*36+($AP184-1)*12+$AQ184+4,COLUMN())),INDIRECT(ADDRESS(($AO184-1)*3+$AP184+5,$AQ184+7)))&gt;=1,0,INDIRECT(ADDRESS(($AO184-1)*3+$AP184+5,$AQ184+7)))))</f>
        <v>0</v>
      </c>
      <c r="AS184" s="511">
        <f ca="1">COUNTIF(INDIRECT("H"&amp;(ROW()+12*(($AO184-1)*3+$AP184)-ROW())/12+5):INDIRECT("S"&amp;(ROW()+12*(($AO184-1)*3+$AP184)-ROW())/12+5),AR184)</f>
        <v>0</v>
      </c>
      <c r="AT184" s="515">
        <f ca="1">IF($AQ184=1,IF(INDIRECT(ADDRESS(($AO184-1)*3+$AP184+5,$AQ184+20))="",0,INDIRECT(ADDRESS(($AO184-1)*3+$AP184+5,$AQ184+20))),IF(INDIRECT(ADDRESS(($AO184-1)*3+$AP184+5,$AQ184+20))="",0,IF(COUNTIF(INDIRECT(ADDRESS(($AO184-1)*36+($AP184-1)*12+6,COLUMN())):INDIRECT(ADDRESS(($AO184-1)*36+($AP184-1)*12+$AQ184+4,COLUMN())),INDIRECT(ADDRESS(($AO184-1)*3+$AP184+5,$AQ184+20)))&gt;=1,0,INDIRECT(ADDRESS(($AO184-1)*3+$AP184+5,$AQ184+20)))))</f>
        <v>0</v>
      </c>
      <c r="AU184" s="511">
        <f ca="1">COUNTIF(INDIRECT("U"&amp;(ROW()+12*(($AO184-1)*3+$AP184)-ROW())/12+5):INDIRECT("AF"&amp;(ROW()+12*(($AO184-1)*3+$AP184)-ROW())/12+5),AT184)</f>
        <v>0</v>
      </c>
      <c r="AV184" s="511">
        <f ca="1">IF(AND(AR184+AT184&gt;0,AS184+AU184&gt;0),COUNTIF(AV$6:AV183,"&gt;0")+1,0)</f>
        <v>0</v>
      </c>
    </row>
    <row r="185" spans="41:48">
      <c r="AO185" s="511">
        <v>5</v>
      </c>
      <c r="AP185" s="511">
        <v>3</v>
      </c>
      <c r="AQ185" s="511">
        <v>12</v>
      </c>
      <c r="AR185" s="515">
        <f ca="1">IF($AQ185=1,IF(INDIRECT(ADDRESS(($AO185-1)*3+$AP185+5,$AQ185+7))="",0,INDIRECT(ADDRESS(($AO185-1)*3+$AP185+5,$AQ185+7))),IF(INDIRECT(ADDRESS(($AO185-1)*3+$AP185+5,$AQ185+7))="",0,IF(COUNTIF(INDIRECT(ADDRESS(($AO185-1)*36+($AP185-1)*12+6,COLUMN())):INDIRECT(ADDRESS(($AO185-1)*36+($AP185-1)*12+$AQ185+4,COLUMN())),INDIRECT(ADDRESS(($AO185-1)*3+$AP185+5,$AQ185+7)))&gt;=1,0,INDIRECT(ADDRESS(($AO185-1)*3+$AP185+5,$AQ185+7)))))</f>
        <v>0</v>
      </c>
      <c r="AS185" s="511">
        <f ca="1">COUNTIF(INDIRECT("H"&amp;(ROW()+12*(($AO185-1)*3+$AP185)-ROW())/12+5):INDIRECT("S"&amp;(ROW()+12*(($AO185-1)*3+$AP185)-ROW())/12+5),AR185)</f>
        <v>0</v>
      </c>
      <c r="AT185" s="515">
        <f ca="1">IF($AQ185=1,IF(INDIRECT(ADDRESS(($AO185-1)*3+$AP185+5,$AQ185+20))="",0,INDIRECT(ADDRESS(($AO185-1)*3+$AP185+5,$AQ185+20))),IF(INDIRECT(ADDRESS(($AO185-1)*3+$AP185+5,$AQ185+20))="",0,IF(COUNTIF(INDIRECT(ADDRESS(($AO185-1)*36+($AP185-1)*12+6,COLUMN())):INDIRECT(ADDRESS(($AO185-1)*36+($AP185-1)*12+$AQ185+4,COLUMN())),INDIRECT(ADDRESS(($AO185-1)*3+$AP185+5,$AQ185+20)))&gt;=1,0,INDIRECT(ADDRESS(($AO185-1)*3+$AP185+5,$AQ185+20)))))</f>
        <v>0</v>
      </c>
      <c r="AU185" s="511">
        <f ca="1">COUNTIF(INDIRECT("U"&amp;(ROW()+12*(($AO185-1)*3+$AP185)-ROW())/12+5):INDIRECT("AF"&amp;(ROW()+12*(($AO185-1)*3+$AP185)-ROW())/12+5),AT185)</f>
        <v>0</v>
      </c>
      <c r="AV185" s="511">
        <f ca="1">IF(AND(AR185+AT185&gt;0,AS185+AU185&gt;0),COUNTIF(AV$6:AV184,"&gt;0")+1,0)</f>
        <v>0</v>
      </c>
    </row>
    <row r="186" spans="41:48">
      <c r="AO186" s="511">
        <v>6</v>
      </c>
      <c r="AP186" s="511">
        <v>1</v>
      </c>
      <c r="AQ186" s="511">
        <v>1</v>
      </c>
      <c r="AR186" s="515">
        <f ca="1">IF($AQ186=1,IF(INDIRECT(ADDRESS(($AO186-1)*3+$AP186+5,$AQ186+7))="",0,INDIRECT(ADDRESS(($AO186-1)*3+$AP186+5,$AQ186+7))),IF(INDIRECT(ADDRESS(($AO186-1)*3+$AP186+5,$AQ186+7))="",0,IF(COUNTIF(INDIRECT(ADDRESS(($AO186-1)*36+($AP186-1)*12+6,COLUMN())):INDIRECT(ADDRESS(($AO186-1)*36+($AP186-1)*12+$AQ186+4,COLUMN())),INDIRECT(ADDRESS(($AO186-1)*3+$AP186+5,$AQ186+7)))&gt;=1,0,INDIRECT(ADDRESS(($AO186-1)*3+$AP186+5,$AQ186+7)))))</f>
        <v>0</v>
      </c>
      <c r="AS186" s="511">
        <f ca="1">COUNTIF(INDIRECT("H"&amp;(ROW()+12*(($AO186-1)*3+$AP186)-ROW())/12+5):INDIRECT("S"&amp;(ROW()+12*(($AO186-1)*3+$AP186)-ROW())/12+5),AR186)</f>
        <v>0</v>
      </c>
      <c r="AT186" s="515">
        <f ca="1">IF($AQ186=1,IF(INDIRECT(ADDRESS(($AO186-1)*3+$AP186+5,$AQ186+20))="",0,INDIRECT(ADDRESS(($AO186-1)*3+$AP186+5,$AQ186+20))),IF(INDIRECT(ADDRESS(($AO186-1)*3+$AP186+5,$AQ186+20))="",0,IF(COUNTIF(INDIRECT(ADDRESS(($AO186-1)*36+($AP186-1)*12+6,COLUMN())):INDIRECT(ADDRESS(($AO186-1)*36+($AP186-1)*12+$AQ186+4,COLUMN())),INDIRECT(ADDRESS(($AO186-1)*3+$AP186+5,$AQ186+20)))&gt;=1,0,INDIRECT(ADDRESS(($AO186-1)*3+$AP186+5,$AQ186+20)))))</f>
        <v>0</v>
      </c>
      <c r="AU186" s="511">
        <f ca="1">COUNTIF(INDIRECT("U"&amp;(ROW()+12*(($AO186-1)*3+$AP186)-ROW())/12+5):INDIRECT("AF"&amp;(ROW()+12*(($AO186-1)*3+$AP186)-ROW())/12+5),AT186)</f>
        <v>0</v>
      </c>
      <c r="AV186" s="511">
        <f ca="1">IF(AND(AR186+AT186&gt;0,AS186+AU186&gt;0),COUNTIF(AV$6:AV185,"&gt;0")+1,0)</f>
        <v>0</v>
      </c>
    </row>
    <row r="187" spans="41:48">
      <c r="AO187" s="511">
        <v>6</v>
      </c>
      <c r="AP187" s="511">
        <v>1</v>
      </c>
      <c r="AQ187" s="511">
        <v>2</v>
      </c>
      <c r="AR187" s="515">
        <f ca="1">IF($AQ187=1,IF(INDIRECT(ADDRESS(($AO187-1)*3+$AP187+5,$AQ187+7))="",0,INDIRECT(ADDRESS(($AO187-1)*3+$AP187+5,$AQ187+7))),IF(INDIRECT(ADDRESS(($AO187-1)*3+$AP187+5,$AQ187+7))="",0,IF(COUNTIF(INDIRECT(ADDRESS(($AO187-1)*36+($AP187-1)*12+6,COLUMN())):INDIRECT(ADDRESS(($AO187-1)*36+($AP187-1)*12+$AQ187+4,COLUMN())),INDIRECT(ADDRESS(($AO187-1)*3+$AP187+5,$AQ187+7)))&gt;=1,0,INDIRECT(ADDRESS(($AO187-1)*3+$AP187+5,$AQ187+7)))))</f>
        <v>0</v>
      </c>
      <c r="AS187" s="511">
        <f ca="1">COUNTIF(INDIRECT("H"&amp;(ROW()+12*(($AO187-1)*3+$AP187)-ROW())/12+5):INDIRECT("S"&amp;(ROW()+12*(($AO187-1)*3+$AP187)-ROW())/12+5),AR187)</f>
        <v>0</v>
      </c>
      <c r="AT187" s="515">
        <f ca="1">IF($AQ187=1,IF(INDIRECT(ADDRESS(($AO187-1)*3+$AP187+5,$AQ187+20))="",0,INDIRECT(ADDRESS(($AO187-1)*3+$AP187+5,$AQ187+20))),IF(INDIRECT(ADDRESS(($AO187-1)*3+$AP187+5,$AQ187+20))="",0,IF(COUNTIF(INDIRECT(ADDRESS(($AO187-1)*36+($AP187-1)*12+6,COLUMN())):INDIRECT(ADDRESS(($AO187-1)*36+($AP187-1)*12+$AQ187+4,COLUMN())),INDIRECT(ADDRESS(($AO187-1)*3+$AP187+5,$AQ187+20)))&gt;=1,0,INDIRECT(ADDRESS(($AO187-1)*3+$AP187+5,$AQ187+20)))))</f>
        <v>0</v>
      </c>
      <c r="AU187" s="511">
        <f ca="1">COUNTIF(INDIRECT("U"&amp;(ROW()+12*(($AO187-1)*3+$AP187)-ROW())/12+5):INDIRECT("AF"&amp;(ROW()+12*(($AO187-1)*3+$AP187)-ROW())/12+5),AT187)</f>
        <v>0</v>
      </c>
      <c r="AV187" s="511">
        <f ca="1">IF(AND(AR187+AT187&gt;0,AS187+AU187&gt;0),COUNTIF(AV$6:AV186,"&gt;0")+1,0)</f>
        <v>0</v>
      </c>
    </row>
    <row r="188" spans="41:48">
      <c r="AO188" s="511">
        <v>6</v>
      </c>
      <c r="AP188" s="511">
        <v>1</v>
      </c>
      <c r="AQ188" s="511">
        <v>3</v>
      </c>
      <c r="AR188" s="515">
        <f ca="1">IF($AQ188=1,IF(INDIRECT(ADDRESS(($AO188-1)*3+$AP188+5,$AQ188+7))="",0,INDIRECT(ADDRESS(($AO188-1)*3+$AP188+5,$AQ188+7))),IF(INDIRECT(ADDRESS(($AO188-1)*3+$AP188+5,$AQ188+7))="",0,IF(COUNTIF(INDIRECT(ADDRESS(($AO188-1)*36+($AP188-1)*12+6,COLUMN())):INDIRECT(ADDRESS(($AO188-1)*36+($AP188-1)*12+$AQ188+4,COLUMN())),INDIRECT(ADDRESS(($AO188-1)*3+$AP188+5,$AQ188+7)))&gt;=1,0,INDIRECT(ADDRESS(($AO188-1)*3+$AP188+5,$AQ188+7)))))</f>
        <v>0</v>
      </c>
      <c r="AS188" s="511">
        <f ca="1">COUNTIF(INDIRECT("H"&amp;(ROW()+12*(($AO188-1)*3+$AP188)-ROW())/12+5):INDIRECT("S"&amp;(ROW()+12*(($AO188-1)*3+$AP188)-ROW())/12+5),AR188)</f>
        <v>0</v>
      </c>
      <c r="AT188" s="515">
        <f ca="1">IF($AQ188=1,IF(INDIRECT(ADDRESS(($AO188-1)*3+$AP188+5,$AQ188+20))="",0,INDIRECT(ADDRESS(($AO188-1)*3+$AP188+5,$AQ188+20))),IF(INDIRECT(ADDRESS(($AO188-1)*3+$AP188+5,$AQ188+20))="",0,IF(COUNTIF(INDIRECT(ADDRESS(($AO188-1)*36+($AP188-1)*12+6,COLUMN())):INDIRECT(ADDRESS(($AO188-1)*36+($AP188-1)*12+$AQ188+4,COLUMN())),INDIRECT(ADDRESS(($AO188-1)*3+$AP188+5,$AQ188+20)))&gt;=1,0,INDIRECT(ADDRESS(($AO188-1)*3+$AP188+5,$AQ188+20)))))</f>
        <v>0</v>
      </c>
      <c r="AU188" s="511">
        <f ca="1">COUNTIF(INDIRECT("U"&amp;(ROW()+12*(($AO188-1)*3+$AP188)-ROW())/12+5):INDIRECT("AF"&amp;(ROW()+12*(($AO188-1)*3+$AP188)-ROW())/12+5),AT188)</f>
        <v>0</v>
      </c>
      <c r="AV188" s="511">
        <f ca="1">IF(AND(AR188+AT188&gt;0,AS188+AU188&gt;0),COUNTIF(AV$6:AV187,"&gt;0")+1,0)</f>
        <v>0</v>
      </c>
    </row>
    <row r="189" spans="41:48">
      <c r="AO189" s="511">
        <v>6</v>
      </c>
      <c r="AP189" s="511">
        <v>1</v>
      </c>
      <c r="AQ189" s="511">
        <v>4</v>
      </c>
      <c r="AR189" s="515">
        <f ca="1">IF($AQ189=1,IF(INDIRECT(ADDRESS(($AO189-1)*3+$AP189+5,$AQ189+7))="",0,INDIRECT(ADDRESS(($AO189-1)*3+$AP189+5,$AQ189+7))),IF(INDIRECT(ADDRESS(($AO189-1)*3+$AP189+5,$AQ189+7))="",0,IF(COUNTIF(INDIRECT(ADDRESS(($AO189-1)*36+($AP189-1)*12+6,COLUMN())):INDIRECT(ADDRESS(($AO189-1)*36+($AP189-1)*12+$AQ189+4,COLUMN())),INDIRECT(ADDRESS(($AO189-1)*3+$AP189+5,$AQ189+7)))&gt;=1,0,INDIRECT(ADDRESS(($AO189-1)*3+$AP189+5,$AQ189+7)))))</f>
        <v>0</v>
      </c>
      <c r="AS189" s="511">
        <f ca="1">COUNTIF(INDIRECT("H"&amp;(ROW()+12*(($AO189-1)*3+$AP189)-ROW())/12+5):INDIRECT("S"&amp;(ROW()+12*(($AO189-1)*3+$AP189)-ROW())/12+5),AR189)</f>
        <v>0</v>
      </c>
      <c r="AT189" s="515">
        <f ca="1">IF($AQ189=1,IF(INDIRECT(ADDRESS(($AO189-1)*3+$AP189+5,$AQ189+20))="",0,INDIRECT(ADDRESS(($AO189-1)*3+$AP189+5,$AQ189+20))),IF(INDIRECT(ADDRESS(($AO189-1)*3+$AP189+5,$AQ189+20))="",0,IF(COUNTIF(INDIRECT(ADDRESS(($AO189-1)*36+($AP189-1)*12+6,COLUMN())):INDIRECT(ADDRESS(($AO189-1)*36+($AP189-1)*12+$AQ189+4,COLUMN())),INDIRECT(ADDRESS(($AO189-1)*3+$AP189+5,$AQ189+20)))&gt;=1,0,INDIRECT(ADDRESS(($AO189-1)*3+$AP189+5,$AQ189+20)))))</f>
        <v>0</v>
      </c>
      <c r="AU189" s="511">
        <f ca="1">COUNTIF(INDIRECT("U"&amp;(ROW()+12*(($AO189-1)*3+$AP189)-ROW())/12+5):INDIRECT("AF"&amp;(ROW()+12*(($AO189-1)*3+$AP189)-ROW())/12+5),AT189)</f>
        <v>0</v>
      </c>
      <c r="AV189" s="511">
        <f ca="1">IF(AND(AR189+AT189&gt;0,AS189+AU189&gt;0),COUNTIF(AV$6:AV188,"&gt;0")+1,0)</f>
        <v>0</v>
      </c>
    </row>
    <row r="190" spans="41:48">
      <c r="AO190" s="511">
        <v>6</v>
      </c>
      <c r="AP190" s="511">
        <v>1</v>
      </c>
      <c r="AQ190" s="511">
        <v>5</v>
      </c>
      <c r="AR190" s="515">
        <f ca="1">IF($AQ190=1,IF(INDIRECT(ADDRESS(($AO190-1)*3+$AP190+5,$AQ190+7))="",0,INDIRECT(ADDRESS(($AO190-1)*3+$AP190+5,$AQ190+7))),IF(INDIRECT(ADDRESS(($AO190-1)*3+$AP190+5,$AQ190+7))="",0,IF(COUNTIF(INDIRECT(ADDRESS(($AO190-1)*36+($AP190-1)*12+6,COLUMN())):INDIRECT(ADDRESS(($AO190-1)*36+($AP190-1)*12+$AQ190+4,COLUMN())),INDIRECT(ADDRESS(($AO190-1)*3+$AP190+5,$AQ190+7)))&gt;=1,0,INDIRECT(ADDRESS(($AO190-1)*3+$AP190+5,$AQ190+7)))))</f>
        <v>0</v>
      </c>
      <c r="AS190" s="511">
        <f ca="1">COUNTIF(INDIRECT("H"&amp;(ROW()+12*(($AO190-1)*3+$AP190)-ROW())/12+5):INDIRECT("S"&amp;(ROW()+12*(($AO190-1)*3+$AP190)-ROW())/12+5),AR190)</f>
        <v>0</v>
      </c>
      <c r="AT190" s="515">
        <f ca="1">IF($AQ190=1,IF(INDIRECT(ADDRESS(($AO190-1)*3+$AP190+5,$AQ190+20))="",0,INDIRECT(ADDRESS(($AO190-1)*3+$AP190+5,$AQ190+20))),IF(INDIRECT(ADDRESS(($AO190-1)*3+$AP190+5,$AQ190+20))="",0,IF(COUNTIF(INDIRECT(ADDRESS(($AO190-1)*36+($AP190-1)*12+6,COLUMN())):INDIRECT(ADDRESS(($AO190-1)*36+($AP190-1)*12+$AQ190+4,COLUMN())),INDIRECT(ADDRESS(($AO190-1)*3+$AP190+5,$AQ190+20)))&gt;=1,0,INDIRECT(ADDRESS(($AO190-1)*3+$AP190+5,$AQ190+20)))))</f>
        <v>0</v>
      </c>
      <c r="AU190" s="511">
        <f ca="1">COUNTIF(INDIRECT("U"&amp;(ROW()+12*(($AO190-1)*3+$AP190)-ROW())/12+5):INDIRECT("AF"&amp;(ROW()+12*(($AO190-1)*3+$AP190)-ROW())/12+5),AT190)</f>
        <v>0</v>
      </c>
      <c r="AV190" s="511">
        <f ca="1">IF(AND(AR190+AT190&gt;0,AS190+AU190&gt;0),COUNTIF(AV$6:AV189,"&gt;0")+1,0)</f>
        <v>0</v>
      </c>
    </row>
    <row r="191" spans="41:48">
      <c r="AO191" s="511">
        <v>6</v>
      </c>
      <c r="AP191" s="511">
        <v>1</v>
      </c>
      <c r="AQ191" s="511">
        <v>6</v>
      </c>
      <c r="AR191" s="515">
        <f ca="1">IF($AQ191=1,IF(INDIRECT(ADDRESS(($AO191-1)*3+$AP191+5,$AQ191+7))="",0,INDIRECT(ADDRESS(($AO191-1)*3+$AP191+5,$AQ191+7))),IF(INDIRECT(ADDRESS(($AO191-1)*3+$AP191+5,$AQ191+7))="",0,IF(COUNTIF(INDIRECT(ADDRESS(($AO191-1)*36+($AP191-1)*12+6,COLUMN())):INDIRECT(ADDRESS(($AO191-1)*36+($AP191-1)*12+$AQ191+4,COLUMN())),INDIRECT(ADDRESS(($AO191-1)*3+$AP191+5,$AQ191+7)))&gt;=1,0,INDIRECT(ADDRESS(($AO191-1)*3+$AP191+5,$AQ191+7)))))</f>
        <v>0</v>
      </c>
      <c r="AS191" s="511">
        <f ca="1">COUNTIF(INDIRECT("H"&amp;(ROW()+12*(($AO191-1)*3+$AP191)-ROW())/12+5):INDIRECT("S"&amp;(ROW()+12*(($AO191-1)*3+$AP191)-ROW())/12+5),AR191)</f>
        <v>0</v>
      </c>
      <c r="AT191" s="515">
        <f ca="1">IF($AQ191=1,IF(INDIRECT(ADDRESS(($AO191-1)*3+$AP191+5,$AQ191+20))="",0,INDIRECT(ADDRESS(($AO191-1)*3+$AP191+5,$AQ191+20))),IF(INDIRECT(ADDRESS(($AO191-1)*3+$AP191+5,$AQ191+20))="",0,IF(COUNTIF(INDIRECT(ADDRESS(($AO191-1)*36+($AP191-1)*12+6,COLUMN())):INDIRECT(ADDRESS(($AO191-1)*36+($AP191-1)*12+$AQ191+4,COLUMN())),INDIRECT(ADDRESS(($AO191-1)*3+$AP191+5,$AQ191+20)))&gt;=1,0,INDIRECT(ADDRESS(($AO191-1)*3+$AP191+5,$AQ191+20)))))</f>
        <v>0</v>
      </c>
      <c r="AU191" s="511">
        <f ca="1">COUNTIF(INDIRECT("U"&amp;(ROW()+12*(($AO191-1)*3+$AP191)-ROW())/12+5):INDIRECT("AF"&amp;(ROW()+12*(($AO191-1)*3+$AP191)-ROW())/12+5),AT191)</f>
        <v>0</v>
      </c>
      <c r="AV191" s="511">
        <f ca="1">IF(AND(AR191+AT191&gt;0,AS191+AU191&gt;0),COUNTIF(AV$6:AV190,"&gt;0")+1,0)</f>
        <v>0</v>
      </c>
    </row>
    <row r="192" spans="41:48">
      <c r="AO192" s="511">
        <v>6</v>
      </c>
      <c r="AP192" s="511">
        <v>1</v>
      </c>
      <c r="AQ192" s="511">
        <v>7</v>
      </c>
      <c r="AR192" s="515">
        <f ca="1">IF($AQ192=1,IF(INDIRECT(ADDRESS(($AO192-1)*3+$AP192+5,$AQ192+7))="",0,INDIRECT(ADDRESS(($AO192-1)*3+$AP192+5,$AQ192+7))),IF(INDIRECT(ADDRESS(($AO192-1)*3+$AP192+5,$AQ192+7))="",0,IF(COUNTIF(INDIRECT(ADDRESS(($AO192-1)*36+($AP192-1)*12+6,COLUMN())):INDIRECT(ADDRESS(($AO192-1)*36+($AP192-1)*12+$AQ192+4,COLUMN())),INDIRECT(ADDRESS(($AO192-1)*3+$AP192+5,$AQ192+7)))&gt;=1,0,INDIRECT(ADDRESS(($AO192-1)*3+$AP192+5,$AQ192+7)))))</f>
        <v>0</v>
      </c>
      <c r="AS192" s="511">
        <f ca="1">COUNTIF(INDIRECT("H"&amp;(ROW()+12*(($AO192-1)*3+$AP192)-ROW())/12+5):INDIRECT("S"&amp;(ROW()+12*(($AO192-1)*3+$AP192)-ROW())/12+5),AR192)</f>
        <v>0</v>
      </c>
      <c r="AT192" s="515">
        <f ca="1">IF($AQ192=1,IF(INDIRECT(ADDRESS(($AO192-1)*3+$AP192+5,$AQ192+20))="",0,INDIRECT(ADDRESS(($AO192-1)*3+$AP192+5,$AQ192+20))),IF(INDIRECT(ADDRESS(($AO192-1)*3+$AP192+5,$AQ192+20))="",0,IF(COUNTIF(INDIRECT(ADDRESS(($AO192-1)*36+($AP192-1)*12+6,COLUMN())):INDIRECT(ADDRESS(($AO192-1)*36+($AP192-1)*12+$AQ192+4,COLUMN())),INDIRECT(ADDRESS(($AO192-1)*3+$AP192+5,$AQ192+20)))&gt;=1,0,INDIRECT(ADDRESS(($AO192-1)*3+$AP192+5,$AQ192+20)))))</f>
        <v>0</v>
      </c>
      <c r="AU192" s="511">
        <f ca="1">COUNTIF(INDIRECT("U"&amp;(ROW()+12*(($AO192-1)*3+$AP192)-ROW())/12+5):INDIRECT("AF"&amp;(ROW()+12*(($AO192-1)*3+$AP192)-ROW())/12+5),AT192)</f>
        <v>0</v>
      </c>
      <c r="AV192" s="511">
        <f ca="1">IF(AND(AR192+AT192&gt;0,AS192+AU192&gt;0),COUNTIF(AV$6:AV191,"&gt;0")+1,0)</f>
        <v>0</v>
      </c>
    </row>
    <row r="193" spans="41:48">
      <c r="AO193" s="511">
        <v>6</v>
      </c>
      <c r="AP193" s="511">
        <v>1</v>
      </c>
      <c r="AQ193" s="511">
        <v>8</v>
      </c>
      <c r="AR193" s="515">
        <f ca="1">IF($AQ193=1,IF(INDIRECT(ADDRESS(($AO193-1)*3+$AP193+5,$AQ193+7))="",0,INDIRECT(ADDRESS(($AO193-1)*3+$AP193+5,$AQ193+7))),IF(INDIRECT(ADDRESS(($AO193-1)*3+$AP193+5,$AQ193+7))="",0,IF(COUNTIF(INDIRECT(ADDRESS(($AO193-1)*36+($AP193-1)*12+6,COLUMN())):INDIRECT(ADDRESS(($AO193-1)*36+($AP193-1)*12+$AQ193+4,COLUMN())),INDIRECT(ADDRESS(($AO193-1)*3+$AP193+5,$AQ193+7)))&gt;=1,0,INDIRECT(ADDRESS(($AO193-1)*3+$AP193+5,$AQ193+7)))))</f>
        <v>0</v>
      </c>
      <c r="AS193" s="511">
        <f ca="1">COUNTIF(INDIRECT("H"&amp;(ROW()+12*(($AO193-1)*3+$AP193)-ROW())/12+5):INDIRECT("S"&amp;(ROW()+12*(($AO193-1)*3+$AP193)-ROW())/12+5),AR193)</f>
        <v>0</v>
      </c>
      <c r="AT193" s="515">
        <f ca="1">IF($AQ193=1,IF(INDIRECT(ADDRESS(($AO193-1)*3+$AP193+5,$AQ193+20))="",0,INDIRECT(ADDRESS(($AO193-1)*3+$AP193+5,$AQ193+20))),IF(INDIRECT(ADDRESS(($AO193-1)*3+$AP193+5,$AQ193+20))="",0,IF(COUNTIF(INDIRECT(ADDRESS(($AO193-1)*36+($AP193-1)*12+6,COLUMN())):INDIRECT(ADDRESS(($AO193-1)*36+($AP193-1)*12+$AQ193+4,COLUMN())),INDIRECT(ADDRESS(($AO193-1)*3+$AP193+5,$AQ193+20)))&gt;=1,0,INDIRECT(ADDRESS(($AO193-1)*3+$AP193+5,$AQ193+20)))))</f>
        <v>0</v>
      </c>
      <c r="AU193" s="511">
        <f ca="1">COUNTIF(INDIRECT("U"&amp;(ROW()+12*(($AO193-1)*3+$AP193)-ROW())/12+5):INDIRECT("AF"&amp;(ROW()+12*(($AO193-1)*3+$AP193)-ROW())/12+5),AT193)</f>
        <v>0</v>
      </c>
      <c r="AV193" s="511">
        <f ca="1">IF(AND(AR193+AT193&gt;0,AS193+AU193&gt;0),COUNTIF(AV$6:AV192,"&gt;0")+1,0)</f>
        <v>0</v>
      </c>
    </row>
    <row r="194" spans="41:48">
      <c r="AO194" s="511">
        <v>6</v>
      </c>
      <c r="AP194" s="511">
        <v>1</v>
      </c>
      <c r="AQ194" s="511">
        <v>9</v>
      </c>
      <c r="AR194" s="515">
        <f ca="1">IF($AQ194=1,IF(INDIRECT(ADDRESS(($AO194-1)*3+$AP194+5,$AQ194+7))="",0,INDIRECT(ADDRESS(($AO194-1)*3+$AP194+5,$AQ194+7))),IF(INDIRECT(ADDRESS(($AO194-1)*3+$AP194+5,$AQ194+7))="",0,IF(COUNTIF(INDIRECT(ADDRESS(($AO194-1)*36+($AP194-1)*12+6,COLUMN())):INDIRECT(ADDRESS(($AO194-1)*36+($AP194-1)*12+$AQ194+4,COLUMN())),INDIRECT(ADDRESS(($AO194-1)*3+$AP194+5,$AQ194+7)))&gt;=1,0,INDIRECT(ADDRESS(($AO194-1)*3+$AP194+5,$AQ194+7)))))</f>
        <v>0</v>
      </c>
      <c r="AS194" s="511">
        <f ca="1">COUNTIF(INDIRECT("H"&amp;(ROW()+12*(($AO194-1)*3+$AP194)-ROW())/12+5):INDIRECT("S"&amp;(ROW()+12*(($AO194-1)*3+$AP194)-ROW())/12+5),AR194)</f>
        <v>0</v>
      </c>
      <c r="AT194" s="515">
        <f ca="1">IF($AQ194=1,IF(INDIRECT(ADDRESS(($AO194-1)*3+$AP194+5,$AQ194+20))="",0,INDIRECT(ADDRESS(($AO194-1)*3+$AP194+5,$AQ194+20))),IF(INDIRECT(ADDRESS(($AO194-1)*3+$AP194+5,$AQ194+20))="",0,IF(COUNTIF(INDIRECT(ADDRESS(($AO194-1)*36+($AP194-1)*12+6,COLUMN())):INDIRECT(ADDRESS(($AO194-1)*36+($AP194-1)*12+$AQ194+4,COLUMN())),INDIRECT(ADDRESS(($AO194-1)*3+$AP194+5,$AQ194+20)))&gt;=1,0,INDIRECT(ADDRESS(($AO194-1)*3+$AP194+5,$AQ194+20)))))</f>
        <v>0</v>
      </c>
      <c r="AU194" s="511">
        <f ca="1">COUNTIF(INDIRECT("U"&amp;(ROW()+12*(($AO194-1)*3+$AP194)-ROW())/12+5):INDIRECT("AF"&amp;(ROW()+12*(($AO194-1)*3+$AP194)-ROW())/12+5),AT194)</f>
        <v>0</v>
      </c>
      <c r="AV194" s="511">
        <f ca="1">IF(AND(AR194+AT194&gt;0,AS194+AU194&gt;0),COUNTIF(AV$6:AV193,"&gt;0")+1,0)</f>
        <v>0</v>
      </c>
    </row>
    <row r="195" spans="41:48">
      <c r="AO195" s="511">
        <v>6</v>
      </c>
      <c r="AP195" s="511">
        <v>1</v>
      </c>
      <c r="AQ195" s="511">
        <v>10</v>
      </c>
      <c r="AR195" s="515">
        <f ca="1">IF($AQ195=1,IF(INDIRECT(ADDRESS(($AO195-1)*3+$AP195+5,$AQ195+7))="",0,INDIRECT(ADDRESS(($AO195-1)*3+$AP195+5,$AQ195+7))),IF(INDIRECT(ADDRESS(($AO195-1)*3+$AP195+5,$AQ195+7))="",0,IF(COUNTIF(INDIRECT(ADDRESS(($AO195-1)*36+($AP195-1)*12+6,COLUMN())):INDIRECT(ADDRESS(($AO195-1)*36+($AP195-1)*12+$AQ195+4,COLUMN())),INDIRECT(ADDRESS(($AO195-1)*3+$AP195+5,$AQ195+7)))&gt;=1,0,INDIRECT(ADDRESS(($AO195-1)*3+$AP195+5,$AQ195+7)))))</f>
        <v>0</v>
      </c>
      <c r="AS195" s="511">
        <f ca="1">COUNTIF(INDIRECT("H"&amp;(ROW()+12*(($AO195-1)*3+$AP195)-ROW())/12+5):INDIRECT("S"&amp;(ROW()+12*(($AO195-1)*3+$AP195)-ROW())/12+5),AR195)</f>
        <v>0</v>
      </c>
      <c r="AT195" s="515">
        <f ca="1">IF($AQ195=1,IF(INDIRECT(ADDRESS(($AO195-1)*3+$AP195+5,$AQ195+20))="",0,INDIRECT(ADDRESS(($AO195-1)*3+$AP195+5,$AQ195+20))),IF(INDIRECT(ADDRESS(($AO195-1)*3+$AP195+5,$AQ195+20))="",0,IF(COUNTIF(INDIRECT(ADDRESS(($AO195-1)*36+($AP195-1)*12+6,COLUMN())):INDIRECT(ADDRESS(($AO195-1)*36+($AP195-1)*12+$AQ195+4,COLUMN())),INDIRECT(ADDRESS(($AO195-1)*3+$AP195+5,$AQ195+20)))&gt;=1,0,INDIRECT(ADDRESS(($AO195-1)*3+$AP195+5,$AQ195+20)))))</f>
        <v>0</v>
      </c>
      <c r="AU195" s="511">
        <f ca="1">COUNTIF(INDIRECT("U"&amp;(ROW()+12*(($AO195-1)*3+$AP195)-ROW())/12+5):INDIRECT("AF"&amp;(ROW()+12*(($AO195-1)*3+$AP195)-ROW())/12+5),AT195)</f>
        <v>0</v>
      </c>
      <c r="AV195" s="511">
        <f ca="1">IF(AND(AR195+AT195&gt;0,AS195+AU195&gt;0),COUNTIF(AV$6:AV194,"&gt;0")+1,0)</f>
        <v>0</v>
      </c>
    </row>
    <row r="196" spans="41:48">
      <c r="AO196" s="511">
        <v>6</v>
      </c>
      <c r="AP196" s="511">
        <v>1</v>
      </c>
      <c r="AQ196" s="511">
        <v>11</v>
      </c>
      <c r="AR196" s="515">
        <f ca="1">IF($AQ196=1,IF(INDIRECT(ADDRESS(($AO196-1)*3+$AP196+5,$AQ196+7))="",0,INDIRECT(ADDRESS(($AO196-1)*3+$AP196+5,$AQ196+7))),IF(INDIRECT(ADDRESS(($AO196-1)*3+$AP196+5,$AQ196+7))="",0,IF(COUNTIF(INDIRECT(ADDRESS(($AO196-1)*36+($AP196-1)*12+6,COLUMN())):INDIRECT(ADDRESS(($AO196-1)*36+($AP196-1)*12+$AQ196+4,COLUMN())),INDIRECT(ADDRESS(($AO196-1)*3+$AP196+5,$AQ196+7)))&gt;=1,0,INDIRECT(ADDRESS(($AO196-1)*3+$AP196+5,$AQ196+7)))))</f>
        <v>0</v>
      </c>
      <c r="AS196" s="511">
        <f ca="1">COUNTIF(INDIRECT("H"&amp;(ROW()+12*(($AO196-1)*3+$AP196)-ROW())/12+5):INDIRECT("S"&amp;(ROW()+12*(($AO196-1)*3+$AP196)-ROW())/12+5),AR196)</f>
        <v>0</v>
      </c>
      <c r="AT196" s="515">
        <f ca="1">IF($AQ196=1,IF(INDIRECT(ADDRESS(($AO196-1)*3+$AP196+5,$AQ196+20))="",0,INDIRECT(ADDRESS(($AO196-1)*3+$AP196+5,$AQ196+20))),IF(INDIRECT(ADDRESS(($AO196-1)*3+$AP196+5,$AQ196+20))="",0,IF(COUNTIF(INDIRECT(ADDRESS(($AO196-1)*36+($AP196-1)*12+6,COLUMN())):INDIRECT(ADDRESS(($AO196-1)*36+($AP196-1)*12+$AQ196+4,COLUMN())),INDIRECT(ADDRESS(($AO196-1)*3+$AP196+5,$AQ196+20)))&gt;=1,0,INDIRECT(ADDRESS(($AO196-1)*3+$AP196+5,$AQ196+20)))))</f>
        <v>0</v>
      </c>
      <c r="AU196" s="511">
        <f ca="1">COUNTIF(INDIRECT("U"&amp;(ROW()+12*(($AO196-1)*3+$AP196)-ROW())/12+5):INDIRECT("AF"&amp;(ROW()+12*(($AO196-1)*3+$AP196)-ROW())/12+5),AT196)</f>
        <v>0</v>
      </c>
      <c r="AV196" s="511">
        <f ca="1">IF(AND(AR196+AT196&gt;0,AS196+AU196&gt;0),COUNTIF(AV$6:AV195,"&gt;0")+1,0)</f>
        <v>0</v>
      </c>
    </row>
    <row r="197" spans="41:48">
      <c r="AO197" s="511">
        <v>6</v>
      </c>
      <c r="AP197" s="511">
        <v>1</v>
      </c>
      <c r="AQ197" s="511">
        <v>12</v>
      </c>
      <c r="AR197" s="515">
        <f ca="1">IF($AQ197=1,IF(INDIRECT(ADDRESS(($AO197-1)*3+$AP197+5,$AQ197+7))="",0,INDIRECT(ADDRESS(($AO197-1)*3+$AP197+5,$AQ197+7))),IF(INDIRECT(ADDRESS(($AO197-1)*3+$AP197+5,$AQ197+7))="",0,IF(COUNTIF(INDIRECT(ADDRESS(($AO197-1)*36+($AP197-1)*12+6,COLUMN())):INDIRECT(ADDRESS(($AO197-1)*36+($AP197-1)*12+$AQ197+4,COLUMN())),INDIRECT(ADDRESS(($AO197-1)*3+$AP197+5,$AQ197+7)))&gt;=1,0,INDIRECT(ADDRESS(($AO197-1)*3+$AP197+5,$AQ197+7)))))</f>
        <v>0</v>
      </c>
      <c r="AS197" s="511">
        <f ca="1">COUNTIF(INDIRECT("H"&amp;(ROW()+12*(($AO197-1)*3+$AP197)-ROW())/12+5):INDIRECT("S"&amp;(ROW()+12*(($AO197-1)*3+$AP197)-ROW())/12+5),AR197)</f>
        <v>0</v>
      </c>
      <c r="AT197" s="515">
        <f ca="1">IF($AQ197=1,IF(INDIRECT(ADDRESS(($AO197-1)*3+$AP197+5,$AQ197+20))="",0,INDIRECT(ADDRESS(($AO197-1)*3+$AP197+5,$AQ197+20))),IF(INDIRECT(ADDRESS(($AO197-1)*3+$AP197+5,$AQ197+20))="",0,IF(COUNTIF(INDIRECT(ADDRESS(($AO197-1)*36+($AP197-1)*12+6,COLUMN())):INDIRECT(ADDRESS(($AO197-1)*36+($AP197-1)*12+$AQ197+4,COLUMN())),INDIRECT(ADDRESS(($AO197-1)*3+$AP197+5,$AQ197+20)))&gt;=1,0,INDIRECT(ADDRESS(($AO197-1)*3+$AP197+5,$AQ197+20)))))</f>
        <v>0</v>
      </c>
      <c r="AU197" s="511">
        <f ca="1">COUNTIF(INDIRECT("U"&amp;(ROW()+12*(($AO197-1)*3+$AP197)-ROW())/12+5):INDIRECT("AF"&amp;(ROW()+12*(($AO197-1)*3+$AP197)-ROW())/12+5),AT197)</f>
        <v>0</v>
      </c>
      <c r="AV197" s="511">
        <f ca="1">IF(AND(AR197+AT197&gt;0,AS197+AU197&gt;0),COUNTIF(AV$6:AV196,"&gt;0")+1,0)</f>
        <v>0</v>
      </c>
    </row>
    <row r="198" spans="41:48">
      <c r="AO198" s="511">
        <v>6</v>
      </c>
      <c r="AP198" s="511">
        <v>2</v>
      </c>
      <c r="AQ198" s="511">
        <v>1</v>
      </c>
      <c r="AR198" s="515">
        <f ca="1">IF($AQ198=1,IF(INDIRECT(ADDRESS(($AO198-1)*3+$AP198+5,$AQ198+7))="",0,INDIRECT(ADDRESS(($AO198-1)*3+$AP198+5,$AQ198+7))),IF(INDIRECT(ADDRESS(($AO198-1)*3+$AP198+5,$AQ198+7))="",0,IF(COUNTIF(INDIRECT(ADDRESS(($AO198-1)*36+($AP198-1)*12+6,COLUMN())):INDIRECT(ADDRESS(($AO198-1)*36+($AP198-1)*12+$AQ198+4,COLUMN())),INDIRECT(ADDRESS(($AO198-1)*3+$AP198+5,$AQ198+7)))&gt;=1,0,INDIRECT(ADDRESS(($AO198-1)*3+$AP198+5,$AQ198+7)))))</f>
        <v>0</v>
      </c>
      <c r="AS198" s="511">
        <f ca="1">COUNTIF(INDIRECT("H"&amp;(ROW()+12*(($AO198-1)*3+$AP198)-ROW())/12+5):INDIRECT("S"&amp;(ROW()+12*(($AO198-1)*3+$AP198)-ROW())/12+5),AR198)</f>
        <v>0</v>
      </c>
      <c r="AT198" s="515">
        <f ca="1">IF($AQ198=1,IF(INDIRECT(ADDRESS(($AO198-1)*3+$AP198+5,$AQ198+20))="",0,INDIRECT(ADDRESS(($AO198-1)*3+$AP198+5,$AQ198+20))),IF(INDIRECT(ADDRESS(($AO198-1)*3+$AP198+5,$AQ198+20))="",0,IF(COUNTIF(INDIRECT(ADDRESS(($AO198-1)*36+($AP198-1)*12+6,COLUMN())):INDIRECT(ADDRESS(($AO198-1)*36+($AP198-1)*12+$AQ198+4,COLUMN())),INDIRECT(ADDRESS(($AO198-1)*3+$AP198+5,$AQ198+20)))&gt;=1,0,INDIRECT(ADDRESS(($AO198-1)*3+$AP198+5,$AQ198+20)))))</f>
        <v>0</v>
      </c>
      <c r="AU198" s="511">
        <f ca="1">COUNTIF(INDIRECT("U"&amp;(ROW()+12*(($AO198-1)*3+$AP198)-ROW())/12+5):INDIRECT("AF"&amp;(ROW()+12*(($AO198-1)*3+$AP198)-ROW())/12+5),AT198)</f>
        <v>0</v>
      </c>
      <c r="AV198" s="511">
        <f ca="1">IF(AND(AR198+AT198&gt;0,AS198+AU198&gt;0),COUNTIF(AV$6:AV197,"&gt;0")+1,0)</f>
        <v>0</v>
      </c>
    </row>
    <row r="199" spans="41:48">
      <c r="AO199" s="511">
        <v>6</v>
      </c>
      <c r="AP199" s="511">
        <v>2</v>
      </c>
      <c r="AQ199" s="511">
        <v>2</v>
      </c>
      <c r="AR199" s="515">
        <f ca="1">IF($AQ199=1,IF(INDIRECT(ADDRESS(($AO199-1)*3+$AP199+5,$AQ199+7))="",0,INDIRECT(ADDRESS(($AO199-1)*3+$AP199+5,$AQ199+7))),IF(INDIRECT(ADDRESS(($AO199-1)*3+$AP199+5,$AQ199+7))="",0,IF(COUNTIF(INDIRECT(ADDRESS(($AO199-1)*36+($AP199-1)*12+6,COLUMN())):INDIRECT(ADDRESS(($AO199-1)*36+($AP199-1)*12+$AQ199+4,COLUMN())),INDIRECT(ADDRESS(($AO199-1)*3+$AP199+5,$AQ199+7)))&gt;=1,0,INDIRECT(ADDRESS(($AO199-1)*3+$AP199+5,$AQ199+7)))))</f>
        <v>0</v>
      </c>
      <c r="AS199" s="511">
        <f ca="1">COUNTIF(INDIRECT("H"&amp;(ROW()+12*(($AO199-1)*3+$AP199)-ROW())/12+5):INDIRECT("S"&amp;(ROW()+12*(($AO199-1)*3+$AP199)-ROW())/12+5),AR199)</f>
        <v>0</v>
      </c>
      <c r="AT199" s="515">
        <f ca="1">IF($AQ199=1,IF(INDIRECT(ADDRESS(($AO199-1)*3+$AP199+5,$AQ199+20))="",0,INDIRECT(ADDRESS(($AO199-1)*3+$AP199+5,$AQ199+20))),IF(INDIRECT(ADDRESS(($AO199-1)*3+$AP199+5,$AQ199+20))="",0,IF(COUNTIF(INDIRECT(ADDRESS(($AO199-1)*36+($AP199-1)*12+6,COLUMN())):INDIRECT(ADDRESS(($AO199-1)*36+($AP199-1)*12+$AQ199+4,COLUMN())),INDIRECT(ADDRESS(($AO199-1)*3+$AP199+5,$AQ199+20)))&gt;=1,0,INDIRECT(ADDRESS(($AO199-1)*3+$AP199+5,$AQ199+20)))))</f>
        <v>0</v>
      </c>
      <c r="AU199" s="511">
        <f ca="1">COUNTIF(INDIRECT("U"&amp;(ROW()+12*(($AO199-1)*3+$AP199)-ROW())/12+5):INDIRECT("AF"&amp;(ROW()+12*(($AO199-1)*3+$AP199)-ROW())/12+5),AT199)</f>
        <v>0</v>
      </c>
      <c r="AV199" s="511">
        <f ca="1">IF(AND(AR199+AT199&gt;0,AS199+AU199&gt;0),COUNTIF(AV$6:AV198,"&gt;0")+1,0)</f>
        <v>0</v>
      </c>
    </row>
    <row r="200" spans="41:48">
      <c r="AO200" s="511">
        <v>6</v>
      </c>
      <c r="AP200" s="511">
        <v>2</v>
      </c>
      <c r="AQ200" s="511">
        <v>3</v>
      </c>
      <c r="AR200" s="515">
        <f ca="1">IF($AQ200=1,IF(INDIRECT(ADDRESS(($AO200-1)*3+$AP200+5,$AQ200+7))="",0,INDIRECT(ADDRESS(($AO200-1)*3+$AP200+5,$AQ200+7))),IF(INDIRECT(ADDRESS(($AO200-1)*3+$AP200+5,$AQ200+7))="",0,IF(COUNTIF(INDIRECT(ADDRESS(($AO200-1)*36+($AP200-1)*12+6,COLUMN())):INDIRECT(ADDRESS(($AO200-1)*36+($AP200-1)*12+$AQ200+4,COLUMN())),INDIRECT(ADDRESS(($AO200-1)*3+$AP200+5,$AQ200+7)))&gt;=1,0,INDIRECT(ADDRESS(($AO200-1)*3+$AP200+5,$AQ200+7)))))</f>
        <v>0</v>
      </c>
      <c r="AS200" s="511">
        <f ca="1">COUNTIF(INDIRECT("H"&amp;(ROW()+12*(($AO200-1)*3+$AP200)-ROW())/12+5):INDIRECT("S"&amp;(ROW()+12*(($AO200-1)*3+$AP200)-ROW())/12+5),AR200)</f>
        <v>0</v>
      </c>
      <c r="AT200" s="515">
        <f ca="1">IF($AQ200=1,IF(INDIRECT(ADDRESS(($AO200-1)*3+$AP200+5,$AQ200+20))="",0,INDIRECT(ADDRESS(($AO200-1)*3+$AP200+5,$AQ200+20))),IF(INDIRECT(ADDRESS(($AO200-1)*3+$AP200+5,$AQ200+20))="",0,IF(COUNTIF(INDIRECT(ADDRESS(($AO200-1)*36+($AP200-1)*12+6,COLUMN())):INDIRECT(ADDRESS(($AO200-1)*36+($AP200-1)*12+$AQ200+4,COLUMN())),INDIRECT(ADDRESS(($AO200-1)*3+$AP200+5,$AQ200+20)))&gt;=1,0,INDIRECT(ADDRESS(($AO200-1)*3+$AP200+5,$AQ200+20)))))</f>
        <v>0</v>
      </c>
      <c r="AU200" s="511">
        <f ca="1">COUNTIF(INDIRECT("U"&amp;(ROW()+12*(($AO200-1)*3+$AP200)-ROW())/12+5):INDIRECT("AF"&amp;(ROW()+12*(($AO200-1)*3+$AP200)-ROW())/12+5),AT200)</f>
        <v>0</v>
      </c>
      <c r="AV200" s="511">
        <f ca="1">IF(AND(AR200+AT200&gt;0,AS200+AU200&gt;0),COUNTIF(AV$6:AV199,"&gt;0")+1,0)</f>
        <v>0</v>
      </c>
    </row>
    <row r="201" spans="41:48">
      <c r="AO201" s="511">
        <v>6</v>
      </c>
      <c r="AP201" s="511">
        <v>2</v>
      </c>
      <c r="AQ201" s="511">
        <v>4</v>
      </c>
      <c r="AR201" s="515">
        <f ca="1">IF($AQ201=1,IF(INDIRECT(ADDRESS(($AO201-1)*3+$AP201+5,$AQ201+7))="",0,INDIRECT(ADDRESS(($AO201-1)*3+$AP201+5,$AQ201+7))),IF(INDIRECT(ADDRESS(($AO201-1)*3+$AP201+5,$AQ201+7))="",0,IF(COUNTIF(INDIRECT(ADDRESS(($AO201-1)*36+($AP201-1)*12+6,COLUMN())):INDIRECT(ADDRESS(($AO201-1)*36+($AP201-1)*12+$AQ201+4,COLUMN())),INDIRECT(ADDRESS(($AO201-1)*3+$AP201+5,$AQ201+7)))&gt;=1,0,INDIRECT(ADDRESS(($AO201-1)*3+$AP201+5,$AQ201+7)))))</f>
        <v>0</v>
      </c>
      <c r="AS201" s="511">
        <f ca="1">COUNTIF(INDIRECT("H"&amp;(ROW()+12*(($AO201-1)*3+$AP201)-ROW())/12+5):INDIRECT("S"&amp;(ROW()+12*(($AO201-1)*3+$AP201)-ROW())/12+5),AR201)</f>
        <v>0</v>
      </c>
      <c r="AT201" s="515">
        <f ca="1">IF($AQ201=1,IF(INDIRECT(ADDRESS(($AO201-1)*3+$AP201+5,$AQ201+20))="",0,INDIRECT(ADDRESS(($AO201-1)*3+$AP201+5,$AQ201+20))),IF(INDIRECT(ADDRESS(($AO201-1)*3+$AP201+5,$AQ201+20))="",0,IF(COUNTIF(INDIRECT(ADDRESS(($AO201-1)*36+($AP201-1)*12+6,COLUMN())):INDIRECT(ADDRESS(($AO201-1)*36+($AP201-1)*12+$AQ201+4,COLUMN())),INDIRECT(ADDRESS(($AO201-1)*3+$AP201+5,$AQ201+20)))&gt;=1,0,INDIRECT(ADDRESS(($AO201-1)*3+$AP201+5,$AQ201+20)))))</f>
        <v>0</v>
      </c>
      <c r="AU201" s="511">
        <f ca="1">COUNTIF(INDIRECT("U"&amp;(ROW()+12*(($AO201-1)*3+$AP201)-ROW())/12+5):INDIRECT("AF"&amp;(ROW()+12*(($AO201-1)*3+$AP201)-ROW())/12+5),AT201)</f>
        <v>0</v>
      </c>
      <c r="AV201" s="511">
        <f ca="1">IF(AND(AR201+AT201&gt;0,AS201+AU201&gt;0),COUNTIF(AV$6:AV200,"&gt;0")+1,0)</f>
        <v>0</v>
      </c>
    </row>
    <row r="202" spans="41:48">
      <c r="AO202" s="511">
        <v>6</v>
      </c>
      <c r="AP202" s="511">
        <v>2</v>
      </c>
      <c r="AQ202" s="511">
        <v>5</v>
      </c>
      <c r="AR202" s="515">
        <f ca="1">IF($AQ202=1,IF(INDIRECT(ADDRESS(($AO202-1)*3+$AP202+5,$AQ202+7))="",0,INDIRECT(ADDRESS(($AO202-1)*3+$AP202+5,$AQ202+7))),IF(INDIRECT(ADDRESS(($AO202-1)*3+$AP202+5,$AQ202+7))="",0,IF(COUNTIF(INDIRECT(ADDRESS(($AO202-1)*36+($AP202-1)*12+6,COLUMN())):INDIRECT(ADDRESS(($AO202-1)*36+($AP202-1)*12+$AQ202+4,COLUMN())),INDIRECT(ADDRESS(($AO202-1)*3+$AP202+5,$AQ202+7)))&gt;=1,0,INDIRECT(ADDRESS(($AO202-1)*3+$AP202+5,$AQ202+7)))))</f>
        <v>0</v>
      </c>
      <c r="AS202" s="511">
        <f ca="1">COUNTIF(INDIRECT("H"&amp;(ROW()+12*(($AO202-1)*3+$AP202)-ROW())/12+5):INDIRECT("S"&amp;(ROW()+12*(($AO202-1)*3+$AP202)-ROW())/12+5),AR202)</f>
        <v>0</v>
      </c>
      <c r="AT202" s="515">
        <f ca="1">IF($AQ202=1,IF(INDIRECT(ADDRESS(($AO202-1)*3+$AP202+5,$AQ202+20))="",0,INDIRECT(ADDRESS(($AO202-1)*3+$AP202+5,$AQ202+20))),IF(INDIRECT(ADDRESS(($AO202-1)*3+$AP202+5,$AQ202+20))="",0,IF(COUNTIF(INDIRECT(ADDRESS(($AO202-1)*36+($AP202-1)*12+6,COLUMN())):INDIRECT(ADDRESS(($AO202-1)*36+($AP202-1)*12+$AQ202+4,COLUMN())),INDIRECT(ADDRESS(($AO202-1)*3+$AP202+5,$AQ202+20)))&gt;=1,0,INDIRECT(ADDRESS(($AO202-1)*3+$AP202+5,$AQ202+20)))))</f>
        <v>0</v>
      </c>
      <c r="AU202" s="511">
        <f ca="1">COUNTIF(INDIRECT("U"&amp;(ROW()+12*(($AO202-1)*3+$AP202)-ROW())/12+5):INDIRECT("AF"&amp;(ROW()+12*(($AO202-1)*3+$AP202)-ROW())/12+5),AT202)</f>
        <v>0</v>
      </c>
      <c r="AV202" s="511">
        <f ca="1">IF(AND(AR202+AT202&gt;0,AS202+AU202&gt;0),COUNTIF(AV$6:AV201,"&gt;0")+1,0)</f>
        <v>0</v>
      </c>
    </row>
    <row r="203" spans="41:48">
      <c r="AO203" s="511">
        <v>6</v>
      </c>
      <c r="AP203" s="511">
        <v>2</v>
      </c>
      <c r="AQ203" s="511">
        <v>6</v>
      </c>
      <c r="AR203" s="515">
        <f ca="1">IF($AQ203=1,IF(INDIRECT(ADDRESS(($AO203-1)*3+$AP203+5,$AQ203+7))="",0,INDIRECT(ADDRESS(($AO203-1)*3+$AP203+5,$AQ203+7))),IF(INDIRECT(ADDRESS(($AO203-1)*3+$AP203+5,$AQ203+7))="",0,IF(COUNTIF(INDIRECT(ADDRESS(($AO203-1)*36+($AP203-1)*12+6,COLUMN())):INDIRECT(ADDRESS(($AO203-1)*36+($AP203-1)*12+$AQ203+4,COLUMN())),INDIRECT(ADDRESS(($AO203-1)*3+$AP203+5,$AQ203+7)))&gt;=1,0,INDIRECT(ADDRESS(($AO203-1)*3+$AP203+5,$AQ203+7)))))</f>
        <v>0</v>
      </c>
      <c r="AS203" s="511">
        <f ca="1">COUNTIF(INDIRECT("H"&amp;(ROW()+12*(($AO203-1)*3+$AP203)-ROW())/12+5):INDIRECT("S"&amp;(ROW()+12*(($AO203-1)*3+$AP203)-ROW())/12+5),AR203)</f>
        <v>0</v>
      </c>
      <c r="AT203" s="515">
        <f ca="1">IF($AQ203=1,IF(INDIRECT(ADDRESS(($AO203-1)*3+$AP203+5,$AQ203+20))="",0,INDIRECT(ADDRESS(($AO203-1)*3+$AP203+5,$AQ203+20))),IF(INDIRECT(ADDRESS(($AO203-1)*3+$AP203+5,$AQ203+20))="",0,IF(COUNTIF(INDIRECT(ADDRESS(($AO203-1)*36+($AP203-1)*12+6,COLUMN())):INDIRECT(ADDRESS(($AO203-1)*36+($AP203-1)*12+$AQ203+4,COLUMN())),INDIRECT(ADDRESS(($AO203-1)*3+$AP203+5,$AQ203+20)))&gt;=1,0,INDIRECT(ADDRESS(($AO203-1)*3+$AP203+5,$AQ203+20)))))</f>
        <v>0</v>
      </c>
      <c r="AU203" s="511">
        <f ca="1">COUNTIF(INDIRECT("U"&amp;(ROW()+12*(($AO203-1)*3+$AP203)-ROW())/12+5):INDIRECT("AF"&amp;(ROW()+12*(($AO203-1)*3+$AP203)-ROW())/12+5),AT203)</f>
        <v>0</v>
      </c>
      <c r="AV203" s="511">
        <f ca="1">IF(AND(AR203+AT203&gt;0,AS203+AU203&gt;0),COUNTIF(AV$6:AV202,"&gt;0")+1,0)</f>
        <v>0</v>
      </c>
    </row>
    <row r="204" spans="41:48">
      <c r="AO204" s="511">
        <v>6</v>
      </c>
      <c r="AP204" s="511">
        <v>2</v>
      </c>
      <c r="AQ204" s="511">
        <v>7</v>
      </c>
      <c r="AR204" s="515">
        <f ca="1">IF($AQ204=1,IF(INDIRECT(ADDRESS(($AO204-1)*3+$AP204+5,$AQ204+7))="",0,INDIRECT(ADDRESS(($AO204-1)*3+$AP204+5,$AQ204+7))),IF(INDIRECT(ADDRESS(($AO204-1)*3+$AP204+5,$AQ204+7))="",0,IF(COUNTIF(INDIRECT(ADDRESS(($AO204-1)*36+($AP204-1)*12+6,COLUMN())):INDIRECT(ADDRESS(($AO204-1)*36+($AP204-1)*12+$AQ204+4,COLUMN())),INDIRECT(ADDRESS(($AO204-1)*3+$AP204+5,$AQ204+7)))&gt;=1,0,INDIRECT(ADDRESS(($AO204-1)*3+$AP204+5,$AQ204+7)))))</f>
        <v>0</v>
      </c>
      <c r="AS204" s="511">
        <f ca="1">COUNTIF(INDIRECT("H"&amp;(ROW()+12*(($AO204-1)*3+$AP204)-ROW())/12+5):INDIRECT("S"&amp;(ROW()+12*(($AO204-1)*3+$AP204)-ROW())/12+5),AR204)</f>
        <v>0</v>
      </c>
      <c r="AT204" s="515">
        <f ca="1">IF($AQ204=1,IF(INDIRECT(ADDRESS(($AO204-1)*3+$AP204+5,$AQ204+20))="",0,INDIRECT(ADDRESS(($AO204-1)*3+$AP204+5,$AQ204+20))),IF(INDIRECT(ADDRESS(($AO204-1)*3+$AP204+5,$AQ204+20))="",0,IF(COUNTIF(INDIRECT(ADDRESS(($AO204-1)*36+($AP204-1)*12+6,COLUMN())):INDIRECT(ADDRESS(($AO204-1)*36+($AP204-1)*12+$AQ204+4,COLUMN())),INDIRECT(ADDRESS(($AO204-1)*3+$AP204+5,$AQ204+20)))&gt;=1,0,INDIRECT(ADDRESS(($AO204-1)*3+$AP204+5,$AQ204+20)))))</f>
        <v>0</v>
      </c>
      <c r="AU204" s="511">
        <f ca="1">COUNTIF(INDIRECT("U"&amp;(ROW()+12*(($AO204-1)*3+$AP204)-ROW())/12+5):INDIRECT("AF"&amp;(ROW()+12*(($AO204-1)*3+$AP204)-ROW())/12+5),AT204)</f>
        <v>0</v>
      </c>
      <c r="AV204" s="511">
        <f ca="1">IF(AND(AR204+AT204&gt;0,AS204+AU204&gt;0),COUNTIF(AV$6:AV203,"&gt;0")+1,0)</f>
        <v>0</v>
      </c>
    </row>
    <row r="205" spans="41:48">
      <c r="AO205" s="511">
        <v>6</v>
      </c>
      <c r="AP205" s="511">
        <v>2</v>
      </c>
      <c r="AQ205" s="511">
        <v>8</v>
      </c>
      <c r="AR205" s="515">
        <f ca="1">IF($AQ205=1,IF(INDIRECT(ADDRESS(($AO205-1)*3+$AP205+5,$AQ205+7))="",0,INDIRECT(ADDRESS(($AO205-1)*3+$AP205+5,$AQ205+7))),IF(INDIRECT(ADDRESS(($AO205-1)*3+$AP205+5,$AQ205+7))="",0,IF(COUNTIF(INDIRECT(ADDRESS(($AO205-1)*36+($AP205-1)*12+6,COLUMN())):INDIRECT(ADDRESS(($AO205-1)*36+($AP205-1)*12+$AQ205+4,COLUMN())),INDIRECT(ADDRESS(($AO205-1)*3+$AP205+5,$AQ205+7)))&gt;=1,0,INDIRECT(ADDRESS(($AO205-1)*3+$AP205+5,$AQ205+7)))))</f>
        <v>0</v>
      </c>
      <c r="AS205" s="511">
        <f ca="1">COUNTIF(INDIRECT("H"&amp;(ROW()+12*(($AO205-1)*3+$AP205)-ROW())/12+5):INDIRECT("S"&amp;(ROW()+12*(($AO205-1)*3+$AP205)-ROW())/12+5),AR205)</f>
        <v>0</v>
      </c>
      <c r="AT205" s="515">
        <f ca="1">IF($AQ205=1,IF(INDIRECT(ADDRESS(($AO205-1)*3+$AP205+5,$AQ205+20))="",0,INDIRECT(ADDRESS(($AO205-1)*3+$AP205+5,$AQ205+20))),IF(INDIRECT(ADDRESS(($AO205-1)*3+$AP205+5,$AQ205+20))="",0,IF(COUNTIF(INDIRECT(ADDRESS(($AO205-1)*36+($AP205-1)*12+6,COLUMN())):INDIRECT(ADDRESS(($AO205-1)*36+($AP205-1)*12+$AQ205+4,COLUMN())),INDIRECT(ADDRESS(($AO205-1)*3+$AP205+5,$AQ205+20)))&gt;=1,0,INDIRECT(ADDRESS(($AO205-1)*3+$AP205+5,$AQ205+20)))))</f>
        <v>0</v>
      </c>
      <c r="AU205" s="511">
        <f ca="1">COUNTIF(INDIRECT("U"&amp;(ROW()+12*(($AO205-1)*3+$AP205)-ROW())/12+5):INDIRECT("AF"&amp;(ROW()+12*(($AO205-1)*3+$AP205)-ROW())/12+5),AT205)</f>
        <v>0</v>
      </c>
      <c r="AV205" s="511">
        <f ca="1">IF(AND(AR205+AT205&gt;0,AS205+AU205&gt;0),COUNTIF(AV$6:AV204,"&gt;0")+1,0)</f>
        <v>0</v>
      </c>
    </row>
    <row r="206" spans="41:48">
      <c r="AO206" s="511">
        <v>6</v>
      </c>
      <c r="AP206" s="511">
        <v>2</v>
      </c>
      <c r="AQ206" s="511">
        <v>9</v>
      </c>
      <c r="AR206" s="515">
        <f ca="1">IF($AQ206=1,IF(INDIRECT(ADDRESS(($AO206-1)*3+$AP206+5,$AQ206+7))="",0,INDIRECT(ADDRESS(($AO206-1)*3+$AP206+5,$AQ206+7))),IF(INDIRECT(ADDRESS(($AO206-1)*3+$AP206+5,$AQ206+7))="",0,IF(COUNTIF(INDIRECT(ADDRESS(($AO206-1)*36+($AP206-1)*12+6,COLUMN())):INDIRECT(ADDRESS(($AO206-1)*36+($AP206-1)*12+$AQ206+4,COLUMN())),INDIRECT(ADDRESS(($AO206-1)*3+$AP206+5,$AQ206+7)))&gt;=1,0,INDIRECT(ADDRESS(($AO206-1)*3+$AP206+5,$AQ206+7)))))</f>
        <v>0</v>
      </c>
      <c r="AS206" s="511">
        <f ca="1">COUNTIF(INDIRECT("H"&amp;(ROW()+12*(($AO206-1)*3+$AP206)-ROW())/12+5):INDIRECT("S"&amp;(ROW()+12*(($AO206-1)*3+$AP206)-ROW())/12+5),AR206)</f>
        <v>0</v>
      </c>
      <c r="AT206" s="515">
        <f ca="1">IF($AQ206=1,IF(INDIRECT(ADDRESS(($AO206-1)*3+$AP206+5,$AQ206+20))="",0,INDIRECT(ADDRESS(($AO206-1)*3+$AP206+5,$AQ206+20))),IF(INDIRECT(ADDRESS(($AO206-1)*3+$AP206+5,$AQ206+20))="",0,IF(COUNTIF(INDIRECT(ADDRESS(($AO206-1)*36+($AP206-1)*12+6,COLUMN())):INDIRECT(ADDRESS(($AO206-1)*36+($AP206-1)*12+$AQ206+4,COLUMN())),INDIRECT(ADDRESS(($AO206-1)*3+$AP206+5,$AQ206+20)))&gt;=1,0,INDIRECT(ADDRESS(($AO206-1)*3+$AP206+5,$AQ206+20)))))</f>
        <v>0</v>
      </c>
      <c r="AU206" s="511">
        <f ca="1">COUNTIF(INDIRECT("U"&amp;(ROW()+12*(($AO206-1)*3+$AP206)-ROW())/12+5):INDIRECT("AF"&amp;(ROW()+12*(($AO206-1)*3+$AP206)-ROW())/12+5),AT206)</f>
        <v>0</v>
      </c>
      <c r="AV206" s="511">
        <f ca="1">IF(AND(AR206+AT206&gt;0,AS206+AU206&gt;0),COUNTIF(AV$6:AV205,"&gt;0")+1,0)</f>
        <v>0</v>
      </c>
    </row>
    <row r="207" spans="41:48">
      <c r="AO207" s="511">
        <v>6</v>
      </c>
      <c r="AP207" s="511">
        <v>2</v>
      </c>
      <c r="AQ207" s="511">
        <v>10</v>
      </c>
      <c r="AR207" s="515">
        <f ca="1">IF($AQ207=1,IF(INDIRECT(ADDRESS(($AO207-1)*3+$AP207+5,$AQ207+7))="",0,INDIRECT(ADDRESS(($AO207-1)*3+$AP207+5,$AQ207+7))),IF(INDIRECT(ADDRESS(($AO207-1)*3+$AP207+5,$AQ207+7))="",0,IF(COUNTIF(INDIRECT(ADDRESS(($AO207-1)*36+($AP207-1)*12+6,COLUMN())):INDIRECT(ADDRESS(($AO207-1)*36+($AP207-1)*12+$AQ207+4,COLUMN())),INDIRECT(ADDRESS(($AO207-1)*3+$AP207+5,$AQ207+7)))&gt;=1,0,INDIRECT(ADDRESS(($AO207-1)*3+$AP207+5,$AQ207+7)))))</f>
        <v>0</v>
      </c>
      <c r="AS207" s="511">
        <f ca="1">COUNTIF(INDIRECT("H"&amp;(ROW()+12*(($AO207-1)*3+$AP207)-ROW())/12+5):INDIRECT("S"&amp;(ROW()+12*(($AO207-1)*3+$AP207)-ROW())/12+5),AR207)</f>
        <v>0</v>
      </c>
      <c r="AT207" s="515">
        <f ca="1">IF($AQ207=1,IF(INDIRECT(ADDRESS(($AO207-1)*3+$AP207+5,$AQ207+20))="",0,INDIRECT(ADDRESS(($AO207-1)*3+$AP207+5,$AQ207+20))),IF(INDIRECT(ADDRESS(($AO207-1)*3+$AP207+5,$AQ207+20))="",0,IF(COUNTIF(INDIRECT(ADDRESS(($AO207-1)*36+($AP207-1)*12+6,COLUMN())):INDIRECT(ADDRESS(($AO207-1)*36+($AP207-1)*12+$AQ207+4,COLUMN())),INDIRECT(ADDRESS(($AO207-1)*3+$AP207+5,$AQ207+20)))&gt;=1,0,INDIRECT(ADDRESS(($AO207-1)*3+$AP207+5,$AQ207+20)))))</f>
        <v>0</v>
      </c>
      <c r="AU207" s="511">
        <f ca="1">COUNTIF(INDIRECT("U"&amp;(ROW()+12*(($AO207-1)*3+$AP207)-ROW())/12+5):INDIRECT("AF"&amp;(ROW()+12*(($AO207-1)*3+$AP207)-ROW())/12+5),AT207)</f>
        <v>0</v>
      </c>
      <c r="AV207" s="511">
        <f ca="1">IF(AND(AR207+AT207&gt;0,AS207+AU207&gt;0),COUNTIF(AV$6:AV206,"&gt;0")+1,0)</f>
        <v>0</v>
      </c>
    </row>
    <row r="208" spans="41:48">
      <c r="AO208" s="511">
        <v>6</v>
      </c>
      <c r="AP208" s="511">
        <v>2</v>
      </c>
      <c r="AQ208" s="511">
        <v>11</v>
      </c>
      <c r="AR208" s="515">
        <f ca="1">IF($AQ208=1,IF(INDIRECT(ADDRESS(($AO208-1)*3+$AP208+5,$AQ208+7))="",0,INDIRECT(ADDRESS(($AO208-1)*3+$AP208+5,$AQ208+7))),IF(INDIRECT(ADDRESS(($AO208-1)*3+$AP208+5,$AQ208+7))="",0,IF(COUNTIF(INDIRECT(ADDRESS(($AO208-1)*36+($AP208-1)*12+6,COLUMN())):INDIRECT(ADDRESS(($AO208-1)*36+($AP208-1)*12+$AQ208+4,COLUMN())),INDIRECT(ADDRESS(($AO208-1)*3+$AP208+5,$AQ208+7)))&gt;=1,0,INDIRECT(ADDRESS(($AO208-1)*3+$AP208+5,$AQ208+7)))))</f>
        <v>0</v>
      </c>
      <c r="AS208" s="511">
        <f ca="1">COUNTIF(INDIRECT("H"&amp;(ROW()+12*(($AO208-1)*3+$AP208)-ROW())/12+5):INDIRECT("S"&amp;(ROW()+12*(($AO208-1)*3+$AP208)-ROW())/12+5),AR208)</f>
        <v>0</v>
      </c>
      <c r="AT208" s="515">
        <f ca="1">IF($AQ208=1,IF(INDIRECT(ADDRESS(($AO208-1)*3+$AP208+5,$AQ208+20))="",0,INDIRECT(ADDRESS(($AO208-1)*3+$AP208+5,$AQ208+20))),IF(INDIRECT(ADDRESS(($AO208-1)*3+$AP208+5,$AQ208+20))="",0,IF(COUNTIF(INDIRECT(ADDRESS(($AO208-1)*36+($AP208-1)*12+6,COLUMN())):INDIRECT(ADDRESS(($AO208-1)*36+($AP208-1)*12+$AQ208+4,COLUMN())),INDIRECT(ADDRESS(($AO208-1)*3+$AP208+5,$AQ208+20)))&gt;=1,0,INDIRECT(ADDRESS(($AO208-1)*3+$AP208+5,$AQ208+20)))))</f>
        <v>0</v>
      </c>
      <c r="AU208" s="511">
        <f ca="1">COUNTIF(INDIRECT("U"&amp;(ROW()+12*(($AO208-1)*3+$AP208)-ROW())/12+5):INDIRECT("AF"&amp;(ROW()+12*(($AO208-1)*3+$AP208)-ROW())/12+5),AT208)</f>
        <v>0</v>
      </c>
      <c r="AV208" s="511">
        <f ca="1">IF(AND(AR208+AT208&gt;0,AS208+AU208&gt;0),COUNTIF(AV$6:AV207,"&gt;0")+1,0)</f>
        <v>0</v>
      </c>
    </row>
    <row r="209" spans="41:48">
      <c r="AO209" s="511">
        <v>6</v>
      </c>
      <c r="AP209" s="511">
        <v>2</v>
      </c>
      <c r="AQ209" s="511">
        <v>12</v>
      </c>
      <c r="AR209" s="515">
        <f ca="1">IF($AQ209=1,IF(INDIRECT(ADDRESS(($AO209-1)*3+$AP209+5,$AQ209+7))="",0,INDIRECT(ADDRESS(($AO209-1)*3+$AP209+5,$AQ209+7))),IF(INDIRECT(ADDRESS(($AO209-1)*3+$AP209+5,$AQ209+7))="",0,IF(COUNTIF(INDIRECT(ADDRESS(($AO209-1)*36+($AP209-1)*12+6,COLUMN())):INDIRECT(ADDRESS(($AO209-1)*36+($AP209-1)*12+$AQ209+4,COLUMN())),INDIRECT(ADDRESS(($AO209-1)*3+$AP209+5,$AQ209+7)))&gt;=1,0,INDIRECT(ADDRESS(($AO209-1)*3+$AP209+5,$AQ209+7)))))</f>
        <v>0</v>
      </c>
      <c r="AS209" s="511">
        <f ca="1">COUNTIF(INDIRECT("H"&amp;(ROW()+12*(($AO209-1)*3+$AP209)-ROW())/12+5):INDIRECT("S"&amp;(ROW()+12*(($AO209-1)*3+$AP209)-ROW())/12+5),AR209)</f>
        <v>0</v>
      </c>
      <c r="AT209" s="515">
        <f ca="1">IF($AQ209=1,IF(INDIRECT(ADDRESS(($AO209-1)*3+$AP209+5,$AQ209+20))="",0,INDIRECT(ADDRESS(($AO209-1)*3+$AP209+5,$AQ209+20))),IF(INDIRECT(ADDRESS(($AO209-1)*3+$AP209+5,$AQ209+20))="",0,IF(COUNTIF(INDIRECT(ADDRESS(($AO209-1)*36+($AP209-1)*12+6,COLUMN())):INDIRECT(ADDRESS(($AO209-1)*36+($AP209-1)*12+$AQ209+4,COLUMN())),INDIRECT(ADDRESS(($AO209-1)*3+$AP209+5,$AQ209+20)))&gt;=1,0,INDIRECT(ADDRESS(($AO209-1)*3+$AP209+5,$AQ209+20)))))</f>
        <v>0</v>
      </c>
      <c r="AU209" s="511">
        <f ca="1">COUNTIF(INDIRECT("U"&amp;(ROW()+12*(($AO209-1)*3+$AP209)-ROW())/12+5):INDIRECT("AF"&amp;(ROW()+12*(($AO209-1)*3+$AP209)-ROW())/12+5),AT209)</f>
        <v>0</v>
      </c>
      <c r="AV209" s="511">
        <f ca="1">IF(AND(AR209+AT209&gt;0,AS209+AU209&gt;0),COUNTIF(AV$6:AV208,"&gt;0")+1,0)</f>
        <v>0</v>
      </c>
    </row>
    <row r="210" spans="41:48">
      <c r="AO210" s="511">
        <v>6</v>
      </c>
      <c r="AP210" s="511">
        <v>3</v>
      </c>
      <c r="AQ210" s="511">
        <v>1</v>
      </c>
      <c r="AR210" s="515">
        <f ca="1">IF($AQ210=1,IF(INDIRECT(ADDRESS(($AO210-1)*3+$AP210+5,$AQ210+7))="",0,INDIRECT(ADDRESS(($AO210-1)*3+$AP210+5,$AQ210+7))),IF(INDIRECT(ADDRESS(($AO210-1)*3+$AP210+5,$AQ210+7))="",0,IF(COUNTIF(INDIRECT(ADDRESS(($AO210-1)*36+($AP210-1)*12+6,COLUMN())):INDIRECT(ADDRESS(($AO210-1)*36+($AP210-1)*12+$AQ210+4,COLUMN())),INDIRECT(ADDRESS(($AO210-1)*3+$AP210+5,$AQ210+7)))&gt;=1,0,INDIRECT(ADDRESS(($AO210-1)*3+$AP210+5,$AQ210+7)))))</f>
        <v>0</v>
      </c>
      <c r="AS210" s="511">
        <f ca="1">COUNTIF(INDIRECT("H"&amp;(ROW()+12*(($AO210-1)*3+$AP210)-ROW())/12+5):INDIRECT("S"&amp;(ROW()+12*(($AO210-1)*3+$AP210)-ROW())/12+5),AR210)</f>
        <v>0</v>
      </c>
      <c r="AT210" s="515">
        <f ca="1">IF($AQ210=1,IF(INDIRECT(ADDRESS(($AO210-1)*3+$AP210+5,$AQ210+20))="",0,INDIRECT(ADDRESS(($AO210-1)*3+$AP210+5,$AQ210+20))),IF(INDIRECT(ADDRESS(($AO210-1)*3+$AP210+5,$AQ210+20))="",0,IF(COUNTIF(INDIRECT(ADDRESS(($AO210-1)*36+($AP210-1)*12+6,COLUMN())):INDIRECT(ADDRESS(($AO210-1)*36+($AP210-1)*12+$AQ210+4,COLUMN())),INDIRECT(ADDRESS(($AO210-1)*3+$AP210+5,$AQ210+20)))&gt;=1,0,INDIRECT(ADDRESS(($AO210-1)*3+$AP210+5,$AQ210+20)))))</f>
        <v>0</v>
      </c>
      <c r="AU210" s="511">
        <f ca="1">COUNTIF(INDIRECT("U"&amp;(ROW()+12*(($AO210-1)*3+$AP210)-ROW())/12+5):INDIRECT("AF"&amp;(ROW()+12*(($AO210-1)*3+$AP210)-ROW())/12+5),AT210)</f>
        <v>0</v>
      </c>
      <c r="AV210" s="511">
        <f ca="1">IF(AND(AR210+AT210&gt;0,AS210+AU210&gt;0),COUNTIF(AV$6:AV209,"&gt;0")+1,0)</f>
        <v>0</v>
      </c>
    </row>
    <row r="211" spans="41:48">
      <c r="AO211" s="511">
        <v>6</v>
      </c>
      <c r="AP211" s="511">
        <v>3</v>
      </c>
      <c r="AQ211" s="511">
        <v>2</v>
      </c>
      <c r="AR211" s="515">
        <f ca="1">IF($AQ211=1,IF(INDIRECT(ADDRESS(($AO211-1)*3+$AP211+5,$AQ211+7))="",0,INDIRECT(ADDRESS(($AO211-1)*3+$AP211+5,$AQ211+7))),IF(INDIRECT(ADDRESS(($AO211-1)*3+$AP211+5,$AQ211+7))="",0,IF(COUNTIF(INDIRECT(ADDRESS(($AO211-1)*36+($AP211-1)*12+6,COLUMN())):INDIRECT(ADDRESS(($AO211-1)*36+($AP211-1)*12+$AQ211+4,COLUMN())),INDIRECT(ADDRESS(($AO211-1)*3+$AP211+5,$AQ211+7)))&gt;=1,0,INDIRECT(ADDRESS(($AO211-1)*3+$AP211+5,$AQ211+7)))))</f>
        <v>0</v>
      </c>
      <c r="AS211" s="511">
        <f ca="1">COUNTIF(INDIRECT("H"&amp;(ROW()+12*(($AO211-1)*3+$AP211)-ROW())/12+5):INDIRECT("S"&amp;(ROW()+12*(($AO211-1)*3+$AP211)-ROW())/12+5),AR211)</f>
        <v>0</v>
      </c>
      <c r="AT211" s="515">
        <f ca="1">IF($AQ211=1,IF(INDIRECT(ADDRESS(($AO211-1)*3+$AP211+5,$AQ211+20))="",0,INDIRECT(ADDRESS(($AO211-1)*3+$AP211+5,$AQ211+20))),IF(INDIRECT(ADDRESS(($AO211-1)*3+$AP211+5,$AQ211+20))="",0,IF(COUNTIF(INDIRECT(ADDRESS(($AO211-1)*36+($AP211-1)*12+6,COLUMN())):INDIRECT(ADDRESS(($AO211-1)*36+($AP211-1)*12+$AQ211+4,COLUMN())),INDIRECT(ADDRESS(($AO211-1)*3+$AP211+5,$AQ211+20)))&gt;=1,0,INDIRECT(ADDRESS(($AO211-1)*3+$AP211+5,$AQ211+20)))))</f>
        <v>0</v>
      </c>
      <c r="AU211" s="511">
        <f ca="1">COUNTIF(INDIRECT("U"&amp;(ROW()+12*(($AO211-1)*3+$AP211)-ROW())/12+5):INDIRECT("AF"&amp;(ROW()+12*(($AO211-1)*3+$AP211)-ROW())/12+5),AT211)</f>
        <v>0</v>
      </c>
      <c r="AV211" s="511">
        <f ca="1">IF(AND(AR211+AT211&gt;0,AS211+AU211&gt;0),COUNTIF(AV$6:AV210,"&gt;0")+1,0)</f>
        <v>0</v>
      </c>
    </row>
    <row r="212" spans="41:48">
      <c r="AO212" s="511">
        <v>6</v>
      </c>
      <c r="AP212" s="511">
        <v>3</v>
      </c>
      <c r="AQ212" s="511">
        <v>3</v>
      </c>
      <c r="AR212" s="515">
        <f ca="1">IF($AQ212=1,IF(INDIRECT(ADDRESS(($AO212-1)*3+$AP212+5,$AQ212+7))="",0,INDIRECT(ADDRESS(($AO212-1)*3+$AP212+5,$AQ212+7))),IF(INDIRECT(ADDRESS(($AO212-1)*3+$AP212+5,$AQ212+7))="",0,IF(COUNTIF(INDIRECT(ADDRESS(($AO212-1)*36+($AP212-1)*12+6,COLUMN())):INDIRECT(ADDRESS(($AO212-1)*36+($AP212-1)*12+$AQ212+4,COLUMN())),INDIRECT(ADDRESS(($AO212-1)*3+$AP212+5,$AQ212+7)))&gt;=1,0,INDIRECT(ADDRESS(($AO212-1)*3+$AP212+5,$AQ212+7)))))</f>
        <v>0</v>
      </c>
      <c r="AS212" s="511">
        <f ca="1">COUNTIF(INDIRECT("H"&amp;(ROW()+12*(($AO212-1)*3+$AP212)-ROW())/12+5):INDIRECT("S"&amp;(ROW()+12*(($AO212-1)*3+$AP212)-ROW())/12+5),AR212)</f>
        <v>0</v>
      </c>
      <c r="AT212" s="515">
        <f ca="1">IF($AQ212=1,IF(INDIRECT(ADDRESS(($AO212-1)*3+$AP212+5,$AQ212+20))="",0,INDIRECT(ADDRESS(($AO212-1)*3+$AP212+5,$AQ212+20))),IF(INDIRECT(ADDRESS(($AO212-1)*3+$AP212+5,$AQ212+20))="",0,IF(COUNTIF(INDIRECT(ADDRESS(($AO212-1)*36+($AP212-1)*12+6,COLUMN())):INDIRECT(ADDRESS(($AO212-1)*36+($AP212-1)*12+$AQ212+4,COLUMN())),INDIRECT(ADDRESS(($AO212-1)*3+$AP212+5,$AQ212+20)))&gt;=1,0,INDIRECT(ADDRESS(($AO212-1)*3+$AP212+5,$AQ212+20)))))</f>
        <v>0</v>
      </c>
      <c r="AU212" s="511">
        <f ca="1">COUNTIF(INDIRECT("U"&amp;(ROW()+12*(($AO212-1)*3+$AP212)-ROW())/12+5):INDIRECT("AF"&amp;(ROW()+12*(($AO212-1)*3+$AP212)-ROW())/12+5),AT212)</f>
        <v>0</v>
      </c>
      <c r="AV212" s="511">
        <f ca="1">IF(AND(AR212+AT212&gt;0,AS212+AU212&gt;0),COUNTIF(AV$6:AV211,"&gt;0")+1,0)</f>
        <v>0</v>
      </c>
    </row>
    <row r="213" spans="41:48">
      <c r="AO213" s="511">
        <v>6</v>
      </c>
      <c r="AP213" s="511">
        <v>3</v>
      </c>
      <c r="AQ213" s="511">
        <v>4</v>
      </c>
      <c r="AR213" s="515">
        <f ca="1">IF($AQ213=1,IF(INDIRECT(ADDRESS(($AO213-1)*3+$AP213+5,$AQ213+7))="",0,INDIRECT(ADDRESS(($AO213-1)*3+$AP213+5,$AQ213+7))),IF(INDIRECT(ADDRESS(($AO213-1)*3+$AP213+5,$AQ213+7))="",0,IF(COUNTIF(INDIRECT(ADDRESS(($AO213-1)*36+($AP213-1)*12+6,COLUMN())):INDIRECT(ADDRESS(($AO213-1)*36+($AP213-1)*12+$AQ213+4,COLUMN())),INDIRECT(ADDRESS(($AO213-1)*3+$AP213+5,$AQ213+7)))&gt;=1,0,INDIRECT(ADDRESS(($AO213-1)*3+$AP213+5,$AQ213+7)))))</f>
        <v>0</v>
      </c>
      <c r="AS213" s="511">
        <f ca="1">COUNTIF(INDIRECT("H"&amp;(ROW()+12*(($AO213-1)*3+$AP213)-ROW())/12+5):INDIRECT("S"&amp;(ROW()+12*(($AO213-1)*3+$AP213)-ROW())/12+5),AR213)</f>
        <v>0</v>
      </c>
      <c r="AT213" s="515">
        <f ca="1">IF($AQ213=1,IF(INDIRECT(ADDRESS(($AO213-1)*3+$AP213+5,$AQ213+20))="",0,INDIRECT(ADDRESS(($AO213-1)*3+$AP213+5,$AQ213+20))),IF(INDIRECT(ADDRESS(($AO213-1)*3+$AP213+5,$AQ213+20))="",0,IF(COUNTIF(INDIRECT(ADDRESS(($AO213-1)*36+($AP213-1)*12+6,COLUMN())):INDIRECT(ADDRESS(($AO213-1)*36+($AP213-1)*12+$AQ213+4,COLUMN())),INDIRECT(ADDRESS(($AO213-1)*3+$AP213+5,$AQ213+20)))&gt;=1,0,INDIRECT(ADDRESS(($AO213-1)*3+$AP213+5,$AQ213+20)))))</f>
        <v>0</v>
      </c>
      <c r="AU213" s="511">
        <f ca="1">COUNTIF(INDIRECT("U"&amp;(ROW()+12*(($AO213-1)*3+$AP213)-ROW())/12+5):INDIRECT("AF"&amp;(ROW()+12*(($AO213-1)*3+$AP213)-ROW())/12+5),AT213)</f>
        <v>0</v>
      </c>
      <c r="AV213" s="511">
        <f ca="1">IF(AND(AR213+AT213&gt;0,AS213+AU213&gt;0),COUNTIF(AV$6:AV212,"&gt;0")+1,0)</f>
        <v>0</v>
      </c>
    </row>
    <row r="214" spans="41:48">
      <c r="AO214" s="511">
        <v>6</v>
      </c>
      <c r="AP214" s="511">
        <v>3</v>
      </c>
      <c r="AQ214" s="511">
        <v>5</v>
      </c>
      <c r="AR214" s="515">
        <f ca="1">IF($AQ214=1,IF(INDIRECT(ADDRESS(($AO214-1)*3+$AP214+5,$AQ214+7))="",0,INDIRECT(ADDRESS(($AO214-1)*3+$AP214+5,$AQ214+7))),IF(INDIRECT(ADDRESS(($AO214-1)*3+$AP214+5,$AQ214+7))="",0,IF(COUNTIF(INDIRECT(ADDRESS(($AO214-1)*36+($AP214-1)*12+6,COLUMN())):INDIRECT(ADDRESS(($AO214-1)*36+($AP214-1)*12+$AQ214+4,COLUMN())),INDIRECT(ADDRESS(($AO214-1)*3+$AP214+5,$AQ214+7)))&gt;=1,0,INDIRECT(ADDRESS(($AO214-1)*3+$AP214+5,$AQ214+7)))))</f>
        <v>0</v>
      </c>
      <c r="AS214" s="511">
        <f ca="1">COUNTIF(INDIRECT("H"&amp;(ROW()+12*(($AO214-1)*3+$AP214)-ROW())/12+5):INDIRECT("S"&amp;(ROW()+12*(($AO214-1)*3+$AP214)-ROW())/12+5),AR214)</f>
        <v>0</v>
      </c>
      <c r="AT214" s="515">
        <f ca="1">IF($AQ214=1,IF(INDIRECT(ADDRESS(($AO214-1)*3+$AP214+5,$AQ214+20))="",0,INDIRECT(ADDRESS(($AO214-1)*3+$AP214+5,$AQ214+20))),IF(INDIRECT(ADDRESS(($AO214-1)*3+$AP214+5,$AQ214+20))="",0,IF(COUNTIF(INDIRECT(ADDRESS(($AO214-1)*36+($AP214-1)*12+6,COLUMN())):INDIRECT(ADDRESS(($AO214-1)*36+($AP214-1)*12+$AQ214+4,COLUMN())),INDIRECT(ADDRESS(($AO214-1)*3+$AP214+5,$AQ214+20)))&gt;=1,0,INDIRECT(ADDRESS(($AO214-1)*3+$AP214+5,$AQ214+20)))))</f>
        <v>0</v>
      </c>
      <c r="AU214" s="511">
        <f ca="1">COUNTIF(INDIRECT("U"&amp;(ROW()+12*(($AO214-1)*3+$AP214)-ROW())/12+5):INDIRECT("AF"&amp;(ROW()+12*(($AO214-1)*3+$AP214)-ROW())/12+5),AT214)</f>
        <v>0</v>
      </c>
      <c r="AV214" s="511">
        <f ca="1">IF(AND(AR214+AT214&gt;0,AS214+AU214&gt;0),COUNTIF(AV$6:AV213,"&gt;0")+1,0)</f>
        <v>0</v>
      </c>
    </row>
    <row r="215" spans="41:48">
      <c r="AO215" s="511">
        <v>6</v>
      </c>
      <c r="AP215" s="511">
        <v>3</v>
      </c>
      <c r="AQ215" s="511">
        <v>6</v>
      </c>
      <c r="AR215" s="515">
        <f ca="1">IF($AQ215=1,IF(INDIRECT(ADDRESS(($AO215-1)*3+$AP215+5,$AQ215+7))="",0,INDIRECT(ADDRESS(($AO215-1)*3+$AP215+5,$AQ215+7))),IF(INDIRECT(ADDRESS(($AO215-1)*3+$AP215+5,$AQ215+7))="",0,IF(COUNTIF(INDIRECT(ADDRESS(($AO215-1)*36+($AP215-1)*12+6,COLUMN())):INDIRECT(ADDRESS(($AO215-1)*36+($AP215-1)*12+$AQ215+4,COLUMN())),INDIRECT(ADDRESS(($AO215-1)*3+$AP215+5,$AQ215+7)))&gt;=1,0,INDIRECT(ADDRESS(($AO215-1)*3+$AP215+5,$AQ215+7)))))</f>
        <v>0</v>
      </c>
      <c r="AS215" s="511">
        <f ca="1">COUNTIF(INDIRECT("H"&amp;(ROW()+12*(($AO215-1)*3+$AP215)-ROW())/12+5):INDIRECT("S"&amp;(ROW()+12*(($AO215-1)*3+$AP215)-ROW())/12+5),AR215)</f>
        <v>0</v>
      </c>
      <c r="AT215" s="515">
        <f ca="1">IF($AQ215=1,IF(INDIRECT(ADDRESS(($AO215-1)*3+$AP215+5,$AQ215+20))="",0,INDIRECT(ADDRESS(($AO215-1)*3+$AP215+5,$AQ215+20))),IF(INDIRECT(ADDRESS(($AO215-1)*3+$AP215+5,$AQ215+20))="",0,IF(COUNTIF(INDIRECT(ADDRESS(($AO215-1)*36+($AP215-1)*12+6,COLUMN())):INDIRECT(ADDRESS(($AO215-1)*36+($AP215-1)*12+$AQ215+4,COLUMN())),INDIRECT(ADDRESS(($AO215-1)*3+$AP215+5,$AQ215+20)))&gt;=1,0,INDIRECT(ADDRESS(($AO215-1)*3+$AP215+5,$AQ215+20)))))</f>
        <v>0</v>
      </c>
      <c r="AU215" s="511">
        <f ca="1">COUNTIF(INDIRECT("U"&amp;(ROW()+12*(($AO215-1)*3+$AP215)-ROW())/12+5):INDIRECT("AF"&amp;(ROW()+12*(($AO215-1)*3+$AP215)-ROW())/12+5),AT215)</f>
        <v>0</v>
      </c>
      <c r="AV215" s="511">
        <f ca="1">IF(AND(AR215+AT215&gt;0,AS215+AU215&gt;0),COUNTIF(AV$6:AV214,"&gt;0")+1,0)</f>
        <v>0</v>
      </c>
    </row>
    <row r="216" spans="41:48">
      <c r="AO216" s="511">
        <v>6</v>
      </c>
      <c r="AP216" s="511">
        <v>3</v>
      </c>
      <c r="AQ216" s="511">
        <v>7</v>
      </c>
      <c r="AR216" s="515">
        <f ca="1">IF($AQ216=1,IF(INDIRECT(ADDRESS(($AO216-1)*3+$AP216+5,$AQ216+7))="",0,INDIRECT(ADDRESS(($AO216-1)*3+$AP216+5,$AQ216+7))),IF(INDIRECT(ADDRESS(($AO216-1)*3+$AP216+5,$AQ216+7))="",0,IF(COUNTIF(INDIRECT(ADDRESS(($AO216-1)*36+($AP216-1)*12+6,COLUMN())):INDIRECT(ADDRESS(($AO216-1)*36+($AP216-1)*12+$AQ216+4,COLUMN())),INDIRECT(ADDRESS(($AO216-1)*3+$AP216+5,$AQ216+7)))&gt;=1,0,INDIRECT(ADDRESS(($AO216-1)*3+$AP216+5,$AQ216+7)))))</f>
        <v>0</v>
      </c>
      <c r="AS216" s="511">
        <f ca="1">COUNTIF(INDIRECT("H"&amp;(ROW()+12*(($AO216-1)*3+$AP216)-ROW())/12+5):INDIRECT("S"&amp;(ROW()+12*(($AO216-1)*3+$AP216)-ROW())/12+5),AR216)</f>
        <v>0</v>
      </c>
      <c r="AT216" s="515">
        <f ca="1">IF($AQ216=1,IF(INDIRECT(ADDRESS(($AO216-1)*3+$AP216+5,$AQ216+20))="",0,INDIRECT(ADDRESS(($AO216-1)*3+$AP216+5,$AQ216+20))),IF(INDIRECT(ADDRESS(($AO216-1)*3+$AP216+5,$AQ216+20))="",0,IF(COUNTIF(INDIRECT(ADDRESS(($AO216-1)*36+($AP216-1)*12+6,COLUMN())):INDIRECT(ADDRESS(($AO216-1)*36+($AP216-1)*12+$AQ216+4,COLUMN())),INDIRECT(ADDRESS(($AO216-1)*3+$AP216+5,$AQ216+20)))&gt;=1,0,INDIRECT(ADDRESS(($AO216-1)*3+$AP216+5,$AQ216+20)))))</f>
        <v>0</v>
      </c>
      <c r="AU216" s="511">
        <f ca="1">COUNTIF(INDIRECT("U"&amp;(ROW()+12*(($AO216-1)*3+$AP216)-ROW())/12+5):INDIRECT("AF"&amp;(ROW()+12*(($AO216-1)*3+$AP216)-ROW())/12+5),AT216)</f>
        <v>0</v>
      </c>
      <c r="AV216" s="511">
        <f ca="1">IF(AND(AR216+AT216&gt;0,AS216+AU216&gt;0),COUNTIF(AV$6:AV215,"&gt;0")+1,0)</f>
        <v>0</v>
      </c>
    </row>
    <row r="217" spans="41:48">
      <c r="AO217" s="511">
        <v>6</v>
      </c>
      <c r="AP217" s="511">
        <v>3</v>
      </c>
      <c r="AQ217" s="511">
        <v>8</v>
      </c>
      <c r="AR217" s="515">
        <f ca="1">IF($AQ217=1,IF(INDIRECT(ADDRESS(($AO217-1)*3+$AP217+5,$AQ217+7))="",0,INDIRECT(ADDRESS(($AO217-1)*3+$AP217+5,$AQ217+7))),IF(INDIRECT(ADDRESS(($AO217-1)*3+$AP217+5,$AQ217+7))="",0,IF(COUNTIF(INDIRECT(ADDRESS(($AO217-1)*36+($AP217-1)*12+6,COLUMN())):INDIRECT(ADDRESS(($AO217-1)*36+($AP217-1)*12+$AQ217+4,COLUMN())),INDIRECT(ADDRESS(($AO217-1)*3+$AP217+5,$AQ217+7)))&gt;=1,0,INDIRECT(ADDRESS(($AO217-1)*3+$AP217+5,$AQ217+7)))))</f>
        <v>0</v>
      </c>
      <c r="AS217" s="511">
        <f ca="1">COUNTIF(INDIRECT("H"&amp;(ROW()+12*(($AO217-1)*3+$AP217)-ROW())/12+5):INDIRECT("S"&amp;(ROW()+12*(($AO217-1)*3+$AP217)-ROW())/12+5),AR217)</f>
        <v>0</v>
      </c>
      <c r="AT217" s="515">
        <f ca="1">IF($AQ217=1,IF(INDIRECT(ADDRESS(($AO217-1)*3+$AP217+5,$AQ217+20))="",0,INDIRECT(ADDRESS(($AO217-1)*3+$AP217+5,$AQ217+20))),IF(INDIRECT(ADDRESS(($AO217-1)*3+$AP217+5,$AQ217+20))="",0,IF(COUNTIF(INDIRECT(ADDRESS(($AO217-1)*36+($AP217-1)*12+6,COLUMN())):INDIRECT(ADDRESS(($AO217-1)*36+($AP217-1)*12+$AQ217+4,COLUMN())),INDIRECT(ADDRESS(($AO217-1)*3+$AP217+5,$AQ217+20)))&gt;=1,0,INDIRECT(ADDRESS(($AO217-1)*3+$AP217+5,$AQ217+20)))))</f>
        <v>0</v>
      </c>
      <c r="AU217" s="511">
        <f ca="1">COUNTIF(INDIRECT("U"&amp;(ROW()+12*(($AO217-1)*3+$AP217)-ROW())/12+5):INDIRECT("AF"&amp;(ROW()+12*(($AO217-1)*3+$AP217)-ROW())/12+5),AT217)</f>
        <v>0</v>
      </c>
      <c r="AV217" s="511">
        <f ca="1">IF(AND(AR217+AT217&gt;0,AS217+AU217&gt;0),COUNTIF(AV$6:AV216,"&gt;0")+1,0)</f>
        <v>0</v>
      </c>
    </row>
    <row r="218" spans="41:48">
      <c r="AO218" s="511">
        <v>6</v>
      </c>
      <c r="AP218" s="511">
        <v>3</v>
      </c>
      <c r="AQ218" s="511">
        <v>9</v>
      </c>
      <c r="AR218" s="515">
        <f ca="1">IF($AQ218=1,IF(INDIRECT(ADDRESS(($AO218-1)*3+$AP218+5,$AQ218+7))="",0,INDIRECT(ADDRESS(($AO218-1)*3+$AP218+5,$AQ218+7))),IF(INDIRECT(ADDRESS(($AO218-1)*3+$AP218+5,$AQ218+7))="",0,IF(COUNTIF(INDIRECT(ADDRESS(($AO218-1)*36+($AP218-1)*12+6,COLUMN())):INDIRECT(ADDRESS(($AO218-1)*36+($AP218-1)*12+$AQ218+4,COLUMN())),INDIRECT(ADDRESS(($AO218-1)*3+$AP218+5,$AQ218+7)))&gt;=1,0,INDIRECT(ADDRESS(($AO218-1)*3+$AP218+5,$AQ218+7)))))</f>
        <v>0</v>
      </c>
      <c r="AS218" s="511">
        <f ca="1">COUNTIF(INDIRECT("H"&amp;(ROW()+12*(($AO218-1)*3+$AP218)-ROW())/12+5):INDIRECT("S"&amp;(ROW()+12*(($AO218-1)*3+$AP218)-ROW())/12+5),AR218)</f>
        <v>0</v>
      </c>
      <c r="AT218" s="515">
        <f ca="1">IF($AQ218=1,IF(INDIRECT(ADDRESS(($AO218-1)*3+$AP218+5,$AQ218+20))="",0,INDIRECT(ADDRESS(($AO218-1)*3+$AP218+5,$AQ218+20))),IF(INDIRECT(ADDRESS(($AO218-1)*3+$AP218+5,$AQ218+20))="",0,IF(COUNTIF(INDIRECT(ADDRESS(($AO218-1)*36+($AP218-1)*12+6,COLUMN())):INDIRECT(ADDRESS(($AO218-1)*36+($AP218-1)*12+$AQ218+4,COLUMN())),INDIRECT(ADDRESS(($AO218-1)*3+$AP218+5,$AQ218+20)))&gt;=1,0,INDIRECT(ADDRESS(($AO218-1)*3+$AP218+5,$AQ218+20)))))</f>
        <v>0</v>
      </c>
      <c r="AU218" s="511">
        <f ca="1">COUNTIF(INDIRECT("U"&amp;(ROW()+12*(($AO218-1)*3+$AP218)-ROW())/12+5):INDIRECT("AF"&amp;(ROW()+12*(($AO218-1)*3+$AP218)-ROW())/12+5),AT218)</f>
        <v>0</v>
      </c>
      <c r="AV218" s="511">
        <f ca="1">IF(AND(AR218+AT218&gt;0,AS218+AU218&gt;0),COUNTIF(AV$6:AV217,"&gt;0")+1,0)</f>
        <v>0</v>
      </c>
    </row>
    <row r="219" spans="41:48">
      <c r="AO219" s="511">
        <v>6</v>
      </c>
      <c r="AP219" s="511">
        <v>3</v>
      </c>
      <c r="AQ219" s="511">
        <v>10</v>
      </c>
      <c r="AR219" s="515">
        <f ca="1">IF($AQ219=1,IF(INDIRECT(ADDRESS(($AO219-1)*3+$AP219+5,$AQ219+7))="",0,INDIRECT(ADDRESS(($AO219-1)*3+$AP219+5,$AQ219+7))),IF(INDIRECT(ADDRESS(($AO219-1)*3+$AP219+5,$AQ219+7))="",0,IF(COUNTIF(INDIRECT(ADDRESS(($AO219-1)*36+($AP219-1)*12+6,COLUMN())):INDIRECT(ADDRESS(($AO219-1)*36+($AP219-1)*12+$AQ219+4,COLUMN())),INDIRECT(ADDRESS(($AO219-1)*3+$AP219+5,$AQ219+7)))&gt;=1,0,INDIRECT(ADDRESS(($AO219-1)*3+$AP219+5,$AQ219+7)))))</f>
        <v>0</v>
      </c>
      <c r="AS219" s="511">
        <f ca="1">COUNTIF(INDIRECT("H"&amp;(ROW()+12*(($AO219-1)*3+$AP219)-ROW())/12+5):INDIRECT("S"&amp;(ROW()+12*(($AO219-1)*3+$AP219)-ROW())/12+5),AR219)</f>
        <v>0</v>
      </c>
      <c r="AT219" s="515">
        <f ca="1">IF($AQ219=1,IF(INDIRECT(ADDRESS(($AO219-1)*3+$AP219+5,$AQ219+20))="",0,INDIRECT(ADDRESS(($AO219-1)*3+$AP219+5,$AQ219+20))),IF(INDIRECT(ADDRESS(($AO219-1)*3+$AP219+5,$AQ219+20))="",0,IF(COUNTIF(INDIRECT(ADDRESS(($AO219-1)*36+($AP219-1)*12+6,COLUMN())):INDIRECT(ADDRESS(($AO219-1)*36+($AP219-1)*12+$AQ219+4,COLUMN())),INDIRECT(ADDRESS(($AO219-1)*3+$AP219+5,$AQ219+20)))&gt;=1,0,INDIRECT(ADDRESS(($AO219-1)*3+$AP219+5,$AQ219+20)))))</f>
        <v>0</v>
      </c>
      <c r="AU219" s="511">
        <f ca="1">COUNTIF(INDIRECT("U"&amp;(ROW()+12*(($AO219-1)*3+$AP219)-ROW())/12+5):INDIRECT("AF"&amp;(ROW()+12*(($AO219-1)*3+$AP219)-ROW())/12+5),AT219)</f>
        <v>0</v>
      </c>
      <c r="AV219" s="511">
        <f ca="1">IF(AND(AR219+AT219&gt;0,AS219+AU219&gt;0),COUNTIF(AV$6:AV218,"&gt;0")+1,0)</f>
        <v>0</v>
      </c>
    </row>
    <row r="220" spans="41:48">
      <c r="AO220" s="511">
        <v>6</v>
      </c>
      <c r="AP220" s="511">
        <v>3</v>
      </c>
      <c r="AQ220" s="511">
        <v>11</v>
      </c>
      <c r="AR220" s="515">
        <f ca="1">IF($AQ220=1,IF(INDIRECT(ADDRESS(($AO220-1)*3+$AP220+5,$AQ220+7))="",0,INDIRECT(ADDRESS(($AO220-1)*3+$AP220+5,$AQ220+7))),IF(INDIRECT(ADDRESS(($AO220-1)*3+$AP220+5,$AQ220+7))="",0,IF(COUNTIF(INDIRECT(ADDRESS(($AO220-1)*36+($AP220-1)*12+6,COLUMN())):INDIRECT(ADDRESS(($AO220-1)*36+($AP220-1)*12+$AQ220+4,COLUMN())),INDIRECT(ADDRESS(($AO220-1)*3+$AP220+5,$AQ220+7)))&gt;=1,0,INDIRECT(ADDRESS(($AO220-1)*3+$AP220+5,$AQ220+7)))))</f>
        <v>0</v>
      </c>
      <c r="AS220" s="511">
        <f ca="1">COUNTIF(INDIRECT("H"&amp;(ROW()+12*(($AO220-1)*3+$AP220)-ROW())/12+5):INDIRECT("S"&amp;(ROW()+12*(($AO220-1)*3+$AP220)-ROW())/12+5),AR220)</f>
        <v>0</v>
      </c>
      <c r="AT220" s="515">
        <f ca="1">IF($AQ220=1,IF(INDIRECT(ADDRESS(($AO220-1)*3+$AP220+5,$AQ220+20))="",0,INDIRECT(ADDRESS(($AO220-1)*3+$AP220+5,$AQ220+20))),IF(INDIRECT(ADDRESS(($AO220-1)*3+$AP220+5,$AQ220+20))="",0,IF(COUNTIF(INDIRECT(ADDRESS(($AO220-1)*36+($AP220-1)*12+6,COLUMN())):INDIRECT(ADDRESS(($AO220-1)*36+($AP220-1)*12+$AQ220+4,COLUMN())),INDIRECT(ADDRESS(($AO220-1)*3+$AP220+5,$AQ220+20)))&gt;=1,0,INDIRECT(ADDRESS(($AO220-1)*3+$AP220+5,$AQ220+20)))))</f>
        <v>0</v>
      </c>
      <c r="AU220" s="511">
        <f ca="1">COUNTIF(INDIRECT("U"&amp;(ROW()+12*(($AO220-1)*3+$AP220)-ROW())/12+5):INDIRECT("AF"&amp;(ROW()+12*(($AO220-1)*3+$AP220)-ROW())/12+5),AT220)</f>
        <v>0</v>
      </c>
      <c r="AV220" s="511">
        <f ca="1">IF(AND(AR220+AT220&gt;0,AS220+AU220&gt;0),COUNTIF(AV$6:AV219,"&gt;0")+1,0)</f>
        <v>0</v>
      </c>
    </row>
    <row r="221" spans="41:48">
      <c r="AO221" s="511">
        <v>6</v>
      </c>
      <c r="AP221" s="511">
        <v>3</v>
      </c>
      <c r="AQ221" s="511">
        <v>12</v>
      </c>
      <c r="AR221" s="515">
        <f ca="1">IF($AQ221=1,IF(INDIRECT(ADDRESS(($AO221-1)*3+$AP221+5,$AQ221+7))="",0,INDIRECT(ADDRESS(($AO221-1)*3+$AP221+5,$AQ221+7))),IF(INDIRECT(ADDRESS(($AO221-1)*3+$AP221+5,$AQ221+7))="",0,IF(COUNTIF(INDIRECT(ADDRESS(($AO221-1)*36+($AP221-1)*12+6,COLUMN())):INDIRECT(ADDRESS(($AO221-1)*36+($AP221-1)*12+$AQ221+4,COLUMN())),INDIRECT(ADDRESS(($AO221-1)*3+$AP221+5,$AQ221+7)))&gt;=1,0,INDIRECT(ADDRESS(($AO221-1)*3+$AP221+5,$AQ221+7)))))</f>
        <v>0</v>
      </c>
      <c r="AS221" s="511">
        <f ca="1">COUNTIF(INDIRECT("H"&amp;(ROW()+12*(($AO221-1)*3+$AP221)-ROW())/12+5):INDIRECT("S"&amp;(ROW()+12*(($AO221-1)*3+$AP221)-ROW())/12+5),AR221)</f>
        <v>0</v>
      </c>
      <c r="AT221" s="515">
        <f ca="1">IF($AQ221=1,IF(INDIRECT(ADDRESS(($AO221-1)*3+$AP221+5,$AQ221+20))="",0,INDIRECT(ADDRESS(($AO221-1)*3+$AP221+5,$AQ221+20))),IF(INDIRECT(ADDRESS(($AO221-1)*3+$AP221+5,$AQ221+20))="",0,IF(COUNTIF(INDIRECT(ADDRESS(($AO221-1)*36+($AP221-1)*12+6,COLUMN())):INDIRECT(ADDRESS(($AO221-1)*36+($AP221-1)*12+$AQ221+4,COLUMN())),INDIRECT(ADDRESS(($AO221-1)*3+$AP221+5,$AQ221+20)))&gt;=1,0,INDIRECT(ADDRESS(($AO221-1)*3+$AP221+5,$AQ221+20)))))</f>
        <v>0</v>
      </c>
      <c r="AU221" s="511">
        <f ca="1">COUNTIF(INDIRECT("U"&amp;(ROW()+12*(($AO221-1)*3+$AP221)-ROW())/12+5):INDIRECT("AF"&amp;(ROW()+12*(($AO221-1)*3+$AP221)-ROW())/12+5),AT221)</f>
        <v>0</v>
      </c>
      <c r="AV221" s="511">
        <f ca="1">IF(AND(AR221+AT221&gt;0,AS221+AU221&gt;0),COUNTIF(AV$6:AV220,"&gt;0")+1,0)</f>
        <v>0</v>
      </c>
    </row>
    <row r="222" spans="41:48">
      <c r="AO222" s="511">
        <v>7</v>
      </c>
      <c r="AP222" s="511">
        <v>1</v>
      </c>
      <c r="AQ222" s="511">
        <v>1</v>
      </c>
      <c r="AR222" s="515">
        <f ca="1">IF($AQ222=1,IF(INDIRECT(ADDRESS(($AO222-1)*3+$AP222+5,$AQ222+7))="",0,INDIRECT(ADDRESS(($AO222-1)*3+$AP222+5,$AQ222+7))),IF(INDIRECT(ADDRESS(($AO222-1)*3+$AP222+5,$AQ222+7))="",0,IF(COUNTIF(INDIRECT(ADDRESS(($AO222-1)*36+($AP222-1)*12+6,COLUMN())):INDIRECT(ADDRESS(($AO222-1)*36+($AP222-1)*12+$AQ222+4,COLUMN())),INDIRECT(ADDRESS(($AO222-1)*3+$AP222+5,$AQ222+7)))&gt;=1,0,INDIRECT(ADDRESS(($AO222-1)*3+$AP222+5,$AQ222+7)))))</f>
        <v>0</v>
      </c>
      <c r="AS222" s="511">
        <f ca="1">COUNTIF(INDIRECT("H"&amp;(ROW()+12*(($AO222-1)*3+$AP222)-ROW())/12+5):INDIRECT("S"&amp;(ROW()+12*(($AO222-1)*3+$AP222)-ROW())/12+5),AR222)</f>
        <v>0</v>
      </c>
      <c r="AT222" s="515">
        <f ca="1">IF($AQ222=1,IF(INDIRECT(ADDRESS(($AO222-1)*3+$AP222+5,$AQ222+20))="",0,INDIRECT(ADDRESS(($AO222-1)*3+$AP222+5,$AQ222+20))),IF(INDIRECT(ADDRESS(($AO222-1)*3+$AP222+5,$AQ222+20))="",0,IF(COUNTIF(INDIRECT(ADDRESS(($AO222-1)*36+($AP222-1)*12+6,COLUMN())):INDIRECT(ADDRESS(($AO222-1)*36+($AP222-1)*12+$AQ222+4,COLUMN())),INDIRECT(ADDRESS(($AO222-1)*3+$AP222+5,$AQ222+20)))&gt;=1,0,INDIRECT(ADDRESS(($AO222-1)*3+$AP222+5,$AQ222+20)))))</f>
        <v>0</v>
      </c>
      <c r="AU222" s="511">
        <f ca="1">COUNTIF(INDIRECT("U"&amp;(ROW()+12*(($AO222-1)*3+$AP222)-ROW())/12+5):INDIRECT("AF"&amp;(ROW()+12*(($AO222-1)*3+$AP222)-ROW())/12+5),AT222)</f>
        <v>0</v>
      </c>
      <c r="AV222" s="511">
        <f ca="1">IF(AND(AR222+AT222&gt;0,AS222+AU222&gt;0),COUNTIF(AV$6:AV221,"&gt;0")+1,0)</f>
        <v>0</v>
      </c>
    </row>
    <row r="223" spans="41:48">
      <c r="AO223" s="511">
        <v>7</v>
      </c>
      <c r="AP223" s="511">
        <v>1</v>
      </c>
      <c r="AQ223" s="511">
        <v>2</v>
      </c>
      <c r="AR223" s="515">
        <f ca="1">IF($AQ223=1,IF(INDIRECT(ADDRESS(($AO223-1)*3+$AP223+5,$AQ223+7))="",0,INDIRECT(ADDRESS(($AO223-1)*3+$AP223+5,$AQ223+7))),IF(INDIRECT(ADDRESS(($AO223-1)*3+$AP223+5,$AQ223+7))="",0,IF(COUNTIF(INDIRECT(ADDRESS(($AO223-1)*36+($AP223-1)*12+6,COLUMN())):INDIRECT(ADDRESS(($AO223-1)*36+($AP223-1)*12+$AQ223+4,COLUMN())),INDIRECT(ADDRESS(($AO223-1)*3+$AP223+5,$AQ223+7)))&gt;=1,0,INDIRECT(ADDRESS(($AO223-1)*3+$AP223+5,$AQ223+7)))))</f>
        <v>0</v>
      </c>
      <c r="AS223" s="511">
        <f ca="1">COUNTIF(INDIRECT("H"&amp;(ROW()+12*(($AO223-1)*3+$AP223)-ROW())/12+5):INDIRECT("S"&amp;(ROW()+12*(($AO223-1)*3+$AP223)-ROW())/12+5),AR223)</f>
        <v>0</v>
      </c>
      <c r="AT223" s="515">
        <f ca="1">IF($AQ223=1,IF(INDIRECT(ADDRESS(($AO223-1)*3+$AP223+5,$AQ223+20))="",0,INDIRECT(ADDRESS(($AO223-1)*3+$AP223+5,$AQ223+20))),IF(INDIRECT(ADDRESS(($AO223-1)*3+$AP223+5,$AQ223+20))="",0,IF(COUNTIF(INDIRECT(ADDRESS(($AO223-1)*36+($AP223-1)*12+6,COLUMN())):INDIRECT(ADDRESS(($AO223-1)*36+($AP223-1)*12+$AQ223+4,COLUMN())),INDIRECT(ADDRESS(($AO223-1)*3+$AP223+5,$AQ223+20)))&gt;=1,0,INDIRECT(ADDRESS(($AO223-1)*3+$AP223+5,$AQ223+20)))))</f>
        <v>0</v>
      </c>
      <c r="AU223" s="511">
        <f ca="1">COUNTIF(INDIRECT("U"&amp;(ROW()+12*(($AO223-1)*3+$AP223)-ROW())/12+5):INDIRECT("AF"&amp;(ROW()+12*(($AO223-1)*3+$AP223)-ROW())/12+5),AT223)</f>
        <v>0</v>
      </c>
      <c r="AV223" s="511">
        <f ca="1">IF(AND(AR223+AT223&gt;0,AS223+AU223&gt;0),COUNTIF(AV$6:AV222,"&gt;0")+1,0)</f>
        <v>0</v>
      </c>
    </row>
    <row r="224" spans="41:48">
      <c r="AO224" s="511">
        <v>7</v>
      </c>
      <c r="AP224" s="511">
        <v>1</v>
      </c>
      <c r="AQ224" s="511">
        <v>3</v>
      </c>
      <c r="AR224" s="515">
        <f ca="1">IF($AQ224=1,IF(INDIRECT(ADDRESS(($AO224-1)*3+$AP224+5,$AQ224+7))="",0,INDIRECT(ADDRESS(($AO224-1)*3+$AP224+5,$AQ224+7))),IF(INDIRECT(ADDRESS(($AO224-1)*3+$AP224+5,$AQ224+7))="",0,IF(COUNTIF(INDIRECT(ADDRESS(($AO224-1)*36+($AP224-1)*12+6,COLUMN())):INDIRECT(ADDRESS(($AO224-1)*36+($AP224-1)*12+$AQ224+4,COLUMN())),INDIRECT(ADDRESS(($AO224-1)*3+$AP224+5,$AQ224+7)))&gt;=1,0,INDIRECT(ADDRESS(($AO224-1)*3+$AP224+5,$AQ224+7)))))</f>
        <v>0</v>
      </c>
      <c r="AS224" s="511">
        <f ca="1">COUNTIF(INDIRECT("H"&amp;(ROW()+12*(($AO224-1)*3+$AP224)-ROW())/12+5):INDIRECT("S"&amp;(ROW()+12*(($AO224-1)*3+$AP224)-ROW())/12+5),AR224)</f>
        <v>0</v>
      </c>
      <c r="AT224" s="515">
        <f ca="1">IF($AQ224=1,IF(INDIRECT(ADDRESS(($AO224-1)*3+$AP224+5,$AQ224+20))="",0,INDIRECT(ADDRESS(($AO224-1)*3+$AP224+5,$AQ224+20))),IF(INDIRECT(ADDRESS(($AO224-1)*3+$AP224+5,$AQ224+20))="",0,IF(COUNTIF(INDIRECT(ADDRESS(($AO224-1)*36+($AP224-1)*12+6,COLUMN())):INDIRECT(ADDRESS(($AO224-1)*36+($AP224-1)*12+$AQ224+4,COLUMN())),INDIRECT(ADDRESS(($AO224-1)*3+$AP224+5,$AQ224+20)))&gt;=1,0,INDIRECT(ADDRESS(($AO224-1)*3+$AP224+5,$AQ224+20)))))</f>
        <v>0</v>
      </c>
      <c r="AU224" s="511">
        <f ca="1">COUNTIF(INDIRECT("U"&amp;(ROW()+12*(($AO224-1)*3+$AP224)-ROW())/12+5):INDIRECT("AF"&amp;(ROW()+12*(($AO224-1)*3+$AP224)-ROW())/12+5),AT224)</f>
        <v>0</v>
      </c>
      <c r="AV224" s="511">
        <f ca="1">IF(AND(AR224+AT224&gt;0,AS224+AU224&gt;0),COUNTIF(AV$6:AV223,"&gt;0")+1,0)</f>
        <v>0</v>
      </c>
    </row>
    <row r="225" spans="41:48">
      <c r="AO225" s="511">
        <v>7</v>
      </c>
      <c r="AP225" s="511">
        <v>1</v>
      </c>
      <c r="AQ225" s="511">
        <v>4</v>
      </c>
      <c r="AR225" s="515">
        <f ca="1">IF($AQ225=1,IF(INDIRECT(ADDRESS(($AO225-1)*3+$AP225+5,$AQ225+7))="",0,INDIRECT(ADDRESS(($AO225-1)*3+$AP225+5,$AQ225+7))),IF(INDIRECT(ADDRESS(($AO225-1)*3+$AP225+5,$AQ225+7))="",0,IF(COUNTIF(INDIRECT(ADDRESS(($AO225-1)*36+($AP225-1)*12+6,COLUMN())):INDIRECT(ADDRESS(($AO225-1)*36+($AP225-1)*12+$AQ225+4,COLUMN())),INDIRECT(ADDRESS(($AO225-1)*3+$AP225+5,$AQ225+7)))&gt;=1,0,INDIRECT(ADDRESS(($AO225-1)*3+$AP225+5,$AQ225+7)))))</f>
        <v>0</v>
      </c>
      <c r="AS225" s="511">
        <f ca="1">COUNTIF(INDIRECT("H"&amp;(ROW()+12*(($AO225-1)*3+$AP225)-ROW())/12+5):INDIRECT("S"&amp;(ROW()+12*(($AO225-1)*3+$AP225)-ROW())/12+5),AR225)</f>
        <v>0</v>
      </c>
      <c r="AT225" s="515">
        <f ca="1">IF($AQ225=1,IF(INDIRECT(ADDRESS(($AO225-1)*3+$AP225+5,$AQ225+20))="",0,INDIRECT(ADDRESS(($AO225-1)*3+$AP225+5,$AQ225+20))),IF(INDIRECT(ADDRESS(($AO225-1)*3+$AP225+5,$AQ225+20))="",0,IF(COUNTIF(INDIRECT(ADDRESS(($AO225-1)*36+($AP225-1)*12+6,COLUMN())):INDIRECT(ADDRESS(($AO225-1)*36+($AP225-1)*12+$AQ225+4,COLUMN())),INDIRECT(ADDRESS(($AO225-1)*3+$AP225+5,$AQ225+20)))&gt;=1,0,INDIRECT(ADDRESS(($AO225-1)*3+$AP225+5,$AQ225+20)))))</f>
        <v>0</v>
      </c>
      <c r="AU225" s="511">
        <f ca="1">COUNTIF(INDIRECT("U"&amp;(ROW()+12*(($AO225-1)*3+$AP225)-ROW())/12+5):INDIRECT("AF"&amp;(ROW()+12*(($AO225-1)*3+$AP225)-ROW())/12+5),AT225)</f>
        <v>0</v>
      </c>
      <c r="AV225" s="511">
        <f ca="1">IF(AND(AR225+AT225&gt;0,AS225+AU225&gt;0),COUNTIF(AV$6:AV224,"&gt;0")+1,0)</f>
        <v>0</v>
      </c>
    </row>
    <row r="226" spans="41:48">
      <c r="AO226" s="511">
        <v>7</v>
      </c>
      <c r="AP226" s="511">
        <v>1</v>
      </c>
      <c r="AQ226" s="511">
        <v>5</v>
      </c>
      <c r="AR226" s="515">
        <f ca="1">IF($AQ226=1,IF(INDIRECT(ADDRESS(($AO226-1)*3+$AP226+5,$AQ226+7))="",0,INDIRECT(ADDRESS(($AO226-1)*3+$AP226+5,$AQ226+7))),IF(INDIRECT(ADDRESS(($AO226-1)*3+$AP226+5,$AQ226+7))="",0,IF(COUNTIF(INDIRECT(ADDRESS(($AO226-1)*36+($AP226-1)*12+6,COLUMN())):INDIRECT(ADDRESS(($AO226-1)*36+($AP226-1)*12+$AQ226+4,COLUMN())),INDIRECT(ADDRESS(($AO226-1)*3+$AP226+5,$AQ226+7)))&gt;=1,0,INDIRECT(ADDRESS(($AO226-1)*3+$AP226+5,$AQ226+7)))))</f>
        <v>0</v>
      </c>
      <c r="AS226" s="511">
        <f ca="1">COUNTIF(INDIRECT("H"&amp;(ROW()+12*(($AO226-1)*3+$AP226)-ROW())/12+5):INDIRECT("S"&amp;(ROW()+12*(($AO226-1)*3+$AP226)-ROW())/12+5),AR226)</f>
        <v>0</v>
      </c>
      <c r="AT226" s="515">
        <f ca="1">IF($AQ226=1,IF(INDIRECT(ADDRESS(($AO226-1)*3+$AP226+5,$AQ226+20))="",0,INDIRECT(ADDRESS(($AO226-1)*3+$AP226+5,$AQ226+20))),IF(INDIRECT(ADDRESS(($AO226-1)*3+$AP226+5,$AQ226+20))="",0,IF(COUNTIF(INDIRECT(ADDRESS(($AO226-1)*36+($AP226-1)*12+6,COLUMN())):INDIRECT(ADDRESS(($AO226-1)*36+($AP226-1)*12+$AQ226+4,COLUMN())),INDIRECT(ADDRESS(($AO226-1)*3+$AP226+5,$AQ226+20)))&gt;=1,0,INDIRECT(ADDRESS(($AO226-1)*3+$AP226+5,$AQ226+20)))))</f>
        <v>0</v>
      </c>
      <c r="AU226" s="511">
        <f ca="1">COUNTIF(INDIRECT("U"&amp;(ROW()+12*(($AO226-1)*3+$AP226)-ROW())/12+5):INDIRECT("AF"&amp;(ROW()+12*(($AO226-1)*3+$AP226)-ROW())/12+5),AT226)</f>
        <v>0</v>
      </c>
      <c r="AV226" s="511">
        <f ca="1">IF(AND(AR226+AT226&gt;0,AS226+AU226&gt;0),COUNTIF(AV$6:AV225,"&gt;0")+1,0)</f>
        <v>0</v>
      </c>
    </row>
    <row r="227" spans="41:48">
      <c r="AO227" s="511">
        <v>7</v>
      </c>
      <c r="AP227" s="511">
        <v>1</v>
      </c>
      <c r="AQ227" s="511">
        <v>6</v>
      </c>
      <c r="AR227" s="515">
        <f ca="1">IF($AQ227=1,IF(INDIRECT(ADDRESS(($AO227-1)*3+$AP227+5,$AQ227+7))="",0,INDIRECT(ADDRESS(($AO227-1)*3+$AP227+5,$AQ227+7))),IF(INDIRECT(ADDRESS(($AO227-1)*3+$AP227+5,$AQ227+7))="",0,IF(COUNTIF(INDIRECT(ADDRESS(($AO227-1)*36+($AP227-1)*12+6,COLUMN())):INDIRECT(ADDRESS(($AO227-1)*36+($AP227-1)*12+$AQ227+4,COLUMN())),INDIRECT(ADDRESS(($AO227-1)*3+$AP227+5,$AQ227+7)))&gt;=1,0,INDIRECT(ADDRESS(($AO227-1)*3+$AP227+5,$AQ227+7)))))</f>
        <v>0</v>
      </c>
      <c r="AS227" s="511">
        <f ca="1">COUNTIF(INDIRECT("H"&amp;(ROW()+12*(($AO227-1)*3+$AP227)-ROW())/12+5):INDIRECT("S"&amp;(ROW()+12*(($AO227-1)*3+$AP227)-ROW())/12+5),AR227)</f>
        <v>0</v>
      </c>
      <c r="AT227" s="515">
        <f ca="1">IF($AQ227=1,IF(INDIRECT(ADDRESS(($AO227-1)*3+$AP227+5,$AQ227+20))="",0,INDIRECT(ADDRESS(($AO227-1)*3+$AP227+5,$AQ227+20))),IF(INDIRECT(ADDRESS(($AO227-1)*3+$AP227+5,$AQ227+20))="",0,IF(COUNTIF(INDIRECT(ADDRESS(($AO227-1)*36+($AP227-1)*12+6,COLUMN())):INDIRECT(ADDRESS(($AO227-1)*36+($AP227-1)*12+$AQ227+4,COLUMN())),INDIRECT(ADDRESS(($AO227-1)*3+$AP227+5,$AQ227+20)))&gt;=1,0,INDIRECT(ADDRESS(($AO227-1)*3+$AP227+5,$AQ227+20)))))</f>
        <v>0</v>
      </c>
      <c r="AU227" s="511">
        <f ca="1">COUNTIF(INDIRECT("U"&amp;(ROW()+12*(($AO227-1)*3+$AP227)-ROW())/12+5):INDIRECT("AF"&amp;(ROW()+12*(($AO227-1)*3+$AP227)-ROW())/12+5),AT227)</f>
        <v>0</v>
      </c>
      <c r="AV227" s="511">
        <f ca="1">IF(AND(AR227+AT227&gt;0,AS227+AU227&gt;0),COUNTIF(AV$6:AV226,"&gt;0")+1,0)</f>
        <v>0</v>
      </c>
    </row>
    <row r="228" spans="41:48">
      <c r="AO228" s="511">
        <v>7</v>
      </c>
      <c r="AP228" s="511">
        <v>1</v>
      </c>
      <c r="AQ228" s="511">
        <v>7</v>
      </c>
      <c r="AR228" s="515">
        <f ca="1">IF($AQ228=1,IF(INDIRECT(ADDRESS(($AO228-1)*3+$AP228+5,$AQ228+7))="",0,INDIRECT(ADDRESS(($AO228-1)*3+$AP228+5,$AQ228+7))),IF(INDIRECT(ADDRESS(($AO228-1)*3+$AP228+5,$AQ228+7))="",0,IF(COUNTIF(INDIRECT(ADDRESS(($AO228-1)*36+($AP228-1)*12+6,COLUMN())):INDIRECT(ADDRESS(($AO228-1)*36+($AP228-1)*12+$AQ228+4,COLUMN())),INDIRECT(ADDRESS(($AO228-1)*3+$AP228+5,$AQ228+7)))&gt;=1,0,INDIRECT(ADDRESS(($AO228-1)*3+$AP228+5,$AQ228+7)))))</f>
        <v>0</v>
      </c>
      <c r="AS228" s="511">
        <f ca="1">COUNTIF(INDIRECT("H"&amp;(ROW()+12*(($AO228-1)*3+$AP228)-ROW())/12+5):INDIRECT("S"&amp;(ROW()+12*(($AO228-1)*3+$AP228)-ROW())/12+5),AR228)</f>
        <v>0</v>
      </c>
      <c r="AT228" s="515">
        <f ca="1">IF($AQ228=1,IF(INDIRECT(ADDRESS(($AO228-1)*3+$AP228+5,$AQ228+20))="",0,INDIRECT(ADDRESS(($AO228-1)*3+$AP228+5,$AQ228+20))),IF(INDIRECT(ADDRESS(($AO228-1)*3+$AP228+5,$AQ228+20))="",0,IF(COUNTIF(INDIRECT(ADDRESS(($AO228-1)*36+($AP228-1)*12+6,COLUMN())):INDIRECT(ADDRESS(($AO228-1)*36+($AP228-1)*12+$AQ228+4,COLUMN())),INDIRECT(ADDRESS(($AO228-1)*3+$AP228+5,$AQ228+20)))&gt;=1,0,INDIRECT(ADDRESS(($AO228-1)*3+$AP228+5,$AQ228+20)))))</f>
        <v>0</v>
      </c>
      <c r="AU228" s="511">
        <f ca="1">COUNTIF(INDIRECT("U"&amp;(ROW()+12*(($AO228-1)*3+$AP228)-ROW())/12+5):INDIRECT("AF"&amp;(ROW()+12*(($AO228-1)*3+$AP228)-ROW())/12+5),AT228)</f>
        <v>0</v>
      </c>
      <c r="AV228" s="511">
        <f ca="1">IF(AND(AR228+AT228&gt;0,AS228+AU228&gt;0),COUNTIF(AV$6:AV227,"&gt;0")+1,0)</f>
        <v>0</v>
      </c>
    </row>
    <row r="229" spans="41:48">
      <c r="AO229" s="511">
        <v>7</v>
      </c>
      <c r="AP229" s="511">
        <v>1</v>
      </c>
      <c r="AQ229" s="511">
        <v>8</v>
      </c>
      <c r="AR229" s="515">
        <f ca="1">IF($AQ229=1,IF(INDIRECT(ADDRESS(($AO229-1)*3+$AP229+5,$AQ229+7))="",0,INDIRECT(ADDRESS(($AO229-1)*3+$AP229+5,$AQ229+7))),IF(INDIRECT(ADDRESS(($AO229-1)*3+$AP229+5,$AQ229+7))="",0,IF(COUNTIF(INDIRECT(ADDRESS(($AO229-1)*36+($AP229-1)*12+6,COLUMN())):INDIRECT(ADDRESS(($AO229-1)*36+($AP229-1)*12+$AQ229+4,COLUMN())),INDIRECT(ADDRESS(($AO229-1)*3+$AP229+5,$AQ229+7)))&gt;=1,0,INDIRECT(ADDRESS(($AO229-1)*3+$AP229+5,$AQ229+7)))))</f>
        <v>0</v>
      </c>
      <c r="AS229" s="511">
        <f ca="1">COUNTIF(INDIRECT("H"&amp;(ROW()+12*(($AO229-1)*3+$AP229)-ROW())/12+5):INDIRECT("S"&amp;(ROW()+12*(($AO229-1)*3+$AP229)-ROW())/12+5),AR229)</f>
        <v>0</v>
      </c>
      <c r="AT229" s="515">
        <f ca="1">IF($AQ229=1,IF(INDIRECT(ADDRESS(($AO229-1)*3+$AP229+5,$AQ229+20))="",0,INDIRECT(ADDRESS(($AO229-1)*3+$AP229+5,$AQ229+20))),IF(INDIRECT(ADDRESS(($AO229-1)*3+$AP229+5,$AQ229+20))="",0,IF(COUNTIF(INDIRECT(ADDRESS(($AO229-1)*36+($AP229-1)*12+6,COLUMN())):INDIRECT(ADDRESS(($AO229-1)*36+($AP229-1)*12+$AQ229+4,COLUMN())),INDIRECT(ADDRESS(($AO229-1)*3+$AP229+5,$AQ229+20)))&gt;=1,0,INDIRECT(ADDRESS(($AO229-1)*3+$AP229+5,$AQ229+20)))))</f>
        <v>0</v>
      </c>
      <c r="AU229" s="511">
        <f ca="1">COUNTIF(INDIRECT("U"&amp;(ROW()+12*(($AO229-1)*3+$AP229)-ROW())/12+5):INDIRECT("AF"&amp;(ROW()+12*(($AO229-1)*3+$AP229)-ROW())/12+5),AT229)</f>
        <v>0</v>
      </c>
      <c r="AV229" s="511">
        <f ca="1">IF(AND(AR229+AT229&gt;0,AS229+AU229&gt;0),COUNTIF(AV$6:AV228,"&gt;0")+1,0)</f>
        <v>0</v>
      </c>
    </row>
    <row r="230" spans="41:48">
      <c r="AO230" s="511">
        <v>7</v>
      </c>
      <c r="AP230" s="511">
        <v>1</v>
      </c>
      <c r="AQ230" s="511">
        <v>9</v>
      </c>
      <c r="AR230" s="515">
        <f ca="1">IF($AQ230=1,IF(INDIRECT(ADDRESS(($AO230-1)*3+$AP230+5,$AQ230+7))="",0,INDIRECT(ADDRESS(($AO230-1)*3+$AP230+5,$AQ230+7))),IF(INDIRECT(ADDRESS(($AO230-1)*3+$AP230+5,$AQ230+7))="",0,IF(COUNTIF(INDIRECT(ADDRESS(($AO230-1)*36+($AP230-1)*12+6,COLUMN())):INDIRECT(ADDRESS(($AO230-1)*36+($AP230-1)*12+$AQ230+4,COLUMN())),INDIRECT(ADDRESS(($AO230-1)*3+$AP230+5,$AQ230+7)))&gt;=1,0,INDIRECT(ADDRESS(($AO230-1)*3+$AP230+5,$AQ230+7)))))</f>
        <v>0</v>
      </c>
      <c r="AS230" s="511">
        <f ca="1">COUNTIF(INDIRECT("H"&amp;(ROW()+12*(($AO230-1)*3+$AP230)-ROW())/12+5):INDIRECT("S"&amp;(ROW()+12*(($AO230-1)*3+$AP230)-ROW())/12+5),AR230)</f>
        <v>0</v>
      </c>
      <c r="AT230" s="515">
        <f ca="1">IF($AQ230=1,IF(INDIRECT(ADDRESS(($AO230-1)*3+$AP230+5,$AQ230+20))="",0,INDIRECT(ADDRESS(($AO230-1)*3+$AP230+5,$AQ230+20))),IF(INDIRECT(ADDRESS(($AO230-1)*3+$AP230+5,$AQ230+20))="",0,IF(COUNTIF(INDIRECT(ADDRESS(($AO230-1)*36+($AP230-1)*12+6,COLUMN())):INDIRECT(ADDRESS(($AO230-1)*36+($AP230-1)*12+$AQ230+4,COLUMN())),INDIRECT(ADDRESS(($AO230-1)*3+$AP230+5,$AQ230+20)))&gt;=1,0,INDIRECT(ADDRESS(($AO230-1)*3+$AP230+5,$AQ230+20)))))</f>
        <v>0</v>
      </c>
      <c r="AU230" s="511">
        <f ca="1">COUNTIF(INDIRECT("U"&amp;(ROW()+12*(($AO230-1)*3+$AP230)-ROW())/12+5):INDIRECT("AF"&amp;(ROW()+12*(($AO230-1)*3+$AP230)-ROW())/12+5),AT230)</f>
        <v>0</v>
      </c>
      <c r="AV230" s="511">
        <f ca="1">IF(AND(AR230+AT230&gt;0,AS230+AU230&gt;0),COUNTIF(AV$6:AV229,"&gt;0")+1,0)</f>
        <v>0</v>
      </c>
    </row>
    <row r="231" spans="41:48">
      <c r="AO231" s="511">
        <v>7</v>
      </c>
      <c r="AP231" s="511">
        <v>1</v>
      </c>
      <c r="AQ231" s="511">
        <v>10</v>
      </c>
      <c r="AR231" s="515">
        <f ca="1">IF($AQ231=1,IF(INDIRECT(ADDRESS(($AO231-1)*3+$AP231+5,$AQ231+7))="",0,INDIRECT(ADDRESS(($AO231-1)*3+$AP231+5,$AQ231+7))),IF(INDIRECT(ADDRESS(($AO231-1)*3+$AP231+5,$AQ231+7))="",0,IF(COUNTIF(INDIRECT(ADDRESS(($AO231-1)*36+($AP231-1)*12+6,COLUMN())):INDIRECT(ADDRESS(($AO231-1)*36+($AP231-1)*12+$AQ231+4,COLUMN())),INDIRECT(ADDRESS(($AO231-1)*3+$AP231+5,$AQ231+7)))&gt;=1,0,INDIRECT(ADDRESS(($AO231-1)*3+$AP231+5,$AQ231+7)))))</f>
        <v>0</v>
      </c>
      <c r="AS231" s="511">
        <f ca="1">COUNTIF(INDIRECT("H"&amp;(ROW()+12*(($AO231-1)*3+$AP231)-ROW())/12+5):INDIRECT("S"&amp;(ROW()+12*(($AO231-1)*3+$AP231)-ROW())/12+5),AR231)</f>
        <v>0</v>
      </c>
      <c r="AT231" s="515">
        <f ca="1">IF($AQ231=1,IF(INDIRECT(ADDRESS(($AO231-1)*3+$AP231+5,$AQ231+20))="",0,INDIRECT(ADDRESS(($AO231-1)*3+$AP231+5,$AQ231+20))),IF(INDIRECT(ADDRESS(($AO231-1)*3+$AP231+5,$AQ231+20))="",0,IF(COUNTIF(INDIRECT(ADDRESS(($AO231-1)*36+($AP231-1)*12+6,COLUMN())):INDIRECT(ADDRESS(($AO231-1)*36+($AP231-1)*12+$AQ231+4,COLUMN())),INDIRECT(ADDRESS(($AO231-1)*3+$AP231+5,$AQ231+20)))&gt;=1,0,INDIRECT(ADDRESS(($AO231-1)*3+$AP231+5,$AQ231+20)))))</f>
        <v>0</v>
      </c>
      <c r="AU231" s="511">
        <f ca="1">COUNTIF(INDIRECT("U"&amp;(ROW()+12*(($AO231-1)*3+$AP231)-ROW())/12+5):INDIRECT("AF"&amp;(ROW()+12*(($AO231-1)*3+$AP231)-ROW())/12+5),AT231)</f>
        <v>0</v>
      </c>
      <c r="AV231" s="511">
        <f ca="1">IF(AND(AR231+AT231&gt;0,AS231+AU231&gt;0),COUNTIF(AV$6:AV230,"&gt;0")+1,0)</f>
        <v>0</v>
      </c>
    </row>
    <row r="232" spans="41:48">
      <c r="AO232" s="511">
        <v>7</v>
      </c>
      <c r="AP232" s="511">
        <v>1</v>
      </c>
      <c r="AQ232" s="511">
        <v>11</v>
      </c>
      <c r="AR232" s="515">
        <f ca="1">IF($AQ232=1,IF(INDIRECT(ADDRESS(($AO232-1)*3+$AP232+5,$AQ232+7))="",0,INDIRECT(ADDRESS(($AO232-1)*3+$AP232+5,$AQ232+7))),IF(INDIRECT(ADDRESS(($AO232-1)*3+$AP232+5,$AQ232+7))="",0,IF(COUNTIF(INDIRECT(ADDRESS(($AO232-1)*36+($AP232-1)*12+6,COLUMN())):INDIRECT(ADDRESS(($AO232-1)*36+($AP232-1)*12+$AQ232+4,COLUMN())),INDIRECT(ADDRESS(($AO232-1)*3+$AP232+5,$AQ232+7)))&gt;=1,0,INDIRECT(ADDRESS(($AO232-1)*3+$AP232+5,$AQ232+7)))))</f>
        <v>0</v>
      </c>
      <c r="AS232" s="511">
        <f ca="1">COUNTIF(INDIRECT("H"&amp;(ROW()+12*(($AO232-1)*3+$AP232)-ROW())/12+5):INDIRECT("S"&amp;(ROW()+12*(($AO232-1)*3+$AP232)-ROW())/12+5),AR232)</f>
        <v>0</v>
      </c>
      <c r="AT232" s="515">
        <f ca="1">IF($AQ232=1,IF(INDIRECT(ADDRESS(($AO232-1)*3+$AP232+5,$AQ232+20))="",0,INDIRECT(ADDRESS(($AO232-1)*3+$AP232+5,$AQ232+20))),IF(INDIRECT(ADDRESS(($AO232-1)*3+$AP232+5,$AQ232+20))="",0,IF(COUNTIF(INDIRECT(ADDRESS(($AO232-1)*36+($AP232-1)*12+6,COLUMN())):INDIRECT(ADDRESS(($AO232-1)*36+($AP232-1)*12+$AQ232+4,COLUMN())),INDIRECT(ADDRESS(($AO232-1)*3+$AP232+5,$AQ232+20)))&gt;=1,0,INDIRECT(ADDRESS(($AO232-1)*3+$AP232+5,$AQ232+20)))))</f>
        <v>0</v>
      </c>
      <c r="AU232" s="511">
        <f ca="1">COUNTIF(INDIRECT("U"&amp;(ROW()+12*(($AO232-1)*3+$AP232)-ROW())/12+5):INDIRECT("AF"&amp;(ROW()+12*(($AO232-1)*3+$AP232)-ROW())/12+5),AT232)</f>
        <v>0</v>
      </c>
      <c r="AV232" s="511">
        <f ca="1">IF(AND(AR232+AT232&gt;0,AS232+AU232&gt;0),COUNTIF(AV$6:AV231,"&gt;0")+1,0)</f>
        <v>0</v>
      </c>
    </row>
    <row r="233" spans="41:48">
      <c r="AO233" s="511">
        <v>7</v>
      </c>
      <c r="AP233" s="511">
        <v>1</v>
      </c>
      <c r="AQ233" s="511">
        <v>12</v>
      </c>
      <c r="AR233" s="515">
        <f ca="1">IF($AQ233=1,IF(INDIRECT(ADDRESS(($AO233-1)*3+$AP233+5,$AQ233+7))="",0,INDIRECT(ADDRESS(($AO233-1)*3+$AP233+5,$AQ233+7))),IF(INDIRECT(ADDRESS(($AO233-1)*3+$AP233+5,$AQ233+7))="",0,IF(COUNTIF(INDIRECT(ADDRESS(($AO233-1)*36+($AP233-1)*12+6,COLUMN())):INDIRECT(ADDRESS(($AO233-1)*36+($AP233-1)*12+$AQ233+4,COLUMN())),INDIRECT(ADDRESS(($AO233-1)*3+$AP233+5,$AQ233+7)))&gt;=1,0,INDIRECT(ADDRESS(($AO233-1)*3+$AP233+5,$AQ233+7)))))</f>
        <v>0</v>
      </c>
      <c r="AS233" s="511">
        <f ca="1">COUNTIF(INDIRECT("H"&amp;(ROW()+12*(($AO233-1)*3+$AP233)-ROW())/12+5):INDIRECT("S"&amp;(ROW()+12*(($AO233-1)*3+$AP233)-ROW())/12+5),AR233)</f>
        <v>0</v>
      </c>
      <c r="AT233" s="515">
        <f ca="1">IF($AQ233=1,IF(INDIRECT(ADDRESS(($AO233-1)*3+$AP233+5,$AQ233+20))="",0,INDIRECT(ADDRESS(($AO233-1)*3+$AP233+5,$AQ233+20))),IF(INDIRECT(ADDRESS(($AO233-1)*3+$AP233+5,$AQ233+20))="",0,IF(COUNTIF(INDIRECT(ADDRESS(($AO233-1)*36+($AP233-1)*12+6,COLUMN())):INDIRECT(ADDRESS(($AO233-1)*36+($AP233-1)*12+$AQ233+4,COLUMN())),INDIRECT(ADDRESS(($AO233-1)*3+$AP233+5,$AQ233+20)))&gt;=1,0,INDIRECT(ADDRESS(($AO233-1)*3+$AP233+5,$AQ233+20)))))</f>
        <v>0</v>
      </c>
      <c r="AU233" s="511">
        <f ca="1">COUNTIF(INDIRECT("U"&amp;(ROW()+12*(($AO233-1)*3+$AP233)-ROW())/12+5):INDIRECT("AF"&amp;(ROW()+12*(($AO233-1)*3+$AP233)-ROW())/12+5),AT233)</f>
        <v>0</v>
      </c>
      <c r="AV233" s="511">
        <f ca="1">IF(AND(AR233+AT233&gt;0,AS233+AU233&gt;0),COUNTIF(AV$6:AV232,"&gt;0")+1,0)</f>
        <v>0</v>
      </c>
    </row>
    <row r="234" spans="41:48">
      <c r="AO234" s="511">
        <v>7</v>
      </c>
      <c r="AP234" s="511">
        <v>2</v>
      </c>
      <c r="AQ234" s="511">
        <v>1</v>
      </c>
      <c r="AR234" s="515">
        <f ca="1">IF($AQ234=1,IF(INDIRECT(ADDRESS(($AO234-1)*3+$AP234+5,$AQ234+7))="",0,INDIRECT(ADDRESS(($AO234-1)*3+$AP234+5,$AQ234+7))),IF(INDIRECT(ADDRESS(($AO234-1)*3+$AP234+5,$AQ234+7))="",0,IF(COUNTIF(INDIRECT(ADDRESS(($AO234-1)*36+($AP234-1)*12+6,COLUMN())):INDIRECT(ADDRESS(($AO234-1)*36+($AP234-1)*12+$AQ234+4,COLUMN())),INDIRECT(ADDRESS(($AO234-1)*3+$AP234+5,$AQ234+7)))&gt;=1,0,INDIRECT(ADDRESS(($AO234-1)*3+$AP234+5,$AQ234+7)))))</f>
        <v>0</v>
      </c>
      <c r="AS234" s="511">
        <f ca="1">COUNTIF(INDIRECT("H"&amp;(ROW()+12*(($AO234-1)*3+$AP234)-ROW())/12+5):INDIRECT("S"&amp;(ROW()+12*(($AO234-1)*3+$AP234)-ROW())/12+5),AR234)</f>
        <v>0</v>
      </c>
      <c r="AT234" s="515">
        <f ca="1">IF($AQ234=1,IF(INDIRECT(ADDRESS(($AO234-1)*3+$AP234+5,$AQ234+20))="",0,INDIRECT(ADDRESS(($AO234-1)*3+$AP234+5,$AQ234+20))),IF(INDIRECT(ADDRESS(($AO234-1)*3+$AP234+5,$AQ234+20))="",0,IF(COUNTIF(INDIRECT(ADDRESS(($AO234-1)*36+($AP234-1)*12+6,COLUMN())):INDIRECT(ADDRESS(($AO234-1)*36+($AP234-1)*12+$AQ234+4,COLUMN())),INDIRECT(ADDRESS(($AO234-1)*3+$AP234+5,$AQ234+20)))&gt;=1,0,INDIRECT(ADDRESS(($AO234-1)*3+$AP234+5,$AQ234+20)))))</f>
        <v>0</v>
      </c>
      <c r="AU234" s="511">
        <f ca="1">COUNTIF(INDIRECT("U"&amp;(ROW()+12*(($AO234-1)*3+$AP234)-ROW())/12+5):INDIRECT("AF"&amp;(ROW()+12*(($AO234-1)*3+$AP234)-ROW())/12+5),AT234)</f>
        <v>0</v>
      </c>
      <c r="AV234" s="511">
        <f ca="1">IF(AND(AR234+AT234&gt;0,AS234+AU234&gt;0),COUNTIF(AV$6:AV233,"&gt;0")+1,0)</f>
        <v>0</v>
      </c>
    </row>
    <row r="235" spans="41:48">
      <c r="AO235" s="511">
        <v>7</v>
      </c>
      <c r="AP235" s="511">
        <v>2</v>
      </c>
      <c r="AQ235" s="511">
        <v>2</v>
      </c>
      <c r="AR235" s="515">
        <f ca="1">IF($AQ235=1,IF(INDIRECT(ADDRESS(($AO235-1)*3+$AP235+5,$AQ235+7))="",0,INDIRECT(ADDRESS(($AO235-1)*3+$AP235+5,$AQ235+7))),IF(INDIRECT(ADDRESS(($AO235-1)*3+$AP235+5,$AQ235+7))="",0,IF(COUNTIF(INDIRECT(ADDRESS(($AO235-1)*36+($AP235-1)*12+6,COLUMN())):INDIRECT(ADDRESS(($AO235-1)*36+($AP235-1)*12+$AQ235+4,COLUMN())),INDIRECT(ADDRESS(($AO235-1)*3+$AP235+5,$AQ235+7)))&gt;=1,0,INDIRECT(ADDRESS(($AO235-1)*3+$AP235+5,$AQ235+7)))))</f>
        <v>0</v>
      </c>
      <c r="AS235" s="511">
        <f ca="1">COUNTIF(INDIRECT("H"&amp;(ROW()+12*(($AO235-1)*3+$AP235)-ROW())/12+5):INDIRECT("S"&amp;(ROW()+12*(($AO235-1)*3+$AP235)-ROW())/12+5),AR235)</f>
        <v>0</v>
      </c>
      <c r="AT235" s="515">
        <f ca="1">IF($AQ235=1,IF(INDIRECT(ADDRESS(($AO235-1)*3+$AP235+5,$AQ235+20))="",0,INDIRECT(ADDRESS(($AO235-1)*3+$AP235+5,$AQ235+20))),IF(INDIRECT(ADDRESS(($AO235-1)*3+$AP235+5,$AQ235+20))="",0,IF(COUNTIF(INDIRECT(ADDRESS(($AO235-1)*36+($AP235-1)*12+6,COLUMN())):INDIRECT(ADDRESS(($AO235-1)*36+($AP235-1)*12+$AQ235+4,COLUMN())),INDIRECT(ADDRESS(($AO235-1)*3+$AP235+5,$AQ235+20)))&gt;=1,0,INDIRECT(ADDRESS(($AO235-1)*3+$AP235+5,$AQ235+20)))))</f>
        <v>0</v>
      </c>
      <c r="AU235" s="511">
        <f ca="1">COUNTIF(INDIRECT("U"&amp;(ROW()+12*(($AO235-1)*3+$AP235)-ROW())/12+5):INDIRECT("AF"&amp;(ROW()+12*(($AO235-1)*3+$AP235)-ROW())/12+5),AT235)</f>
        <v>0</v>
      </c>
      <c r="AV235" s="511">
        <f ca="1">IF(AND(AR235+AT235&gt;0,AS235+AU235&gt;0),COUNTIF(AV$6:AV234,"&gt;0")+1,0)</f>
        <v>0</v>
      </c>
    </row>
    <row r="236" spans="41:48">
      <c r="AO236" s="511">
        <v>7</v>
      </c>
      <c r="AP236" s="511">
        <v>2</v>
      </c>
      <c r="AQ236" s="511">
        <v>3</v>
      </c>
      <c r="AR236" s="515">
        <f ca="1">IF($AQ236=1,IF(INDIRECT(ADDRESS(($AO236-1)*3+$AP236+5,$AQ236+7))="",0,INDIRECT(ADDRESS(($AO236-1)*3+$AP236+5,$AQ236+7))),IF(INDIRECT(ADDRESS(($AO236-1)*3+$AP236+5,$AQ236+7))="",0,IF(COUNTIF(INDIRECT(ADDRESS(($AO236-1)*36+($AP236-1)*12+6,COLUMN())):INDIRECT(ADDRESS(($AO236-1)*36+($AP236-1)*12+$AQ236+4,COLUMN())),INDIRECT(ADDRESS(($AO236-1)*3+$AP236+5,$AQ236+7)))&gt;=1,0,INDIRECT(ADDRESS(($AO236-1)*3+$AP236+5,$AQ236+7)))))</f>
        <v>0</v>
      </c>
      <c r="AS236" s="511">
        <f ca="1">COUNTIF(INDIRECT("H"&amp;(ROW()+12*(($AO236-1)*3+$AP236)-ROW())/12+5):INDIRECT("S"&amp;(ROW()+12*(($AO236-1)*3+$AP236)-ROW())/12+5),AR236)</f>
        <v>0</v>
      </c>
      <c r="AT236" s="515">
        <f ca="1">IF($AQ236=1,IF(INDIRECT(ADDRESS(($AO236-1)*3+$AP236+5,$AQ236+20))="",0,INDIRECT(ADDRESS(($AO236-1)*3+$AP236+5,$AQ236+20))),IF(INDIRECT(ADDRESS(($AO236-1)*3+$AP236+5,$AQ236+20))="",0,IF(COUNTIF(INDIRECT(ADDRESS(($AO236-1)*36+($AP236-1)*12+6,COLUMN())):INDIRECT(ADDRESS(($AO236-1)*36+($AP236-1)*12+$AQ236+4,COLUMN())),INDIRECT(ADDRESS(($AO236-1)*3+$AP236+5,$AQ236+20)))&gt;=1,0,INDIRECT(ADDRESS(($AO236-1)*3+$AP236+5,$AQ236+20)))))</f>
        <v>0</v>
      </c>
      <c r="AU236" s="511">
        <f ca="1">COUNTIF(INDIRECT("U"&amp;(ROW()+12*(($AO236-1)*3+$AP236)-ROW())/12+5):INDIRECT("AF"&amp;(ROW()+12*(($AO236-1)*3+$AP236)-ROW())/12+5),AT236)</f>
        <v>0</v>
      </c>
      <c r="AV236" s="511">
        <f ca="1">IF(AND(AR236+AT236&gt;0,AS236+AU236&gt;0),COUNTIF(AV$6:AV235,"&gt;0")+1,0)</f>
        <v>0</v>
      </c>
    </row>
    <row r="237" spans="41:48">
      <c r="AO237" s="511">
        <v>7</v>
      </c>
      <c r="AP237" s="511">
        <v>2</v>
      </c>
      <c r="AQ237" s="511">
        <v>4</v>
      </c>
      <c r="AR237" s="515">
        <f ca="1">IF($AQ237=1,IF(INDIRECT(ADDRESS(($AO237-1)*3+$AP237+5,$AQ237+7))="",0,INDIRECT(ADDRESS(($AO237-1)*3+$AP237+5,$AQ237+7))),IF(INDIRECT(ADDRESS(($AO237-1)*3+$AP237+5,$AQ237+7))="",0,IF(COUNTIF(INDIRECT(ADDRESS(($AO237-1)*36+($AP237-1)*12+6,COLUMN())):INDIRECT(ADDRESS(($AO237-1)*36+($AP237-1)*12+$AQ237+4,COLUMN())),INDIRECT(ADDRESS(($AO237-1)*3+$AP237+5,$AQ237+7)))&gt;=1,0,INDIRECT(ADDRESS(($AO237-1)*3+$AP237+5,$AQ237+7)))))</f>
        <v>0</v>
      </c>
      <c r="AS237" s="511">
        <f ca="1">COUNTIF(INDIRECT("H"&amp;(ROW()+12*(($AO237-1)*3+$AP237)-ROW())/12+5):INDIRECT("S"&amp;(ROW()+12*(($AO237-1)*3+$AP237)-ROW())/12+5),AR237)</f>
        <v>0</v>
      </c>
      <c r="AT237" s="515">
        <f ca="1">IF($AQ237=1,IF(INDIRECT(ADDRESS(($AO237-1)*3+$AP237+5,$AQ237+20))="",0,INDIRECT(ADDRESS(($AO237-1)*3+$AP237+5,$AQ237+20))),IF(INDIRECT(ADDRESS(($AO237-1)*3+$AP237+5,$AQ237+20))="",0,IF(COUNTIF(INDIRECT(ADDRESS(($AO237-1)*36+($AP237-1)*12+6,COLUMN())):INDIRECT(ADDRESS(($AO237-1)*36+($AP237-1)*12+$AQ237+4,COLUMN())),INDIRECT(ADDRESS(($AO237-1)*3+$AP237+5,$AQ237+20)))&gt;=1,0,INDIRECT(ADDRESS(($AO237-1)*3+$AP237+5,$AQ237+20)))))</f>
        <v>0</v>
      </c>
      <c r="AU237" s="511">
        <f ca="1">COUNTIF(INDIRECT("U"&amp;(ROW()+12*(($AO237-1)*3+$AP237)-ROW())/12+5):INDIRECT("AF"&amp;(ROW()+12*(($AO237-1)*3+$AP237)-ROW())/12+5),AT237)</f>
        <v>0</v>
      </c>
      <c r="AV237" s="511">
        <f ca="1">IF(AND(AR237+AT237&gt;0,AS237+AU237&gt;0),COUNTIF(AV$6:AV236,"&gt;0")+1,0)</f>
        <v>0</v>
      </c>
    </row>
    <row r="238" spans="41:48">
      <c r="AO238" s="511">
        <v>7</v>
      </c>
      <c r="AP238" s="511">
        <v>2</v>
      </c>
      <c r="AQ238" s="511">
        <v>5</v>
      </c>
      <c r="AR238" s="515">
        <f ca="1">IF($AQ238=1,IF(INDIRECT(ADDRESS(($AO238-1)*3+$AP238+5,$AQ238+7))="",0,INDIRECT(ADDRESS(($AO238-1)*3+$AP238+5,$AQ238+7))),IF(INDIRECT(ADDRESS(($AO238-1)*3+$AP238+5,$AQ238+7))="",0,IF(COUNTIF(INDIRECT(ADDRESS(($AO238-1)*36+($AP238-1)*12+6,COLUMN())):INDIRECT(ADDRESS(($AO238-1)*36+($AP238-1)*12+$AQ238+4,COLUMN())),INDIRECT(ADDRESS(($AO238-1)*3+$AP238+5,$AQ238+7)))&gt;=1,0,INDIRECT(ADDRESS(($AO238-1)*3+$AP238+5,$AQ238+7)))))</f>
        <v>0</v>
      </c>
      <c r="AS238" s="511">
        <f ca="1">COUNTIF(INDIRECT("H"&amp;(ROW()+12*(($AO238-1)*3+$AP238)-ROW())/12+5):INDIRECT("S"&amp;(ROW()+12*(($AO238-1)*3+$AP238)-ROW())/12+5),AR238)</f>
        <v>0</v>
      </c>
      <c r="AT238" s="515">
        <f ca="1">IF($AQ238=1,IF(INDIRECT(ADDRESS(($AO238-1)*3+$AP238+5,$AQ238+20))="",0,INDIRECT(ADDRESS(($AO238-1)*3+$AP238+5,$AQ238+20))),IF(INDIRECT(ADDRESS(($AO238-1)*3+$AP238+5,$AQ238+20))="",0,IF(COUNTIF(INDIRECT(ADDRESS(($AO238-1)*36+($AP238-1)*12+6,COLUMN())):INDIRECT(ADDRESS(($AO238-1)*36+($AP238-1)*12+$AQ238+4,COLUMN())),INDIRECT(ADDRESS(($AO238-1)*3+$AP238+5,$AQ238+20)))&gt;=1,0,INDIRECT(ADDRESS(($AO238-1)*3+$AP238+5,$AQ238+20)))))</f>
        <v>0</v>
      </c>
      <c r="AU238" s="511">
        <f ca="1">COUNTIF(INDIRECT("U"&amp;(ROW()+12*(($AO238-1)*3+$AP238)-ROW())/12+5):INDIRECT("AF"&amp;(ROW()+12*(($AO238-1)*3+$AP238)-ROW())/12+5),AT238)</f>
        <v>0</v>
      </c>
      <c r="AV238" s="511">
        <f ca="1">IF(AND(AR238+AT238&gt;0,AS238+AU238&gt;0),COUNTIF(AV$6:AV237,"&gt;0")+1,0)</f>
        <v>0</v>
      </c>
    </row>
    <row r="239" spans="41:48">
      <c r="AO239" s="511">
        <v>7</v>
      </c>
      <c r="AP239" s="511">
        <v>2</v>
      </c>
      <c r="AQ239" s="511">
        <v>6</v>
      </c>
      <c r="AR239" s="515">
        <f ca="1">IF($AQ239=1,IF(INDIRECT(ADDRESS(($AO239-1)*3+$AP239+5,$AQ239+7))="",0,INDIRECT(ADDRESS(($AO239-1)*3+$AP239+5,$AQ239+7))),IF(INDIRECT(ADDRESS(($AO239-1)*3+$AP239+5,$AQ239+7))="",0,IF(COUNTIF(INDIRECT(ADDRESS(($AO239-1)*36+($AP239-1)*12+6,COLUMN())):INDIRECT(ADDRESS(($AO239-1)*36+($AP239-1)*12+$AQ239+4,COLUMN())),INDIRECT(ADDRESS(($AO239-1)*3+$AP239+5,$AQ239+7)))&gt;=1,0,INDIRECT(ADDRESS(($AO239-1)*3+$AP239+5,$AQ239+7)))))</f>
        <v>0</v>
      </c>
      <c r="AS239" s="511">
        <f ca="1">COUNTIF(INDIRECT("H"&amp;(ROW()+12*(($AO239-1)*3+$AP239)-ROW())/12+5):INDIRECT("S"&amp;(ROW()+12*(($AO239-1)*3+$AP239)-ROW())/12+5),AR239)</f>
        <v>0</v>
      </c>
      <c r="AT239" s="515">
        <f ca="1">IF($AQ239=1,IF(INDIRECT(ADDRESS(($AO239-1)*3+$AP239+5,$AQ239+20))="",0,INDIRECT(ADDRESS(($AO239-1)*3+$AP239+5,$AQ239+20))),IF(INDIRECT(ADDRESS(($AO239-1)*3+$AP239+5,$AQ239+20))="",0,IF(COUNTIF(INDIRECT(ADDRESS(($AO239-1)*36+($AP239-1)*12+6,COLUMN())):INDIRECT(ADDRESS(($AO239-1)*36+($AP239-1)*12+$AQ239+4,COLUMN())),INDIRECT(ADDRESS(($AO239-1)*3+$AP239+5,$AQ239+20)))&gt;=1,0,INDIRECT(ADDRESS(($AO239-1)*3+$AP239+5,$AQ239+20)))))</f>
        <v>0</v>
      </c>
      <c r="AU239" s="511">
        <f ca="1">COUNTIF(INDIRECT("U"&amp;(ROW()+12*(($AO239-1)*3+$AP239)-ROW())/12+5):INDIRECT("AF"&amp;(ROW()+12*(($AO239-1)*3+$AP239)-ROW())/12+5),AT239)</f>
        <v>0</v>
      </c>
      <c r="AV239" s="511">
        <f ca="1">IF(AND(AR239+AT239&gt;0,AS239+AU239&gt;0),COUNTIF(AV$6:AV238,"&gt;0")+1,0)</f>
        <v>0</v>
      </c>
    </row>
    <row r="240" spans="41:48">
      <c r="AO240" s="511">
        <v>7</v>
      </c>
      <c r="AP240" s="511">
        <v>2</v>
      </c>
      <c r="AQ240" s="511">
        <v>7</v>
      </c>
      <c r="AR240" s="515">
        <f ca="1">IF($AQ240=1,IF(INDIRECT(ADDRESS(($AO240-1)*3+$AP240+5,$AQ240+7))="",0,INDIRECT(ADDRESS(($AO240-1)*3+$AP240+5,$AQ240+7))),IF(INDIRECT(ADDRESS(($AO240-1)*3+$AP240+5,$AQ240+7))="",0,IF(COUNTIF(INDIRECT(ADDRESS(($AO240-1)*36+($AP240-1)*12+6,COLUMN())):INDIRECT(ADDRESS(($AO240-1)*36+($AP240-1)*12+$AQ240+4,COLUMN())),INDIRECT(ADDRESS(($AO240-1)*3+$AP240+5,$AQ240+7)))&gt;=1,0,INDIRECT(ADDRESS(($AO240-1)*3+$AP240+5,$AQ240+7)))))</f>
        <v>0</v>
      </c>
      <c r="AS240" s="511">
        <f ca="1">COUNTIF(INDIRECT("H"&amp;(ROW()+12*(($AO240-1)*3+$AP240)-ROW())/12+5):INDIRECT("S"&amp;(ROW()+12*(($AO240-1)*3+$AP240)-ROW())/12+5),AR240)</f>
        <v>0</v>
      </c>
      <c r="AT240" s="515">
        <f ca="1">IF($AQ240=1,IF(INDIRECT(ADDRESS(($AO240-1)*3+$AP240+5,$AQ240+20))="",0,INDIRECT(ADDRESS(($AO240-1)*3+$AP240+5,$AQ240+20))),IF(INDIRECT(ADDRESS(($AO240-1)*3+$AP240+5,$AQ240+20))="",0,IF(COUNTIF(INDIRECT(ADDRESS(($AO240-1)*36+($AP240-1)*12+6,COLUMN())):INDIRECT(ADDRESS(($AO240-1)*36+($AP240-1)*12+$AQ240+4,COLUMN())),INDIRECT(ADDRESS(($AO240-1)*3+$AP240+5,$AQ240+20)))&gt;=1,0,INDIRECT(ADDRESS(($AO240-1)*3+$AP240+5,$AQ240+20)))))</f>
        <v>0</v>
      </c>
      <c r="AU240" s="511">
        <f ca="1">COUNTIF(INDIRECT("U"&amp;(ROW()+12*(($AO240-1)*3+$AP240)-ROW())/12+5):INDIRECT("AF"&amp;(ROW()+12*(($AO240-1)*3+$AP240)-ROW())/12+5),AT240)</f>
        <v>0</v>
      </c>
      <c r="AV240" s="511">
        <f ca="1">IF(AND(AR240+AT240&gt;0,AS240+AU240&gt;0),COUNTIF(AV$6:AV239,"&gt;0")+1,0)</f>
        <v>0</v>
      </c>
    </row>
    <row r="241" spans="41:48">
      <c r="AO241" s="511">
        <v>7</v>
      </c>
      <c r="AP241" s="511">
        <v>2</v>
      </c>
      <c r="AQ241" s="511">
        <v>8</v>
      </c>
      <c r="AR241" s="515">
        <f ca="1">IF($AQ241=1,IF(INDIRECT(ADDRESS(($AO241-1)*3+$AP241+5,$AQ241+7))="",0,INDIRECT(ADDRESS(($AO241-1)*3+$AP241+5,$AQ241+7))),IF(INDIRECT(ADDRESS(($AO241-1)*3+$AP241+5,$AQ241+7))="",0,IF(COUNTIF(INDIRECT(ADDRESS(($AO241-1)*36+($AP241-1)*12+6,COLUMN())):INDIRECT(ADDRESS(($AO241-1)*36+($AP241-1)*12+$AQ241+4,COLUMN())),INDIRECT(ADDRESS(($AO241-1)*3+$AP241+5,$AQ241+7)))&gt;=1,0,INDIRECT(ADDRESS(($AO241-1)*3+$AP241+5,$AQ241+7)))))</f>
        <v>0</v>
      </c>
      <c r="AS241" s="511">
        <f ca="1">COUNTIF(INDIRECT("H"&amp;(ROW()+12*(($AO241-1)*3+$AP241)-ROW())/12+5):INDIRECT("S"&amp;(ROW()+12*(($AO241-1)*3+$AP241)-ROW())/12+5),AR241)</f>
        <v>0</v>
      </c>
      <c r="AT241" s="515">
        <f ca="1">IF($AQ241=1,IF(INDIRECT(ADDRESS(($AO241-1)*3+$AP241+5,$AQ241+20))="",0,INDIRECT(ADDRESS(($AO241-1)*3+$AP241+5,$AQ241+20))),IF(INDIRECT(ADDRESS(($AO241-1)*3+$AP241+5,$AQ241+20))="",0,IF(COUNTIF(INDIRECT(ADDRESS(($AO241-1)*36+($AP241-1)*12+6,COLUMN())):INDIRECT(ADDRESS(($AO241-1)*36+($AP241-1)*12+$AQ241+4,COLUMN())),INDIRECT(ADDRESS(($AO241-1)*3+$AP241+5,$AQ241+20)))&gt;=1,0,INDIRECT(ADDRESS(($AO241-1)*3+$AP241+5,$AQ241+20)))))</f>
        <v>0</v>
      </c>
      <c r="AU241" s="511">
        <f ca="1">COUNTIF(INDIRECT("U"&amp;(ROW()+12*(($AO241-1)*3+$AP241)-ROW())/12+5):INDIRECT("AF"&amp;(ROW()+12*(($AO241-1)*3+$AP241)-ROW())/12+5),AT241)</f>
        <v>0</v>
      </c>
      <c r="AV241" s="511">
        <f ca="1">IF(AND(AR241+AT241&gt;0,AS241+AU241&gt;0),COUNTIF(AV$6:AV240,"&gt;0")+1,0)</f>
        <v>0</v>
      </c>
    </row>
    <row r="242" spans="41:48">
      <c r="AO242" s="511">
        <v>7</v>
      </c>
      <c r="AP242" s="511">
        <v>2</v>
      </c>
      <c r="AQ242" s="511">
        <v>9</v>
      </c>
      <c r="AR242" s="515">
        <f ca="1">IF($AQ242=1,IF(INDIRECT(ADDRESS(($AO242-1)*3+$AP242+5,$AQ242+7))="",0,INDIRECT(ADDRESS(($AO242-1)*3+$AP242+5,$AQ242+7))),IF(INDIRECT(ADDRESS(($AO242-1)*3+$AP242+5,$AQ242+7))="",0,IF(COUNTIF(INDIRECT(ADDRESS(($AO242-1)*36+($AP242-1)*12+6,COLUMN())):INDIRECT(ADDRESS(($AO242-1)*36+($AP242-1)*12+$AQ242+4,COLUMN())),INDIRECT(ADDRESS(($AO242-1)*3+$AP242+5,$AQ242+7)))&gt;=1,0,INDIRECT(ADDRESS(($AO242-1)*3+$AP242+5,$AQ242+7)))))</f>
        <v>0</v>
      </c>
      <c r="AS242" s="511">
        <f ca="1">COUNTIF(INDIRECT("H"&amp;(ROW()+12*(($AO242-1)*3+$AP242)-ROW())/12+5):INDIRECT("S"&amp;(ROW()+12*(($AO242-1)*3+$AP242)-ROW())/12+5),AR242)</f>
        <v>0</v>
      </c>
      <c r="AT242" s="515">
        <f ca="1">IF($AQ242=1,IF(INDIRECT(ADDRESS(($AO242-1)*3+$AP242+5,$AQ242+20))="",0,INDIRECT(ADDRESS(($AO242-1)*3+$AP242+5,$AQ242+20))),IF(INDIRECT(ADDRESS(($AO242-1)*3+$AP242+5,$AQ242+20))="",0,IF(COUNTIF(INDIRECT(ADDRESS(($AO242-1)*36+($AP242-1)*12+6,COLUMN())):INDIRECT(ADDRESS(($AO242-1)*36+($AP242-1)*12+$AQ242+4,COLUMN())),INDIRECT(ADDRESS(($AO242-1)*3+$AP242+5,$AQ242+20)))&gt;=1,0,INDIRECT(ADDRESS(($AO242-1)*3+$AP242+5,$AQ242+20)))))</f>
        <v>0</v>
      </c>
      <c r="AU242" s="511">
        <f ca="1">COUNTIF(INDIRECT("U"&amp;(ROW()+12*(($AO242-1)*3+$AP242)-ROW())/12+5):INDIRECT("AF"&amp;(ROW()+12*(($AO242-1)*3+$AP242)-ROW())/12+5),AT242)</f>
        <v>0</v>
      </c>
      <c r="AV242" s="511">
        <f ca="1">IF(AND(AR242+AT242&gt;0,AS242+AU242&gt;0),COUNTIF(AV$6:AV241,"&gt;0")+1,0)</f>
        <v>0</v>
      </c>
    </row>
    <row r="243" spans="41:48">
      <c r="AO243" s="511">
        <v>7</v>
      </c>
      <c r="AP243" s="511">
        <v>2</v>
      </c>
      <c r="AQ243" s="511">
        <v>10</v>
      </c>
      <c r="AR243" s="515">
        <f ca="1">IF($AQ243=1,IF(INDIRECT(ADDRESS(($AO243-1)*3+$AP243+5,$AQ243+7))="",0,INDIRECT(ADDRESS(($AO243-1)*3+$AP243+5,$AQ243+7))),IF(INDIRECT(ADDRESS(($AO243-1)*3+$AP243+5,$AQ243+7))="",0,IF(COUNTIF(INDIRECT(ADDRESS(($AO243-1)*36+($AP243-1)*12+6,COLUMN())):INDIRECT(ADDRESS(($AO243-1)*36+($AP243-1)*12+$AQ243+4,COLUMN())),INDIRECT(ADDRESS(($AO243-1)*3+$AP243+5,$AQ243+7)))&gt;=1,0,INDIRECT(ADDRESS(($AO243-1)*3+$AP243+5,$AQ243+7)))))</f>
        <v>0</v>
      </c>
      <c r="AS243" s="511">
        <f ca="1">COUNTIF(INDIRECT("H"&amp;(ROW()+12*(($AO243-1)*3+$AP243)-ROW())/12+5):INDIRECT("S"&amp;(ROW()+12*(($AO243-1)*3+$AP243)-ROW())/12+5),AR243)</f>
        <v>0</v>
      </c>
      <c r="AT243" s="515">
        <f ca="1">IF($AQ243=1,IF(INDIRECT(ADDRESS(($AO243-1)*3+$AP243+5,$AQ243+20))="",0,INDIRECT(ADDRESS(($AO243-1)*3+$AP243+5,$AQ243+20))),IF(INDIRECT(ADDRESS(($AO243-1)*3+$AP243+5,$AQ243+20))="",0,IF(COUNTIF(INDIRECT(ADDRESS(($AO243-1)*36+($AP243-1)*12+6,COLUMN())):INDIRECT(ADDRESS(($AO243-1)*36+($AP243-1)*12+$AQ243+4,COLUMN())),INDIRECT(ADDRESS(($AO243-1)*3+$AP243+5,$AQ243+20)))&gt;=1,0,INDIRECT(ADDRESS(($AO243-1)*3+$AP243+5,$AQ243+20)))))</f>
        <v>0</v>
      </c>
      <c r="AU243" s="511">
        <f ca="1">COUNTIF(INDIRECT("U"&amp;(ROW()+12*(($AO243-1)*3+$AP243)-ROW())/12+5):INDIRECT("AF"&amp;(ROW()+12*(($AO243-1)*3+$AP243)-ROW())/12+5),AT243)</f>
        <v>0</v>
      </c>
      <c r="AV243" s="511">
        <f ca="1">IF(AND(AR243+AT243&gt;0,AS243+AU243&gt;0),COUNTIF(AV$6:AV242,"&gt;0")+1,0)</f>
        <v>0</v>
      </c>
    </row>
    <row r="244" spans="41:48">
      <c r="AO244" s="511">
        <v>7</v>
      </c>
      <c r="AP244" s="511">
        <v>2</v>
      </c>
      <c r="AQ244" s="511">
        <v>11</v>
      </c>
      <c r="AR244" s="515">
        <f ca="1">IF($AQ244=1,IF(INDIRECT(ADDRESS(($AO244-1)*3+$AP244+5,$AQ244+7))="",0,INDIRECT(ADDRESS(($AO244-1)*3+$AP244+5,$AQ244+7))),IF(INDIRECT(ADDRESS(($AO244-1)*3+$AP244+5,$AQ244+7))="",0,IF(COUNTIF(INDIRECT(ADDRESS(($AO244-1)*36+($AP244-1)*12+6,COLUMN())):INDIRECT(ADDRESS(($AO244-1)*36+($AP244-1)*12+$AQ244+4,COLUMN())),INDIRECT(ADDRESS(($AO244-1)*3+$AP244+5,$AQ244+7)))&gt;=1,0,INDIRECT(ADDRESS(($AO244-1)*3+$AP244+5,$AQ244+7)))))</f>
        <v>0</v>
      </c>
      <c r="AS244" s="511">
        <f ca="1">COUNTIF(INDIRECT("H"&amp;(ROW()+12*(($AO244-1)*3+$AP244)-ROW())/12+5):INDIRECT("S"&amp;(ROW()+12*(($AO244-1)*3+$AP244)-ROW())/12+5),AR244)</f>
        <v>0</v>
      </c>
      <c r="AT244" s="515">
        <f ca="1">IF($AQ244=1,IF(INDIRECT(ADDRESS(($AO244-1)*3+$AP244+5,$AQ244+20))="",0,INDIRECT(ADDRESS(($AO244-1)*3+$AP244+5,$AQ244+20))),IF(INDIRECT(ADDRESS(($AO244-1)*3+$AP244+5,$AQ244+20))="",0,IF(COUNTIF(INDIRECT(ADDRESS(($AO244-1)*36+($AP244-1)*12+6,COLUMN())):INDIRECT(ADDRESS(($AO244-1)*36+($AP244-1)*12+$AQ244+4,COLUMN())),INDIRECT(ADDRESS(($AO244-1)*3+$AP244+5,$AQ244+20)))&gt;=1,0,INDIRECT(ADDRESS(($AO244-1)*3+$AP244+5,$AQ244+20)))))</f>
        <v>0</v>
      </c>
      <c r="AU244" s="511">
        <f ca="1">COUNTIF(INDIRECT("U"&amp;(ROW()+12*(($AO244-1)*3+$AP244)-ROW())/12+5):INDIRECT("AF"&amp;(ROW()+12*(($AO244-1)*3+$AP244)-ROW())/12+5),AT244)</f>
        <v>0</v>
      </c>
      <c r="AV244" s="511">
        <f ca="1">IF(AND(AR244+AT244&gt;0,AS244+AU244&gt;0),COUNTIF(AV$6:AV243,"&gt;0")+1,0)</f>
        <v>0</v>
      </c>
    </row>
    <row r="245" spans="41:48">
      <c r="AO245" s="511">
        <v>7</v>
      </c>
      <c r="AP245" s="511">
        <v>2</v>
      </c>
      <c r="AQ245" s="511">
        <v>12</v>
      </c>
      <c r="AR245" s="515">
        <f ca="1">IF($AQ245=1,IF(INDIRECT(ADDRESS(($AO245-1)*3+$AP245+5,$AQ245+7))="",0,INDIRECT(ADDRESS(($AO245-1)*3+$AP245+5,$AQ245+7))),IF(INDIRECT(ADDRESS(($AO245-1)*3+$AP245+5,$AQ245+7))="",0,IF(COUNTIF(INDIRECT(ADDRESS(($AO245-1)*36+($AP245-1)*12+6,COLUMN())):INDIRECT(ADDRESS(($AO245-1)*36+($AP245-1)*12+$AQ245+4,COLUMN())),INDIRECT(ADDRESS(($AO245-1)*3+$AP245+5,$AQ245+7)))&gt;=1,0,INDIRECT(ADDRESS(($AO245-1)*3+$AP245+5,$AQ245+7)))))</f>
        <v>0</v>
      </c>
      <c r="AS245" s="511">
        <f ca="1">COUNTIF(INDIRECT("H"&amp;(ROW()+12*(($AO245-1)*3+$AP245)-ROW())/12+5):INDIRECT("S"&amp;(ROW()+12*(($AO245-1)*3+$AP245)-ROW())/12+5),AR245)</f>
        <v>0</v>
      </c>
      <c r="AT245" s="515">
        <f ca="1">IF($AQ245=1,IF(INDIRECT(ADDRESS(($AO245-1)*3+$AP245+5,$AQ245+20))="",0,INDIRECT(ADDRESS(($AO245-1)*3+$AP245+5,$AQ245+20))),IF(INDIRECT(ADDRESS(($AO245-1)*3+$AP245+5,$AQ245+20))="",0,IF(COUNTIF(INDIRECT(ADDRESS(($AO245-1)*36+($AP245-1)*12+6,COLUMN())):INDIRECT(ADDRESS(($AO245-1)*36+($AP245-1)*12+$AQ245+4,COLUMN())),INDIRECT(ADDRESS(($AO245-1)*3+$AP245+5,$AQ245+20)))&gt;=1,0,INDIRECT(ADDRESS(($AO245-1)*3+$AP245+5,$AQ245+20)))))</f>
        <v>0</v>
      </c>
      <c r="AU245" s="511">
        <f ca="1">COUNTIF(INDIRECT("U"&amp;(ROW()+12*(($AO245-1)*3+$AP245)-ROW())/12+5):INDIRECT("AF"&amp;(ROW()+12*(($AO245-1)*3+$AP245)-ROW())/12+5),AT245)</f>
        <v>0</v>
      </c>
      <c r="AV245" s="511">
        <f ca="1">IF(AND(AR245+AT245&gt;0,AS245+AU245&gt;0),COUNTIF(AV$6:AV244,"&gt;0")+1,0)</f>
        <v>0</v>
      </c>
    </row>
    <row r="246" spans="41:48">
      <c r="AO246" s="511">
        <v>7</v>
      </c>
      <c r="AP246" s="511">
        <v>3</v>
      </c>
      <c r="AQ246" s="511">
        <v>1</v>
      </c>
      <c r="AR246" s="515">
        <f ca="1">IF($AQ246=1,IF(INDIRECT(ADDRESS(($AO246-1)*3+$AP246+5,$AQ246+7))="",0,INDIRECT(ADDRESS(($AO246-1)*3+$AP246+5,$AQ246+7))),IF(INDIRECT(ADDRESS(($AO246-1)*3+$AP246+5,$AQ246+7))="",0,IF(COUNTIF(INDIRECT(ADDRESS(($AO246-1)*36+($AP246-1)*12+6,COLUMN())):INDIRECT(ADDRESS(($AO246-1)*36+($AP246-1)*12+$AQ246+4,COLUMN())),INDIRECT(ADDRESS(($AO246-1)*3+$AP246+5,$AQ246+7)))&gt;=1,0,INDIRECT(ADDRESS(($AO246-1)*3+$AP246+5,$AQ246+7)))))</f>
        <v>0</v>
      </c>
      <c r="AS246" s="511">
        <f ca="1">COUNTIF(INDIRECT("H"&amp;(ROW()+12*(($AO246-1)*3+$AP246)-ROW())/12+5):INDIRECT("S"&amp;(ROW()+12*(($AO246-1)*3+$AP246)-ROW())/12+5),AR246)</f>
        <v>0</v>
      </c>
      <c r="AT246" s="515">
        <f ca="1">IF($AQ246=1,IF(INDIRECT(ADDRESS(($AO246-1)*3+$AP246+5,$AQ246+20))="",0,INDIRECT(ADDRESS(($AO246-1)*3+$AP246+5,$AQ246+20))),IF(INDIRECT(ADDRESS(($AO246-1)*3+$AP246+5,$AQ246+20))="",0,IF(COUNTIF(INDIRECT(ADDRESS(($AO246-1)*36+($AP246-1)*12+6,COLUMN())):INDIRECT(ADDRESS(($AO246-1)*36+($AP246-1)*12+$AQ246+4,COLUMN())),INDIRECT(ADDRESS(($AO246-1)*3+$AP246+5,$AQ246+20)))&gt;=1,0,INDIRECT(ADDRESS(($AO246-1)*3+$AP246+5,$AQ246+20)))))</f>
        <v>0</v>
      </c>
      <c r="AU246" s="511">
        <f ca="1">COUNTIF(INDIRECT("U"&amp;(ROW()+12*(($AO246-1)*3+$AP246)-ROW())/12+5):INDIRECT("AF"&amp;(ROW()+12*(($AO246-1)*3+$AP246)-ROW())/12+5),AT246)</f>
        <v>0</v>
      </c>
      <c r="AV246" s="511">
        <f ca="1">IF(AND(AR246+AT246&gt;0,AS246+AU246&gt;0),COUNTIF(AV$6:AV245,"&gt;0")+1,0)</f>
        <v>0</v>
      </c>
    </row>
    <row r="247" spans="41:48">
      <c r="AO247" s="511">
        <v>7</v>
      </c>
      <c r="AP247" s="511">
        <v>3</v>
      </c>
      <c r="AQ247" s="511">
        <v>2</v>
      </c>
      <c r="AR247" s="515">
        <f ca="1">IF($AQ247=1,IF(INDIRECT(ADDRESS(($AO247-1)*3+$AP247+5,$AQ247+7))="",0,INDIRECT(ADDRESS(($AO247-1)*3+$AP247+5,$AQ247+7))),IF(INDIRECT(ADDRESS(($AO247-1)*3+$AP247+5,$AQ247+7))="",0,IF(COUNTIF(INDIRECT(ADDRESS(($AO247-1)*36+($AP247-1)*12+6,COLUMN())):INDIRECT(ADDRESS(($AO247-1)*36+($AP247-1)*12+$AQ247+4,COLUMN())),INDIRECT(ADDRESS(($AO247-1)*3+$AP247+5,$AQ247+7)))&gt;=1,0,INDIRECT(ADDRESS(($AO247-1)*3+$AP247+5,$AQ247+7)))))</f>
        <v>0</v>
      </c>
      <c r="AS247" s="511">
        <f ca="1">COUNTIF(INDIRECT("H"&amp;(ROW()+12*(($AO247-1)*3+$AP247)-ROW())/12+5):INDIRECT("S"&amp;(ROW()+12*(($AO247-1)*3+$AP247)-ROW())/12+5),AR247)</f>
        <v>0</v>
      </c>
      <c r="AT247" s="515">
        <f ca="1">IF($AQ247=1,IF(INDIRECT(ADDRESS(($AO247-1)*3+$AP247+5,$AQ247+20))="",0,INDIRECT(ADDRESS(($AO247-1)*3+$AP247+5,$AQ247+20))),IF(INDIRECT(ADDRESS(($AO247-1)*3+$AP247+5,$AQ247+20))="",0,IF(COUNTIF(INDIRECT(ADDRESS(($AO247-1)*36+($AP247-1)*12+6,COLUMN())):INDIRECT(ADDRESS(($AO247-1)*36+($AP247-1)*12+$AQ247+4,COLUMN())),INDIRECT(ADDRESS(($AO247-1)*3+$AP247+5,$AQ247+20)))&gt;=1,0,INDIRECT(ADDRESS(($AO247-1)*3+$AP247+5,$AQ247+20)))))</f>
        <v>0</v>
      </c>
      <c r="AU247" s="511">
        <f ca="1">COUNTIF(INDIRECT("U"&amp;(ROW()+12*(($AO247-1)*3+$AP247)-ROW())/12+5):INDIRECT("AF"&amp;(ROW()+12*(($AO247-1)*3+$AP247)-ROW())/12+5),AT247)</f>
        <v>0</v>
      </c>
      <c r="AV247" s="511">
        <f ca="1">IF(AND(AR247+AT247&gt;0,AS247+AU247&gt;0),COUNTIF(AV$6:AV246,"&gt;0")+1,0)</f>
        <v>0</v>
      </c>
    </row>
    <row r="248" spans="41:48">
      <c r="AO248" s="511">
        <v>7</v>
      </c>
      <c r="AP248" s="511">
        <v>3</v>
      </c>
      <c r="AQ248" s="511">
        <v>3</v>
      </c>
      <c r="AR248" s="515">
        <f ca="1">IF($AQ248=1,IF(INDIRECT(ADDRESS(($AO248-1)*3+$AP248+5,$AQ248+7))="",0,INDIRECT(ADDRESS(($AO248-1)*3+$AP248+5,$AQ248+7))),IF(INDIRECT(ADDRESS(($AO248-1)*3+$AP248+5,$AQ248+7))="",0,IF(COUNTIF(INDIRECT(ADDRESS(($AO248-1)*36+($AP248-1)*12+6,COLUMN())):INDIRECT(ADDRESS(($AO248-1)*36+($AP248-1)*12+$AQ248+4,COLUMN())),INDIRECT(ADDRESS(($AO248-1)*3+$AP248+5,$AQ248+7)))&gt;=1,0,INDIRECT(ADDRESS(($AO248-1)*3+$AP248+5,$AQ248+7)))))</f>
        <v>0</v>
      </c>
      <c r="AS248" s="511">
        <f ca="1">COUNTIF(INDIRECT("H"&amp;(ROW()+12*(($AO248-1)*3+$AP248)-ROW())/12+5):INDIRECT("S"&amp;(ROW()+12*(($AO248-1)*3+$AP248)-ROW())/12+5),AR248)</f>
        <v>0</v>
      </c>
      <c r="AT248" s="515">
        <f ca="1">IF($AQ248=1,IF(INDIRECT(ADDRESS(($AO248-1)*3+$AP248+5,$AQ248+20))="",0,INDIRECT(ADDRESS(($AO248-1)*3+$AP248+5,$AQ248+20))),IF(INDIRECT(ADDRESS(($AO248-1)*3+$AP248+5,$AQ248+20))="",0,IF(COUNTIF(INDIRECT(ADDRESS(($AO248-1)*36+($AP248-1)*12+6,COLUMN())):INDIRECT(ADDRESS(($AO248-1)*36+($AP248-1)*12+$AQ248+4,COLUMN())),INDIRECT(ADDRESS(($AO248-1)*3+$AP248+5,$AQ248+20)))&gt;=1,0,INDIRECT(ADDRESS(($AO248-1)*3+$AP248+5,$AQ248+20)))))</f>
        <v>0</v>
      </c>
      <c r="AU248" s="511">
        <f ca="1">COUNTIF(INDIRECT("U"&amp;(ROW()+12*(($AO248-1)*3+$AP248)-ROW())/12+5):INDIRECT("AF"&amp;(ROW()+12*(($AO248-1)*3+$AP248)-ROW())/12+5),AT248)</f>
        <v>0</v>
      </c>
      <c r="AV248" s="511">
        <f ca="1">IF(AND(AR248+AT248&gt;0,AS248+AU248&gt;0),COUNTIF(AV$6:AV247,"&gt;0")+1,0)</f>
        <v>0</v>
      </c>
    </row>
    <row r="249" spans="41:48">
      <c r="AO249" s="511">
        <v>7</v>
      </c>
      <c r="AP249" s="511">
        <v>3</v>
      </c>
      <c r="AQ249" s="511">
        <v>4</v>
      </c>
      <c r="AR249" s="515">
        <f ca="1">IF($AQ249=1,IF(INDIRECT(ADDRESS(($AO249-1)*3+$AP249+5,$AQ249+7))="",0,INDIRECT(ADDRESS(($AO249-1)*3+$AP249+5,$AQ249+7))),IF(INDIRECT(ADDRESS(($AO249-1)*3+$AP249+5,$AQ249+7))="",0,IF(COUNTIF(INDIRECT(ADDRESS(($AO249-1)*36+($AP249-1)*12+6,COLUMN())):INDIRECT(ADDRESS(($AO249-1)*36+($AP249-1)*12+$AQ249+4,COLUMN())),INDIRECT(ADDRESS(($AO249-1)*3+$AP249+5,$AQ249+7)))&gt;=1,0,INDIRECT(ADDRESS(($AO249-1)*3+$AP249+5,$AQ249+7)))))</f>
        <v>0</v>
      </c>
      <c r="AS249" s="511">
        <f ca="1">COUNTIF(INDIRECT("H"&amp;(ROW()+12*(($AO249-1)*3+$AP249)-ROW())/12+5):INDIRECT("S"&amp;(ROW()+12*(($AO249-1)*3+$AP249)-ROW())/12+5),AR249)</f>
        <v>0</v>
      </c>
      <c r="AT249" s="515">
        <f ca="1">IF($AQ249=1,IF(INDIRECT(ADDRESS(($AO249-1)*3+$AP249+5,$AQ249+20))="",0,INDIRECT(ADDRESS(($AO249-1)*3+$AP249+5,$AQ249+20))),IF(INDIRECT(ADDRESS(($AO249-1)*3+$AP249+5,$AQ249+20))="",0,IF(COUNTIF(INDIRECT(ADDRESS(($AO249-1)*36+($AP249-1)*12+6,COLUMN())):INDIRECT(ADDRESS(($AO249-1)*36+($AP249-1)*12+$AQ249+4,COLUMN())),INDIRECT(ADDRESS(($AO249-1)*3+$AP249+5,$AQ249+20)))&gt;=1,0,INDIRECT(ADDRESS(($AO249-1)*3+$AP249+5,$AQ249+20)))))</f>
        <v>0</v>
      </c>
      <c r="AU249" s="511">
        <f ca="1">COUNTIF(INDIRECT("U"&amp;(ROW()+12*(($AO249-1)*3+$AP249)-ROW())/12+5):INDIRECT("AF"&amp;(ROW()+12*(($AO249-1)*3+$AP249)-ROW())/12+5),AT249)</f>
        <v>0</v>
      </c>
      <c r="AV249" s="511">
        <f ca="1">IF(AND(AR249+AT249&gt;0,AS249+AU249&gt;0),COUNTIF(AV$6:AV248,"&gt;0")+1,0)</f>
        <v>0</v>
      </c>
    </row>
    <row r="250" spans="41:48">
      <c r="AO250" s="511">
        <v>7</v>
      </c>
      <c r="AP250" s="511">
        <v>3</v>
      </c>
      <c r="AQ250" s="511">
        <v>5</v>
      </c>
      <c r="AR250" s="515">
        <f ca="1">IF($AQ250=1,IF(INDIRECT(ADDRESS(($AO250-1)*3+$AP250+5,$AQ250+7))="",0,INDIRECT(ADDRESS(($AO250-1)*3+$AP250+5,$AQ250+7))),IF(INDIRECT(ADDRESS(($AO250-1)*3+$AP250+5,$AQ250+7))="",0,IF(COUNTIF(INDIRECT(ADDRESS(($AO250-1)*36+($AP250-1)*12+6,COLUMN())):INDIRECT(ADDRESS(($AO250-1)*36+($AP250-1)*12+$AQ250+4,COLUMN())),INDIRECT(ADDRESS(($AO250-1)*3+$AP250+5,$AQ250+7)))&gt;=1,0,INDIRECT(ADDRESS(($AO250-1)*3+$AP250+5,$AQ250+7)))))</f>
        <v>0</v>
      </c>
      <c r="AS250" s="511">
        <f ca="1">COUNTIF(INDIRECT("H"&amp;(ROW()+12*(($AO250-1)*3+$AP250)-ROW())/12+5):INDIRECT("S"&amp;(ROW()+12*(($AO250-1)*3+$AP250)-ROW())/12+5),AR250)</f>
        <v>0</v>
      </c>
      <c r="AT250" s="515">
        <f ca="1">IF($AQ250=1,IF(INDIRECT(ADDRESS(($AO250-1)*3+$AP250+5,$AQ250+20))="",0,INDIRECT(ADDRESS(($AO250-1)*3+$AP250+5,$AQ250+20))),IF(INDIRECT(ADDRESS(($AO250-1)*3+$AP250+5,$AQ250+20))="",0,IF(COUNTIF(INDIRECT(ADDRESS(($AO250-1)*36+($AP250-1)*12+6,COLUMN())):INDIRECT(ADDRESS(($AO250-1)*36+($AP250-1)*12+$AQ250+4,COLUMN())),INDIRECT(ADDRESS(($AO250-1)*3+$AP250+5,$AQ250+20)))&gt;=1,0,INDIRECT(ADDRESS(($AO250-1)*3+$AP250+5,$AQ250+20)))))</f>
        <v>0</v>
      </c>
      <c r="AU250" s="511">
        <f ca="1">COUNTIF(INDIRECT("U"&amp;(ROW()+12*(($AO250-1)*3+$AP250)-ROW())/12+5):INDIRECT("AF"&amp;(ROW()+12*(($AO250-1)*3+$AP250)-ROW())/12+5),AT250)</f>
        <v>0</v>
      </c>
      <c r="AV250" s="511">
        <f ca="1">IF(AND(AR250+AT250&gt;0,AS250+AU250&gt;0),COUNTIF(AV$6:AV249,"&gt;0")+1,0)</f>
        <v>0</v>
      </c>
    </row>
    <row r="251" spans="41:48">
      <c r="AO251" s="511">
        <v>7</v>
      </c>
      <c r="AP251" s="511">
        <v>3</v>
      </c>
      <c r="AQ251" s="511">
        <v>6</v>
      </c>
      <c r="AR251" s="515">
        <f ca="1">IF($AQ251=1,IF(INDIRECT(ADDRESS(($AO251-1)*3+$AP251+5,$AQ251+7))="",0,INDIRECT(ADDRESS(($AO251-1)*3+$AP251+5,$AQ251+7))),IF(INDIRECT(ADDRESS(($AO251-1)*3+$AP251+5,$AQ251+7))="",0,IF(COUNTIF(INDIRECT(ADDRESS(($AO251-1)*36+($AP251-1)*12+6,COLUMN())):INDIRECT(ADDRESS(($AO251-1)*36+($AP251-1)*12+$AQ251+4,COLUMN())),INDIRECT(ADDRESS(($AO251-1)*3+$AP251+5,$AQ251+7)))&gt;=1,0,INDIRECT(ADDRESS(($AO251-1)*3+$AP251+5,$AQ251+7)))))</f>
        <v>0</v>
      </c>
      <c r="AS251" s="511">
        <f ca="1">COUNTIF(INDIRECT("H"&amp;(ROW()+12*(($AO251-1)*3+$AP251)-ROW())/12+5):INDIRECT("S"&amp;(ROW()+12*(($AO251-1)*3+$AP251)-ROW())/12+5),AR251)</f>
        <v>0</v>
      </c>
      <c r="AT251" s="515">
        <f ca="1">IF($AQ251=1,IF(INDIRECT(ADDRESS(($AO251-1)*3+$AP251+5,$AQ251+20))="",0,INDIRECT(ADDRESS(($AO251-1)*3+$AP251+5,$AQ251+20))),IF(INDIRECT(ADDRESS(($AO251-1)*3+$AP251+5,$AQ251+20))="",0,IF(COUNTIF(INDIRECT(ADDRESS(($AO251-1)*36+($AP251-1)*12+6,COLUMN())):INDIRECT(ADDRESS(($AO251-1)*36+($AP251-1)*12+$AQ251+4,COLUMN())),INDIRECT(ADDRESS(($AO251-1)*3+$AP251+5,$AQ251+20)))&gt;=1,0,INDIRECT(ADDRESS(($AO251-1)*3+$AP251+5,$AQ251+20)))))</f>
        <v>0</v>
      </c>
      <c r="AU251" s="511">
        <f ca="1">COUNTIF(INDIRECT("U"&amp;(ROW()+12*(($AO251-1)*3+$AP251)-ROW())/12+5):INDIRECT("AF"&amp;(ROW()+12*(($AO251-1)*3+$AP251)-ROW())/12+5),AT251)</f>
        <v>0</v>
      </c>
      <c r="AV251" s="511">
        <f ca="1">IF(AND(AR251+AT251&gt;0,AS251+AU251&gt;0),COUNTIF(AV$6:AV250,"&gt;0")+1,0)</f>
        <v>0</v>
      </c>
    </row>
    <row r="252" spans="41:48">
      <c r="AO252" s="511">
        <v>7</v>
      </c>
      <c r="AP252" s="511">
        <v>3</v>
      </c>
      <c r="AQ252" s="511">
        <v>7</v>
      </c>
      <c r="AR252" s="515">
        <f ca="1">IF($AQ252=1,IF(INDIRECT(ADDRESS(($AO252-1)*3+$AP252+5,$AQ252+7))="",0,INDIRECT(ADDRESS(($AO252-1)*3+$AP252+5,$AQ252+7))),IF(INDIRECT(ADDRESS(($AO252-1)*3+$AP252+5,$AQ252+7))="",0,IF(COUNTIF(INDIRECT(ADDRESS(($AO252-1)*36+($AP252-1)*12+6,COLUMN())):INDIRECT(ADDRESS(($AO252-1)*36+($AP252-1)*12+$AQ252+4,COLUMN())),INDIRECT(ADDRESS(($AO252-1)*3+$AP252+5,$AQ252+7)))&gt;=1,0,INDIRECT(ADDRESS(($AO252-1)*3+$AP252+5,$AQ252+7)))))</f>
        <v>0</v>
      </c>
      <c r="AS252" s="511">
        <f ca="1">COUNTIF(INDIRECT("H"&amp;(ROW()+12*(($AO252-1)*3+$AP252)-ROW())/12+5):INDIRECT("S"&amp;(ROW()+12*(($AO252-1)*3+$AP252)-ROW())/12+5),AR252)</f>
        <v>0</v>
      </c>
      <c r="AT252" s="515">
        <f ca="1">IF($AQ252=1,IF(INDIRECT(ADDRESS(($AO252-1)*3+$AP252+5,$AQ252+20))="",0,INDIRECT(ADDRESS(($AO252-1)*3+$AP252+5,$AQ252+20))),IF(INDIRECT(ADDRESS(($AO252-1)*3+$AP252+5,$AQ252+20))="",0,IF(COUNTIF(INDIRECT(ADDRESS(($AO252-1)*36+($AP252-1)*12+6,COLUMN())):INDIRECT(ADDRESS(($AO252-1)*36+($AP252-1)*12+$AQ252+4,COLUMN())),INDIRECT(ADDRESS(($AO252-1)*3+$AP252+5,$AQ252+20)))&gt;=1,0,INDIRECT(ADDRESS(($AO252-1)*3+$AP252+5,$AQ252+20)))))</f>
        <v>0</v>
      </c>
      <c r="AU252" s="511">
        <f ca="1">COUNTIF(INDIRECT("U"&amp;(ROW()+12*(($AO252-1)*3+$AP252)-ROW())/12+5):INDIRECT("AF"&amp;(ROW()+12*(($AO252-1)*3+$AP252)-ROW())/12+5),AT252)</f>
        <v>0</v>
      </c>
      <c r="AV252" s="511">
        <f ca="1">IF(AND(AR252+AT252&gt;0,AS252+AU252&gt;0),COUNTIF(AV$6:AV251,"&gt;0")+1,0)</f>
        <v>0</v>
      </c>
    </row>
    <row r="253" spans="41:48">
      <c r="AO253" s="511">
        <v>7</v>
      </c>
      <c r="AP253" s="511">
        <v>3</v>
      </c>
      <c r="AQ253" s="511">
        <v>8</v>
      </c>
      <c r="AR253" s="515">
        <f ca="1">IF($AQ253=1,IF(INDIRECT(ADDRESS(($AO253-1)*3+$AP253+5,$AQ253+7))="",0,INDIRECT(ADDRESS(($AO253-1)*3+$AP253+5,$AQ253+7))),IF(INDIRECT(ADDRESS(($AO253-1)*3+$AP253+5,$AQ253+7))="",0,IF(COUNTIF(INDIRECT(ADDRESS(($AO253-1)*36+($AP253-1)*12+6,COLUMN())):INDIRECT(ADDRESS(($AO253-1)*36+($AP253-1)*12+$AQ253+4,COLUMN())),INDIRECT(ADDRESS(($AO253-1)*3+$AP253+5,$AQ253+7)))&gt;=1,0,INDIRECT(ADDRESS(($AO253-1)*3+$AP253+5,$AQ253+7)))))</f>
        <v>0</v>
      </c>
      <c r="AS253" s="511">
        <f ca="1">COUNTIF(INDIRECT("H"&amp;(ROW()+12*(($AO253-1)*3+$AP253)-ROW())/12+5):INDIRECT("S"&amp;(ROW()+12*(($AO253-1)*3+$AP253)-ROW())/12+5),AR253)</f>
        <v>0</v>
      </c>
      <c r="AT253" s="515">
        <f ca="1">IF($AQ253=1,IF(INDIRECT(ADDRESS(($AO253-1)*3+$AP253+5,$AQ253+20))="",0,INDIRECT(ADDRESS(($AO253-1)*3+$AP253+5,$AQ253+20))),IF(INDIRECT(ADDRESS(($AO253-1)*3+$AP253+5,$AQ253+20))="",0,IF(COUNTIF(INDIRECT(ADDRESS(($AO253-1)*36+($AP253-1)*12+6,COLUMN())):INDIRECT(ADDRESS(($AO253-1)*36+($AP253-1)*12+$AQ253+4,COLUMN())),INDIRECT(ADDRESS(($AO253-1)*3+$AP253+5,$AQ253+20)))&gt;=1,0,INDIRECT(ADDRESS(($AO253-1)*3+$AP253+5,$AQ253+20)))))</f>
        <v>0</v>
      </c>
      <c r="AU253" s="511">
        <f ca="1">COUNTIF(INDIRECT("U"&amp;(ROW()+12*(($AO253-1)*3+$AP253)-ROW())/12+5):INDIRECT("AF"&amp;(ROW()+12*(($AO253-1)*3+$AP253)-ROW())/12+5),AT253)</f>
        <v>0</v>
      </c>
      <c r="AV253" s="511">
        <f ca="1">IF(AND(AR253+AT253&gt;0,AS253+AU253&gt;0),COUNTIF(AV$6:AV252,"&gt;0")+1,0)</f>
        <v>0</v>
      </c>
    </row>
    <row r="254" spans="41:48">
      <c r="AO254" s="511">
        <v>7</v>
      </c>
      <c r="AP254" s="511">
        <v>3</v>
      </c>
      <c r="AQ254" s="511">
        <v>9</v>
      </c>
      <c r="AR254" s="515">
        <f ca="1">IF($AQ254=1,IF(INDIRECT(ADDRESS(($AO254-1)*3+$AP254+5,$AQ254+7))="",0,INDIRECT(ADDRESS(($AO254-1)*3+$AP254+5,$AQ254+7))),IF(INDIRECT(ADDRESS(($AO254-1)*3+$AP254+5,$AQ254+7))="",0,IF(COUNTIF(INDIRECT(ADDRESS(($AO254-1)*36+($AP254-1)*12+6,COLUMN())):INDIRECT(ADDRESS(($AO254-1)*36+($AP254-1)*12+$AQ254+4,COLUMN())),INDIRECT(ADDRESS(($AO254-1)*3+$AP254+5,$AQ254+7)))&gt;=1,0,INDIRECT(ADDRESS(($AO254-1)*3+$AP254+5,$AQ254+7)))))</f>
        <v>0</v>
      </c>
      <c r="AS254" s="511">
        <f ca="1">COUNTIF(INDIRECT("H"&amp;(ROW()+12*(($AO254-1)*3+$AP254)-ROW())/12+5):INDIRECT("S"&amp;(ROW()+12*(($AO254-1)*3+$AP254)-ROW())/12+5),AR254)</f>
        <v>0</v>
      </c>
      <c r="AT254" s="515">
        <f ca="1">IF($AQ254=1,IF(INDIRECT(ADDRESS(($AO254-1)*3+$AP254+5,$AQ254+20))="",0,INDIRECT(ADDRESS(($AO254-1)*3+$AP254+5,$AQ254+20))),IF(INDIRECT(ADDRESS(($AO254-1)*3+$AP254+5,$AQ254+20))="",0,IF(COUNTIF(INDIRECT(ADDRESS(($AO254-1)*36+($AP254-1)*12+6,COLUMN())):INDIRECT(ADDRESS(($AO254-1)*36+($AP254-1)*12+$AQ254+4,COLUMN())),INDIRECT(ADDRESS(($AO254-1)*3+$AP254+5,$AQ254+20)))&gt;=1,0,INDIRECT(ADDRESS(($AO254-1)*3+$AP254+5,$AQ254+20)))))</f>
        <v>0</v>
      </c>
      <c r="AU254" s="511">
        <f ca="1">COUNTIF(INDIRECT("U"&amp;(ROW()+12*(($AO254-1)*3+$AP254)-ROW())/12+5):INDIRECT("AF"&amp;(ROW()+12*(($AO254-1)*3+$AP254)-ROW())/12+5),AT254)</f>
        <v>0</v>
      </c>
      <c r="AV254" s="511">
        <f ca="1">IF(AND(AR254+AT254&gt;0,AS254+AU254&gt;0),COUNTIF(AV$6:AV253,"&gt;0")+1,0)</f>
        <v>0</v>
      </c>
    </row>
    <row r="255" spans="41:48">
      <c r="AO255" s="511">
        <v>7</v>
      </c>
      <c r="AP255" s="511">
        <v>3</v>
      </c>
      <c r="AQ255" s="511">
        <v>10</v>
      </c>
      <c r="AR255" s="515">
        <f ca="1">IF($AQ255=1,IF(INDIRECT(ADDRESS(($AO255-1)*3+$AP255+5,$AQ255+7))="",0,INDIRECT(ADDRESS(($AO255-1)*3+$AP255+5,$AQ255+7))),IF(INDIRECT(ADDRESS(($AO255-1)*3+$AP255+5,$AQ255+7))="",0,IF(COUNTIF(INDIRECT(ADDRESS(($AO255-1)*36+($AP255-1)*12+6,COLUMN())):INDIRECT(ADDRESS(($AO255-1)*36+($AP255-1)*12+$AQ255+4,COLUMN())),INDIRECT(ADDRESS(($AO255-1)*3+$AP255+5,$AQ255+7)))&gt;=1,0,INDIRECT(ADDRESS(($AO255-1)*3+$AP255+5,$AQ255+7)))))</f>
        <v>0</v>
      </c>
      <c r="AS255" s="511">
        <f ca="1">COUNTIF(INDIRECT("H"&amp;(ROW()+12*(($AO255-1)*3+$AP255)-ROW())/12+5):INDIRECT("S"&amp;(ROW()+12*(($AO255-1)*3+$AP255)-ROW())/12+5),AR255)</f>
        <v>0</v>
      </c>
      <c r="AT255" s="515">
        <f ca="1">IF($AQ255=1,IF(INDIRECT(ADDRESS(($AO255-1)*3+$AP255+5,$AQ255+20))="",0,INDIRECT(ADDRESS(($AO255-1)*3+$AP255+5,$AQ255+20))),IF(INDIRECT(ADDRESS(($AO255-1)*3+$AP255+5,$AQ255+20))="",0,IF(COUNTIF(INDIRECT(ADDRESS(($AO255-1)*36+($AP255-1)*12+6,COLUMN())):INDIRECT(ADDRESS(($AO255-1)*36+($AP255-1)*12+$AQ255+4,COLUMN())),INDIRECT(ADDRESS(($AO255-1)*3+$AP255+5,$AQ255+20)))&gt;=1,0,INDIRECT(ADDRESS(($AO255-1)*3+$AP255+5,$AQ255+20)))))</f>
        <v>0</v>
      </c>
      <c r="AU255" s="511">
        <f ca="1">COUNTIF(INDIRECT("U"&amp;(ROW()+12*(($AO255-1)*3+$AP255)-ROW())/12+5):INDIRECT("AF"&amp;(ROW()+12*(($AO255-1)*3+$AP255)-ROW())/12+5),AT255)</f>
        <v>0</v>
      </c>
      <c r="AV255" s="511">
        <f ca="1">IF(AND(AR255+AT255&gt;0,AS255+AU255&gt;0),COUNTIF(AV$6:AV254,"&gt;0")+1,0)</f>
        <v>0</v>
      </c>
    </row>
    <row r="256" spans="41:48">
      <c r="AO256" s="511">
        <v>7</v>
      </c>
      <c r="AP256" s="511">
        <v>3</v>
      </c>
      <c r="AQ256" s="511">
        <v>11</v>
      </c>
      <c r="AR256" s="515">
        <f ca="1">IF($AQ256=1,IF(INDIRECT(ADDRESS(($AO256-1)*3+$AP256+5,$AQ256+7))="",0,INDIRECT(ADDRESS(($AO256-1)*3+$AP256+5,$AQ256+7))),IF(INDIRECT(ADDRESS(($AO256-1)*3+$AP256+5,$AQ256+7))="",0,IF(COUNTIF(INDIRECT(ADDRESS(($AO256-1)*36+($AP256-1)*12+6,COLUMN())):INDIRECT(ADDRESS(($AO256-1)*36+($AP256-1)*12+$AQ256+4,COLUMN())),INDIRECT(ADDRESS(($AO256-1)*3+$AP256+5,$AQ256+7)))&gt;=1,0,INDIRECT(ADDRESS(($AO256-1)*3+$AP256+5,$AQ256+7)))))</f>
        <v>0</v>
      </c>
      <c r="AS256" s="511">
        <f ca="1">COUNTIF(INDIRECT("H"&amp;(ROW()+12*(($AO256-1)*3+$AP256)-ROW())/12+5):INDIRECT("S"&amp;(ROW()+12*(($AO256-1)*3+$AP256)-ROW())/12+5),AR256)</f>
        <v>0</v>
      </c>
      <c r="AT256" s="515">
        <f ca="1">IF($AQ256=1,IF(INDIRECT(ADDRESS(($AO256-1)*3+$AP256+5,$AQ256+20))="",0,INDIRECT(ADDRESS(($AO256-1)*3+$AP256+5,$AQ256+20))),IF(INDIRECT(ADDRESS(($AO256-1)*3+$AP256+5,$AQ256+20))="",0,IF(COUNTIF(INDIRECT(ADDRESS(($AO256-1)*36+($AP256-1)*12+6,COLUMN())):INDIRECT(ADDRESS(($AO256-1)*36+($AP256-1)*12+$AQ256+4,COLUMN())),INDIRECT(ADDRESS(($AO256-1)*3+$AP256+5,$AQ256+20)))&gt;=1,0,INDIRECT(ADDRESS(($AO256-1)*3+$AP256+5,$AQ256+20)))))</f>
        <v>0</v>
      </c>
      <c r="AU256" s="511">
        <f ca="1">COUNTIF(INDIRECT("U"&amp;(ROW()+12*(($AO256-1)*3+$AP256)-ROW())/12+5):INDIRECT("AF"&amp;(ROW()+12*(($AO256-1)*3+$AP256)-ROW())/12+5),AT256)</f>
        <v>0</v>
      </c>
      <c r="AV256" s="511">
        <f ca="1">IF(AND(AR256+AT256&gt;0,AS256+AU256&gt;0),COUNTIF(AV$6:AV255,"&gt;0")+1,0)</f>
        <v>0</v>
      </c>
    </row>
    <row r="257" spans="41:48">
      <c r="AO257" s="511">
        <v>7</v>
      </c>
      <c r="AP257" s="511">
        <v>3</v>
      </c>
      <c r="AQ257" s="511">
        <v>12</v>
      </c>
      <c r="AR257" s="515">
        <f ca="1">IF($AQ257=1,IF(INDIRECT(ADDRESS(($AO257-1)*3+$AP257+5,$AQ257+7))="",0,INDIRECT(ADDRESS(($AO257-1)*3+$AP257+5,$AQ257+7))),IF(INDIRECT(ADDRESS(($AO257-1)*3+$AP257+5,$AQ257+7))="",0,IF(COUNTIF(INDIRECT(ADDRESS(($AO257-1)*36+($AP257-1)*12+6,COLUMN())):INDIRECT(ADDRESS(($AO257-1)*36+($AP257-1)*12+$AQ257+4,COLUMN())),INDIRECT(ADDRESS(($AO257-1)*3+$AP257+5,$AQ257+7)))&gt;=1,0,INDIRECT(ADDRESS(($AO257-1)*3+$AP257+5,$AQ257+7)))))</f>
        <v>0</v>
      </c>
      <c r="AS257" s="511">
        <f ca="1">COUNTIF(INDIRECT("H"&amp;(ROW()+12*(($AO257-1)*3+$AP257)-ROW())/12+5):INDIRECT("S"&amp;(ROW()+12*(($AO257-1)*3+$AP257)-ROW())/12+5),AR257)</f>
        <v>0</v>
      </c>
      <c r="AT257" s="515">
        <f ca="1">IF($AQ257=1,IF(INDIRECT(ADDRESS(($AO257-1)*3+$AP257+5,$AQ257+20))="",0,INDIRECT(ADDRESS(($AO257-1)*3+$AP257+5,$AQ257+20))),IF(INDIRECT(ADDRESS(($AO257-1)*3+$AP257+5,$AQ257+20))="",0,IF(COUNTIF(INDIRECT(ADDRESS(($AO257-1)*36+($AP257-1)*12+6,COLUMN())):INDIRECT(ADDRESS(($AO257-1)*36+($AP257-1)*12+$AQ257+4,COLUMN())),INDIRECT(ADDRESS(($AO257-1)*3+$AP257+5,$AQ257+20)))&gt;=1,0,INDIRECT(ADDRESS(($AO257-1)*3+$AP257+5,$AQ257+20)))))</f>
        <v>0</v>
      </c>
      <c r="AU257" s="511">
        <f ca="1">COUNTIF(INDIRECT("U"&amp;(ROW()+12*(($AO257-1)*3+$AP257)-ROW())/12+5):INDIRECT("AF"&amp;(ROW()+12*(($AO257-1)*3+$AP257)-ROW())/12+5),AT257)</f>
        <v>0</v>
      </c>
      <c r="AV257" s="511">
        <f ca="1">IF(AND(AR257+AT257&gt;0,AS257+AU257&gt;0),COUNTIF(AV$6:AV256,"&gt;0")+1,0)</f>
        <v>0</v>
      </c>
    </row>
    <row r="258" spans="41:48">
      <c r="AO258" s="511">
        <v>8</v>
      </c>
      <c r="AP258" s="511">
        <v>1</v>
      </c>
      <c r="AQ258" s="511">
        <v>1</v>
      </c>
      <c r="AR258" s="515">
        <f ca="1">IF($AQ258=1,IF(INDIRECT(ADDRESS(($AO258-1)*3+$AP258+5,$AQ258+7))="",0,INDIRECT(ADDRESS(($AO258-1)*3+$AP258+5,$AQ258+7))),IF(INDIRECT(ADDRESS(($AO258-1)*3+$AP258+5,$AQ258+7))="",0,IF(COUNTIF(INDIRECT(ADDRESS(($AO258-1)*36+($AP258-1)*12+6,COLUMN())):INDIRECT(ADDRESS(($AO258-1)*36+($AP258-1)*12+$AQ258+4,COLUMN())),INDIRECT(ADDRESS(($AO258-1)*3+$AP258+5,$AQ258+7)))&gt;=1,0,INDIRECT(ADDRESS(($AO258-1)*3+$AP258+5,$AQ258+7)))))</f>
        <v>0</v>
      </c>
      <c r="AS258" s="511">
        <f ca="1">COUNTIF(INDIRECT("H"&amp;(ROW()+12*(($AO258-1)*3+$AP258)-ROW())/12+5):INDIRECT("S"&amp;(ROW()+12*(($AO258-1)*3+$AP258)-ROW())/12+5),AR258)</f>
        <v>0</v>
      </c>
      <c r="AT258" s="515">
        <f ca="1">IF($AQ258=1,IF(INDIRECT(ADDRESS(($AO258-1)*3+$AP258+5,$AQ258+20))="",0,INDIRECT(ADDRESS(($AO258-1)*3+$AP258+5,$AQ258+20))),IF(INDIRECT(ADDRESS(($AO258-1)*3+$AP258+5,$AQ258+20))="",0,IF(COUNTIF(INDIRECT(ADDRESS(($AO258-1)*36+($AP258-1)*12+6,COLUMN())):INDIRECT(ADDRESS(($AO258-1)*36+($AP258-1)*12+$AQ258+4,COLUMN())),INDIRECT(ADDRESS(($AO258-1)*3+$AP258+5,$AQ258+20)))&gt;=1,0,INDIRECT(ADDRESS(($AO258-1)*3+$AP258+5,$AQ258+20)))))</f>
        <v>0</v>
      </c>
      <c r="AU258" s="511">
        <f ca="1">COUNTIF(INDIRECT("U"&amp;(ROW()+12*(($AO258-1)*3+$AP258)-ROW())/12+5):INDIRECT("AF"&amp;(ROW()+12*(($AO258-1)*3+$AP258)-ROW())/12+5),AT258)</f>
        <v>0</v>
      </c>
      <c r="AV258" s="511">
        <f ca="1">IF(AND(AR258+AT258&gt;0,AS258+AU258&gt;0),COUNTIF(AV$6:AV257,"&gt;0")+1,0)</f>
        <v>0</v>
      </c>
    </row>
    <row r="259" spans="41:48">
      <c r="AO259" s="511">
        <v>8</v>
      </c>
      <c r="AP259" s="511">
        <v>1</v>
      </c>
      <c r="AQ259" s="511">
        <v>2</v>
      </c>
      <c r="AR259" s="515">
        <f ca="1">IF($AQ259=1,IF(INDIRECT(ADDRESS(($AO259-1)*3+$AP259+5,$AQ259+7))="",0,INDIRECT(ADDRESS(($AO259-1)*3+$AP259+5,$AQ259+7))),IF(INDIRECT(ADDRESS(($AO259-1)*3+$AP259+5,$AQ259+7))="",0,IF(COUNTIF(INDIRECT(ADDRESS(($AO259-1)*36+($AP259-1)*12+6,COLUMN())):INDIRECT(ADDRESS(($AO259-1)*36+($AP259-1)*12+$AQ259+4,COLUMN())),INDIRECT(ADDRESS(($AO259-1)*3+$AP259+5,$AQ259+7)))&gt;=1,0,INDIRECT(ADDRESS(($AO259-1)*3+$AP259+5,$AQ259+7)))))</f>
        <v>0</v>
      </c>
      <c r="AS259" s="511">
        <f ca="1">COUNTIF(INDIRECT("H"&amp;(ROW()+12*(($AO259-1)*3+$AP259)-ROW())/12+5):INDIRECT("S"&amp;(ROW()+12*(($AO259-1)*3+$AP259)-ROW())/12+5),AR259)</f>
        <v>0</v>
      </c>
      <c r="AT259" s="515">
        <f ca="1">IF($AQ259=1,IF(INDIRECT(ADDRESS(($AO259-1)*3+$AP259+5,$AQ259+20))="",0,INDIRECT(ADDRESS(($AO259-1)*3+$AP259+5,$AQ259+20))),IF(INDIRECT(ADDRESS(($AO259-1)*3+$AP259+5,$AQ259+20))="",0,IF(COUNTIF(INDIRECT(ADDRESS(($AO259-1)*36+($AP259-1)*12+6,COLUMN())):INDIRECT(ADDRESS(($AO259-1)*36+($AP259-1)*12+$AQ259+4,COLUMN())),INDIRECT(ADDRESS(($AO259-1)*3+$AP259+5,$AQ259+20)))&gt;=1,0,INDIRECT(ADDRESS(($AO259-1)*3+$AP259+5,$AQ259+20)))))</f>
        <v>0</v>
      </c>
      <c r="AU259" s="511">
        <f ca="1">COUNTIF(INDIRECT("U"&amp;(ROW()+12*(($AO259-1)*3+$AP259)-ROW())/12+5):INDIRECT("AF"&amp;(ROW()+12*(($AO259-1)*3+$AP259)-ROW())/12+5),AT259)</f>
        <v>0</v>
      </c>
      <c r="AV259" s="511">
        <f ca="1">IF(AND(AR259+AT259&gt;0,AS259+AU259&gt;0),COUNTIF(AV$6:AV258,"&gt;0")+1,0)</f>
        <v>0</v>
      </c>
    </row>
    <row r="260" spans="41:48">
      <c r="AO260" s="511">
        <v>8</v>
      </c>
      <c r="AP260" s="511">
        <v>1</v>
      </c>
      <c r="AQ260" s="511">
        <v>3</v>
      </c>
      <c r="AR260" s="515">
        <f ca="1">IF($AQ260=1,IF(INDIRECT(ADDRESS(($AO260-1)*3+$AP260+5,$AQ260+7))="",0,INDIRECT(ADDRESS(($AO260-1)*3+$AP260+5,$AQ260+7))),IF(INDIRECT(ADDRESS(($AO260-1)*3+$AP260+5,$AQ260+7))="",0,IF(COUNTIF(INDIRECT(ADDRESS(($AO260-1)*36+($AP260-1)*12+6,COLUMN())):INDIRECT(ADDRESS(($AO260-1)*36+($AP260-1)*12+$AQ260+4,COLUMN())),INDIRECT(ADDRESS(($AO260-1)*3+$AP260+5,$AQ260+7)))&gt;=1,0,INDIRECT(ADDRESS(($AO260-1)*3+$AP260+5,$AQ260+7)))))</f>
        <v>0</v>
      </c>
      <c r="AS260" s="511">
        <f ca="1">COUNTIF(INDIRECT("H"&amp;(ROW()+12*(($AO260-1)*3+$AP260)-ROW())/12+5):INDIRECT("S"&amp;(ROW()+12*(($AO260-1)*3+$AP260)-ROW())/12+5),AR260)</f>
        <v>0</v>
      </c>
      <c r="AT260" s="515">
        <f ca="1">IF($AQ260=1,IF(INDIRECT(ADDRESS(($AO260-1)*3+$AP260+5,$AQ260+20))="",0,INDIRECT(ADDRESS(($AO260-1)*3+$AP260+5,$AQ260+20))),IF(INDIRECT(ADDRESS(($AO260-1)*3+$AP260+5,$AQ260+20))="",0,IF(COUNTIF(INDIRECT(ADDRESS(($AO260-1)*36+($AP260-1)*12+6,COLUMN())):INDIRECT(ADDRESS(($AO260-1)*36+($AP260-1)*12+$AQ260+4,COLUMN())),INDIRECT(ADDRESS(($AO260-1)*3+$AP260+5,$AQ260+20)))&gt;=1,0,INDIRECT(ADDRESS(($AO260-1)*3+$AP260+5,$AQ260+20)))))</f>
        <v>0</v>
      </c>
      <c r="AU260" s="511">
        <f ca="1">COUNTIF(INDIRECT("U"&amp;(ROW()+12*(($AO260-1)*3+$AP260)-ROW())/12+5):INDIRECT("AF"&amp;(ROW()+12*(($AO260-1)*3+$AP260)-ROW())/12+5),AT260)</f>
        <v>0</v>
      </c>
      <c r="AV260" s="511">
        <f ca="1">IF(AND(AR260+AT260&gt;0,AS260+AU260&gt;0),COUNTIF(AV$6:AV259,"&gt;0")+1,0)</f>
        <v>0</v>
      </c>
    </row>
    <row r="261" spans="41:48">
      <c r="AO261" s="511">
        <v>8</v>
      </c>
      <c r="AP261" s="511">
        <v>1</v>
      </c>
      <c r="AQ261" s="511">
        <v>4</v>
      </c>
      <c r="AR261" s="515">
        <f ca="1">IF($AQ261=1,IF(INDIRECT(ADDRESS(($AO261-1)*3+$AP261+5,$AQ261+7))="",0,INDIRECT(ADDRESS(($AO261-1)*3+$AP261+5,$AQ261+7))),IF(INDIRECT(ADDRESS(($AO261-1)*3+$AP261+5,$AQ261+7))="",0,IF(COUNTIF(INDIRECT(ADDRESS(($AO261-1)*36+($AP261-1)*12+6,COLUMN())):INDIRECT(ADDRESS(($AO261-1)*36+($AP261-1)*12+$AQ261+4,COLUMN())),INDIRECT(ADDRESS(($AO261-1)*3+$AP261+5,$AQ261+7)))&gt;=1,0,INDIRECT(ADDRESS(($AO261-1)*3+$AP261+5,$AQ261+7)))))</f>
        <v>0</v>
      </c>
      <c r="AS261" s="511">
        <f ca="1">COUNTIF(INDIRECT("H"&amp;(ROW()+12*(($AO261-1)*3+$AP261)-ROW())/12+5):INDIRECT("S"&amp;(ROW()+12*(($AO261-1)*3+$AP261)-ROW())/12+5),AR261)</f>
        <v>0</v>
      </c>
      <c r="AT261" s="515">
        <f ca="1">IF($AQ261=1,IF(INDIRECT(ADDRESS(($AO261-1)*3+$AP261+5,$AQ261+20))="",0,INDIRECT(ADDRESS(($AO261-1)*3+$AP261+5,$AQ261+20))),IF(INDIRECT(ADDRESS(($AO261-1)*3+$AP261+5,$AQ261+20))="",0,IF(COUNTIF(INDIRECT(ADDRESS(($AO261-1)*36+($AP261-1)*12+6,COLUMN())):INDIRECT(ADDRESS(($AO261-1)*36+($AP261-1)*12+$AQ261+4,COLUMN())),INDIRECT(ADDRESS(($AO261-1)*3+$AP261+5,$AQ261+20)))&gt;=1,0,INDIRECT(ADDRESS(($AO261-1)*3+$AP261+5,$AQ261+20)))))</f>
        <v>0</v>
      </c>
      <c r="AU261" s="511">
        <f ca="1">COUNTIF(INDIRECT("U"&amp;(ROW()+12*(($AO261-1)*3+$AP261)-ROW())/12+5):INDIRECT("AF"&amp;(ROW()+12*(($AO261-1)*3+$AP261)-ROW())/12+5),AT261)</f>
        <v>0</v>
      </c>
      <c r="AV261" s="511">
        <f ca="1">IF(AND(AR261+AT261&gt;0,AS261+AU261&gt;0),COUNTIF(AV$6:AV260,"&gt;0")+1,0)</f>
        <v>0</v>
      </c>
    </row>
    <row r="262" spans="41:48">
      <c r="AO262" s="511">
        <v>8</v>
      </c>
      <c r="AP262" s="511">
        <v>1</v>
      </c>
      <c r="AQ262" s="511">
        <v>5</v>
      </c>
      <c r="AR262" s="515">
        <f ca="1">IF($AQ262=1,IF(INDIRECT(ADDRESS(($AO262-1)*3+$AP262+5,$AQ262+7))="",0,INDIRECT(ADDRESS(($AO262-1)*3+$AP262+5,$AQ262+7))),IF(INDIRECT(ADDRESS(($AO262-1)*3+$AP262+5,$AQ262+7))="",0,IF(COUNTIF(INDIRECT(ADDRESS(($AO262-1)*36+($AP262-1)*12+6,COLUMN())):INDIRECT(ADDRESS(($AO262-1)*36+($AP262-1)*12+$AQ262+4,COLUMN())),INDIRECT(ADDRESS(($AO262-1)*3+$AP262+5,$AQ262+7)))&gt;=1,0,INDIRECT(ADDRESS(($AO262-1)*3+$AP262+5,$AQ262+7)))))</f>
        <v>0</v>
      </c>
      <c r="AS262" s="511">
        <f ca="1">COUNTIF(INDIRECT("H"&amp;(ROW()+12*(($AO262-1)*3+$AP262)-ROW())/12+5):INDIRECT("S"&amp;(ROW()+12*(($AO262-1)*3+$AP262)-ROW())/12+5),AR262)</f>
        <v>0</v>
      </c>
      <c r="AT262" s="515">
        <f ca="1">IF($AQ262=1,IF(INDIRECT(ADDRESS(($AO262-1)*3+$AP262+5,$AQ262+20))="",0,INDIRECT(ADDRESS(($AO262-1)*3+$AP262+5,$AQ262+20))),IF(INDIRECT(ADDRESS(($AO262-1)*3+$AP262+5,$AQ262+20))="",0,IF(COUNTIF(INDIRECT(ADDRESS(($AO262-1)*36+($AP262-1)*12+6,COLUMN())):INDIRECT(ADDRESS(($AO262-1)*36+($AP262-1)*12+$AQ262+4,COLUMN())),INDIRECT(ADDRESS(($AO262-1)*3+$AP262+5,$AQ262+20)))&gt;=1,0,INDIRECT(ADDRESS(($AO262-1)*3+$AP262+5,$AQ262+20)))))</f>
        <v>0</v>
      </c>
      <c r="AU262" s="511">
        <f ca="1">COUNTIF(INDIRECT("U"&amp;(ROW()+12*(($AO262-1)*3+$AP262)-ROW())/12+5):INDIRECT("AF"&amp;(ROW()+12*(($AO262-1)*3+$AP262)-ROW())/12+5),AT262)</f>
        <v>0</v>
      </c>
      <c r="AV262" s="511">
        <f ca="1">IF(AND(AR262+AT262&gt;0,AS262+AU262&gt;0),COUNTIF(AV$6:AV261,"&gt;0")+1,0)</f>
        <v>0</v>
      </c>
    </row>
    <row r="263" spans="41:48">
      <c r="AO263" s="511">
        <v>8</v>
      </c>
      <c r="AP263" s="511">
        <v>1</v>
      </c>
      <c r="AQ263" s="511">
        <v>6</v>
      </c>
      <c r="AR263" s="515">
        <f ca="1">IF($AQ263=1,IF(INDIRECT(ADDRESS(($AO263-1)*3+$AP263+5,$AQ263+7))="",0,INDIRECT(ADDRESS(($AO263-1)*3+$AP263+5,$AQ263+7))),IF(INDIRECT(ADDRESS(($AO263-1)*3+$AP263+5,$AQ263+7))="",0,IF(COUNTIF(INDIRECT(ADDRESS(($AO263-1)*36+($AP263-1)*12+6,COLUMN())):INDIRECT(ADDRESS(($AO263-1)*36+($AP263-1)*12+$AQ263+4,COLUMN())),INDIRECT(ADDRESS(($AO263-1)*3+$AP263+5,$AQ263+7)))&gt;=1,0,INDIRECT(ADDRESS(($AO263-1)*3+$AP263+5,$AQ263+7)))))</f>
        <v>0</v>
      </c>
      <c r="AS263" s="511">
        <f ca="1">COUNTIF(INDIRECT("H"&amp;(ROW()+12*(($AO263-1)*3+$AP263)-ROW())/12+5):INDIRECT("S"&amp;(ROW()+12*(($AO263-1)*3+$AP263)-ROW())/12+5),AR263)</f>
        <v>0</v>
      </c>
      <c r="AT263" s="515">
        <f ca="1">IF($AQ263=1,IF(INDIRECT(ADDRESS(($AO263-1)*3+$AP263+5,$AQ263+20))="",0,INDIRECT(ADDRESS(($AO263-1)*3+$AP263+5,$AQ263+20))),IF(INDIRECT(ADDRESS(($AO263-1)*3+$AP263+5,$AQ263+20))="",0,IF(COUNTIF(INDIRECT(ADDRESS(($AO263-1)*36+($AP263-1)*12+6,COLUMN())):INDIRECT(ADDRESS(($AO263-1)*36+($AP263-1)*12+$AQ263+4,COLUMN())),INDIRECT(ADDRESS(($AO263-1)*3+$AP263+5,$AQ263+20)))&gt;=1,0,INDIRECT(ADDRESS(($AO263-1)*3+$AP263+5,$AQ263+20)))))</f>
        <v>0</v>
      </c>
      <c r="AU263" s="511">
        <f ca="1">COUNTIF(INDIRECT("U"&amp;(ROW()+12*(($AO263-1)*3+$AP263)-ROW())/12+5):INDIRECT("AF"&amp;(ROW()+12*(($AO263-1)*3+$AP263)-ROW())/12+5),AT263)</f>
        <v>0</v>
      </c>
      <c r="AV263" s="511">
        <f ca="1">IF(AND(AR263+AT263&gt;0,AS263+AU263&gt;0),COUNTIF(AV$6:AV262,"&gt;0")+1,0)</f>
        <v>0</v>
      </c>
    </row>
    <row r="264" spans="41:48">
      <c r="AO264" s="511">
        <v>8</v>
      </c>
      <c r="AP264" s="511">
        <v>1</v>
      </c>
      <c r="AQ264" s="511">
        <v>7</v>
      </c>
      <c r="AR264" s="515">
        <f ca="1">IF($AQ264=1,IF(INDIRECT(ADDRESS(($AO264-1)*3+$AP264+5,$AQ264+7))="",0,INDIRECT(ADDRESS(($AO264-1)*3+$AP264+5,$AQ264+7))),IF(INDIRECT(ADDRESS(($AO264-1)*3+$AP264+5,$AQ264+7))="",0,IF(COUNTIF(INDIRECT(ADDRESS(($AO264-1)*36+($AP264-1)*12+6,COLUMN())):INDIRECT(ADDRESS(($AO264-1)*36+($AP264-1)*12+$AQ264+4,COLUMN())),INDIRECT(ADDRESS(($AO264-1)*3+$AP264+5,$AQ264+7)))&gt;=1,0,INDIRECT(ADDRESS(($AO264-1)*3+$AP264+5,$AQ264+7)))))</f>
        <v>0</v>
      </c>
      <c r="AS264" s="511">
        <f ca="1">COUNTIF(INDIRECT("H"&amp;(ROW()+12*(($AO264-1)*3+$AP264)-ROW())/12+5):INDIRECT("S"&amp;(ROW()+12*(($AO264-1)*3+$AP264)-ROW())/12+5),AR264)</f>
        <v>0</v>
      </c>
      <c r="AT264" s="515">
        <f ca="1">IF($AQ264=1,IF(INDIRECT(ADDRESS(($AO264-1)*3+$AP264+5,$AQ264+20))="",0,INDIRECT(ADDRESS(($AO264-1)*3+$AP264+5,$AQ264+20))),IF(INDIRECT(ADDRESS(($AO264-1)*3+$AP264+5,$AQ264+20))="",0,IF(COUNTIF(INDIRECT(ADDRESS(($AO264-1)*36+($AP264-1)*12+6,COLUMN())):INDIRECT(ADDRESS(($AO264-1)*36+($AP264-1)*12+$AQ264+4,COLUMN())),INDIRECT(ADDRESS(($AO264-1)*3+$AP264+5,$AQ264+20)))&gt;=1,0,INDIRECT(ADDRESS(($AO264-1)*3+$AP264+5,$AQ264+20)))))</f>
        <v>0</v>
      </c>
      <c r="AU264" s="511">
        <f ca="1">COUNTIF(INDIRECT("U"&amp;(ROW()+12*(($AO264-1)*3+$AP264)-ROW())/12+5):INDIRECT("AF"&amp;(ROW()+12*(($AO264-1)*3+$AP264)-ROW())/12+5),AT264)</f>
        <v>0</v>
      </c>
      <c r="AV264" s="511">
        <f ca="1">IF(AND(AR264+AT264&gt;0,AS264+AU264&gt;0),COUNTIF(AV$6:AV263,"&gt;0")+1,0)</f>
        <v>0</v>
      </c>
    </row>
    <row r="265" spans="41:48">
      <c r="AO265" s="511">
        <v>8</v>
      </c>
      <c r="AP265" s="511">
        <v>1</v>
      </c>
      <c r="AQ265" s="511">
        <v>8</v>
      </c>
      <c r="AR265" s="515">
        <f ca="1">IF($AQ265=1,IF(INDIRECT(ADDRESS(($AO265-1)*3+$AP265+5,$AQ265+7))="",0,INDIRECT(ADDRESS(($AO265-1)*3+$AP265+5,$AQ265+7))),IF(INDIRECT(ADDRESS(($AO265-1)*3+$AP265+5,$AQ265+7))="",0,IF(COUNTIF(INDIRECT(ADDRESS(($AO265-1)*36+($AP265-1)*12+6,COLUMN())):INDIRECT(ADDRESS(($AO265-1)*36+($AP265-1)*12+$AQ265+4,COLUMN())),INDIRECT(ADDRESS(($AO265-1)*3+$AP265+5,$AQ265+7)))&gt;=1,0,INDIRECT(ADDRESS(($AO265-1)*3+$AP265+5,$AQ265+7)))))</f>
        <v>0</v>
      </c>
      <c r="AS265" s="511">
        <f ca="1">COUNTIF(INDIRECT("H"&amp;(ROW()+12*(($AO265-1)*3+$AP265)-ROW())/12+5):INDIRECT("S"&amp;(ROW()+12*(($AO265-1)*3+$AP265)-ROW())/12+5),AR265)</f>
        <v>0</v>
      </c>
      <c r="AT265" s="515">
        <f ca="1">IF($AQ265=1,IF(INDIRECT(ADDRESS(($AO265-1)*3+$AP265+5,$AQ265+20))="",0,INDIRECT(ADDRESS(($AO265-1)*3+$AP265+5,$AQ265+20))),IF(INDIRECT(ADDRESS(($AO265-1)*3+$AP265+5,$AQ265+20))="",0,IF(COUNTIF(INDIRECT(ADDRESS(($AO265-1)*36+($AP265-1)*12+6,COLUMN())):INDIRECT(ADDRESS(($AO265-1)*36+($AP265-1)*12+$AQ265+4,COLUMN())),INDIRECT(ADDRESS(($AO265-1)*3+$AP265+5,$AQ265+20)))&gt;=1,0,INDIRECT(ADDRESS(($AO265-1)*3+$AP265+5,$AQ265+20)))))</f>
        <v>0</v>
      </c>
      <c r="AU265" s="511">
        <f ca="1">COUNTIF(INDIRECT("U"&amp;(ROW()+12*(($AO265-1)*3+$AP265)-ROW())/12+5):INDIRECT("AF"&amp;(ROW()+12*(($AO265-1)*3+$AP265)-ROW())/12+5),AT265)</f>
        <v>0</v>
      </c>
      <c r="AV265" s="511">
        <f ca="1">IF(AND(AR265+AT265&gt;0,AS265+AU265&gt;0),COUNTIF(AV$6:AV264,"&gt;0")+1,0)</f>
        <v>0</v>
      </c>
    </row>
    <row r="266" spans="41:48">
      <c r="AO266" s="511">
        <v>8</v>
      </c>
      <c r="AP266" s="511">
        <v>1</v>
      </c>
      <c r="AQ266" s="511">
        <v>9</v>
      </c>
      <c r="AR266" s="515">
        <f ca="1">IF($AQ266=1,IF(INDIRECT(ADDRESS(($AO266-1)*3+$AP266+5,$AQ266+7))="",0,INDIRECT(ADDRESS(($AO266-1)*3+$AP266+5,$AQ266+7))),IF(INDIRECT(ADDRESS(($AO266-1)*3+$AP266+5,$AQ266+7))="",0,IF(COUNTIF(INDIRECT(ADDRESS(($AO266-1)*36+($AP266-1)*12+6,COLUMN())):INDIRECT(ADDRESS(($AO266-1)*36+($AP266-1)*12+$AQ266+4,COLUMN())),INDIRECT(ADDRESS(($AO266-1)*3+$AP266+5,$AQ266+7)))&gt;=1,0,INDIRECT(ADDRESS(($AO266-1)*3+$AP266+5,$AQ266+7)))))</f>
        <v>0</v>
      </c>
      <c r="AS266" s="511">
        <f ca="1">COUNTIF(INDIRECT("H"&amp;(ROW()+12*(($AO266-1)*3+$AP266)-ROW())/12+5):INDIRECT("S"&amp;(ROW()+12*(($AO266-1)*3+$AP266)-ROW())/12+5),AR266)</f>
        <v>0</v>
      </c>
      <c r="AT266" s="515">
        <f ca="1">IF($AQ266=1,IF(INDIRECT(ADDRESS(($AO266-1)*3+$AP266+5,$AQ266+20))="",0,INDIRECT(ADDRESS(($AO266-1)*3+$AP266+5,$AQ266+20))),IF(INDIRECT(ADDRESS(($AO266-1)*3+$AP266+5,$AQ266+20))="",0,IF(COUNTIF(INDIRECT(ADDRESS(($AO266-1)*36+($AP266-1)*12+6,COLUMN())):INDIRECT(ADDRESS(($AO266-1)*36+($AP266-1)*12+$AQ266+4,COLUMN())),INDIRECT(ADDRESS(($AO266-1)*3+$AP266+5,$AQ266+20)))&gt;=1,0,INDIRECT(ADDRESS(($AO266-1)*3+$AP266+5,$AQ266+20)))))</f>
        <v>0</v>
      </c>
      <c r="AU266" s="511">
        <f ca="1">COUNTIF(INDIRECT("U"&amp;(ROW()+12*(($AO266-1)*3+$AP266)-ROW())/12+5):INDIRECT("AF"&amp;(ROW()+12*(($AO266-1)*3+$AP266)-ROW())/12+5),AT266)</f>
        <v>0</v>
      </c>
      <c r="AV266" s="511">
        <f ca="1">IF(AND(AR266+AT266&gt;0,AS266+AU266&gt;0),COUNTIF(AV$6:AV265,"&gt;0")+1,0)</f>
        <v>0</v>
      </c>
    </row>
    <row r="267" spans="41:48">
      <c r="AO267" s="511">
        <v>8</v>
      </c>
      <c r="AP267" s="511">
        <v>1</v>
      </c>
      <c r="AQ267" s="511">
        <v>10</v>
      </c>
      <c r="AR267" s="515">
        <f ca="1">IF($AQ267=1,IF(INDIRECT(ADDRESS(($AO267-1)*3+$AP267+5,$AQ267+7))="",0,INDIRECT(ADDRESS(($AO267-1)*3+$AP267+5,$AQ267+7))),IF(INDIRECT(ADDRESS(($AO267-1)*3+$AP267+5,$AQ267+7))="",0,IF(COUNTIF(INDIRECT(ADDRESS(($AO267-1)*36+($AP267-1)*12+6,COLUMN())):INDIRECT(ADDRESS(($AO267-1)*36+($AP267-1)*12+$AQ267+4,COLUMN())),INDIRECT(ADDRESS(($AO267-1)*3+$AP267+5,$AQ267+7)))&gt;=1,0,INDIRECT(ADDRESS(($AO267-1)*3+$AP267+5,$AQ267+7)))))</f>
        <v>0</v>
      </c>
      <c r="AS267" s="511">
        <f ca="1">COUNTIF(INDIRECT("H"&amp;(ROW()+12*(($AO267-1)*3+$AP267)-ROW())/12+5):INDIRECT("S"&amp;(ROW()+12*(($AO267-1)*3+$AP267)-ROW())/12+5),AR267)</f>
        <v>0</v>
      </c>
      <c r="AT267" s="515">
        <f ca="1">IF($AQ267=1,IF(INDIRECT(ADDRESS(($AO267-1)*3+$AP267+5,$AQ267+20))="",0,INDIRECT(ADDRESS(($AO267-1)*3+$AP267+5,$AQ267+20))),IF(INDIRECT(ADDRESS(($AO267-1)*3+$AP267+5,$AQ267+20))="",0,IF(COUNTIF(INDIRECT(ADDRESS(($AO267-1)*36+($AP267-1)*12+6,COLUMN())):INDIRECT(ADDRESS(($AO267-1)*36+($AP267-1)*12+$AQ267+4,COLUMN())),INDIRECT(ADDRESS(($AO267-1)*3+$AP267+5,$AQ267+20)))&gt;=1,0,INDIRECT(ADDRESS(($AO267-1)*3+$AP267+5,$AQ267+20)))))</f>
        <v>0</v>
      </c>
      <c r="AU267" s="511">
        <f ca="1">COUNTIF(INDIRECT("U"&amp;(ROW()+12*(($AO267-1)*3+$AP267)-ROW())/12+5):INDIRECT("AF"&amp;(ROW()+12*(($AO267-1)*3+$AP267)-ROW())/12+5),AT267)</f>
        <v>0</v>
      </c>
      <c r="AV267" s="511">
        <f ca="1">IF(AND(AR267+AT267&gt;0,AS267+AU267&gt;0),COUNTIF(AV$6:AV266,"&gt;0")+1,0)</f>
        <v>0</v>
      </c>
    </row>
    <row r="268" spans="41:48">
      <c r="AO268" s="511">
        <v>8</v>
      </c>
      <c r="AP268" s="511">
        <v>1</v>
      </c>
      <c r="AQ268" s="511">
        <v>11</v>
      </c>
      <c r="AR268" s="515">
        <f ca="1">IF($AQ268=1,IF(INDIRECT(ADDRESS(($AO268-1)*3+$AP268+5,$AQ268+7))="",0,INDIRECT(ADDRESS(($AO268-1)*3+$AP268+5,$AQ268+7))),IF(INDIRECT(ADDRESS(($AO268-1)*3+$AP268+5,$AQ268+7))="",0,IF(COUNTIF(INDIRECT(ADDRESS(($AO268-1)*36+($AP268-1)*12+6,COLUMN())):INDIRECT(ADDRESS(($AO268-1)*36+($AP268-1)*12+$AQ268+4,COLUMN())),INDIRECT(ADDRESS(($AO268-1)*3+$AP268+5,$AQ268+7)))&gt;=1,0,INDIRECT(ADDRESS(($AO268-1)*3+$AP268+5,$AQ268+7)))))</f>
        <v>0</v>
      </c>
      <c r="AS268" s="511">
        <f ca="1">COUNTIF(INDIRECT("H"&amp;(ROW()+12*(($AO268-1)*3+$AP268)-ROW())/12+5):INDIRECT("S"&amp;(ROW()+12*(($AO268-1)*3+$AP268)-ROW())/12+5),AR268)</f>
        <v>0</v>
      </c>
      <c r="AT268" s="515">
        <f ca="1">IF($AQ268=1,IF(INDIRECT(ADDRESS(($AO268-1)*3+$AP268+5,$AQ268+20))="",0,INDIRECT(ADDRESS(($AO268-1)*3+$AP268+5,$AQ268+20))),IF(INDIRECT(ADDRESS(($AO268-1)*3+$AP268+5,$AQ268+20))="",0,IF(COUNTIF(INDIRECT(ADDRESS(($AO268-1)*36+($AP268-1)*12+6,COLUMN())):INDIRECT(ADDRESS(($AO268-1)*36+($AP268-1)*12+$AQ268+4,COLUMN())),INDIRECT(ADDRESS(($AO268-1)*3+$AP268+5,$AQ268+20)))&gt;=1,0,INDIRECT(ADDRESS(($AO268-1)*3+$AP268+5,$AQ268+20)))))</f>
        <v>0</v>
      </c>
      <c r="AU268" s="511">
        <f ca="1">COUNTIF(INDIRECT("U"&amp;(ROW()+12*(($AO268-1)*3+$AP268)-ROW())/12+5):INDIRECT("AF"&amp;(ROW()+12*(($AO268-1)*3+$AP268)-ROW())/12+5),AT268)</f>
        <v>0</v>
      </c>
      <c r="AV268" s="511">
        <f ca="1">IF(AND(AR268+AT268&gt;0,AS268+AU268&gt;0),COUNTIF(AV$6:AV267,"&gt;0")+1,0)</f>
        <v>0</v>
      </c>
    </row>
    <row r="269" spans="41:48">
      <c r="AO269" s="511">
        <v>8</v>
      </c>
      <c r="AP269" s="511">
        <v>1</v>
      </c>
      <c r="AQ269" s="511">
        <v>12</v>
      </c>
      <c r="AR269" s="515">
        <f ca="1">IF($AQ269=1,IF(INDIRECT(ADDRESS(($AO269-1)*3+$AP269+5,$AQ269+7))="",0,INDIRECT(ADDRESS(($AO269-1)*3+$AP269+5,$AQ269+7))),IF(INDIRECT(ADDRESS(($AO269-1)*3+$AP269+5,$AQ269+7))="",0,IF(COUNTIF(INDIRECT(ADDRESS(($AO269-1)*36+($AP269-1)*12+6,COLUMN())):INDIRECT(ADDRESS(($AO269-1)*36+($AP269-1)*12+$AQ269+4,COLUMN())),INDIRECT(ADDRESS(($AO269-1)*3+$AP269+5,$AQ269+7)))&gt;=1,0,INDIRECT(ADDRESS(($AO269-1)*3+$AP269+5,$AQ269+7)))))</f>
        <v>0</v>
      </c>
      <c r="AS269" s="511">
        <f ca="1">COUNTIF(INDIRECT("H"&amp;(ROW()+12*(($AO269-1)*3+$AP269)-ROW())/12+5):INDIRECT("S"&amp;(ROW()+12*(($AO269-1)*3+$AP269)-ROW())/12+5),AR269)</f>
        <v>0</v>
      </c>
      <c r="AT269" s="515">
        <f ca="1">IF($AQ269=1,IF(INDIRECT(ADDRESS(($AO269-1)*3+$AP269+5,$AQ269+20))="",0,INDIRECT(ADDRESS(($AO269-1)*3+$AP269+5,$AQ269+20))),IF(INDIRECT(ADDRESS(($AO269-1)*3+$AP269+5,$AQ269+20))="",0,IF(COUNTIF(INDIRECT(ADDRESS(($AO269-1)*36+($AP269-1)*12+6,COLUMN())):INDIRECT(ADDRESS(($AO269-1)*36+($AP269-1)*12+$AQ269+4,COLUMN())),INDIRECT(ADDRESS(($AO269-1)*3+$AP269+5,$AQ269+20)))&gt;=1,0,INDIRECT(ADDRESS(($AO269-1)*3+$AP269+5,$AQ269+20)))))</f>
        <v>0</v>
      </c>
      <c r="AU269" s="511">
        <f ca="1">COUNTIF(INDIRECT("U"&amp;(ROW()+12*(($AO269-1)*3+$AP269)-ROW())/12+5):INDIRECT("AF"&amp;(ROW()+12*(($AO269-1)*3+$AP269)-ROW())/12+5),AT269)</f>
        <v>0</v>
      </c>
      <c r="AV269" s="511">
        <f ca="1">IF(AND(AR269+AT269&gt;0,AS269+AU269&gt;0),COUNTIF(AV$6:AV268,"&gt;0")+1,0)</f>
        <v>0</v>
      </c>
    </row>
    <row r="270" spans="41:48">
      <c r="AO270" s="511">
        <v>8</v>
      </c>
      <c r="AP270" s="511">
        <v>2</v>
      </c>
      <c r="AQ270" s="511">
        <v>1</v>
      </c>
      <c r="AR270" s="515">
        <f ca="1">IF($AQ270=1,IF(INDIRECT(ADDRESS(($AO270-1)*3+$AP270+5,$AQ270+7))="",0,INDIRECT(ADDRESS(($AO270-1)*3+$AP270+5,$AQ270+7))),IF(INDIRECT(ADDRESS(($AO270-1)*3+$AP270+5,$AQ270+7))="",0,IF(COUNTIF(INDIRECT(ADDRESS(($AO270-1)*36+($AP270-1)*12+6,COLUMN())):INDIRECT(ADDRESS(($AO270-1)*36+($AP270-1)*12+$AQ270+4,COLUMN())),INDIRECT(ADDRESS(($AO270-1)*3+$AP270+5,$AQ270+7)))&gt;=1,0,INDIRECT(ADDRESS(($AO270-1)*3+$AP270+5,$AQ270+7)))))</f>
        <v>0</v>
      </c>
      <c r="AS270" s="511">
        <f ca="1">COUNTIF(INDIRECT("H"&amp;(ROW()+12*(($AO270-1)*3+$AP270)-ROW())/12+5):INDIRECT("S"&amp;(ROW()+12*(($AO270-1)*3+$AP270)-ROW())/12+5),AR270)</f>
        <v>0</v>
      </c>
      <c r="AT270" s="515">
        <f ca="1">IF($AQ270=1,IF(INDIRECT(ADDRESS(($AO270-1)*3+$AP270+5,$AQ270+20))="",0,INDIRECT(ADDRESS(($AO270-1)*3+$AP270+5,$AQ270+20))),IF(INDIRECT(ADDRESS(($AO270-1)*3+$AP270+5,$AQ270+20))="",0,IF(COUNTIF(INDIRECT(ADDRESS(($AO270-1)*36+($AP270-1)*12+6,COLUMN())):INDIRECT(ADDRESS(($AO270-1)*36+($AP270-1)*12+$AQ270+4,COLUMN())),INDIRECT(ADDRESS(($AO270-1)*3+$AP270+5,$AQ270+20)))&gt;=1,0,INDIRECT(ADDRESS(($AO270-1)*3+$AP270+5,$AQ270+20)))))</f>
        <v>0</v>
      </c>
      <c r="AU270" s="511">
        <f ca="1">COUNTIF(INDIRECT("U"&amp;(ROW()+12*(($AO270-1)*3+$AP270)-ROW())/12+5):INDIRECT("AF"&amp;(ROW()+12*(($AO270-1)*3+$AP270)-ROW())/12+5),AT270)</f>
        <v>0</v>
      </c>
      <c r="AV270" s="511">
        <f ca="1">IF(AND(AR270+AT270&gt;0,AS270+AU270&gt;0),COUNTIF(AV$6:AV269,"&gt;0")+1,0)</f>
        <v>0</v>
      </c>
    </row>
    <row r="271" spans="41:48">
      <c r="AO271" s="511">
        <v>8</v>
      </c>
      <c r="AP271" s="511">
        <v>2</v>
      </c>
      <c r="AQ271" s="511">
        <v>2</v>
      </c>
      <c r="AR271" s="515">
        <f ca="1">IF($AQ271=1,IF(INDIRECT(ADDRESS(($AO271-1)*3+$AP271+5,$AQ271+7))="",0,INDIRECT(ADDRESS(($AO271-1)*3+$AP271+5,$AQ271+7))),IF(INDIRECT(ADDRESS(($AO271-1)*3+$AP271+5,$AQ271+7))="",0,IF(COUNTIF(INDIRECT(ADDRESS(($AO271-1)*36+($AP271-1)*12+6,COLUMN())):INDIRECT(ADDRESS(($AO271-1)*36+($AP271-1)*12+$AQ271+4,COLUMN())),INDIRECT(ADDRESS(($AO271-1)*3+$AP271+5,$AQ271+7)))&gt;=1,0,INDIRECT(ADDRESS(($AO271-1)*3+$AP271+5,$AQ271+7)))))</f>
        <v>0</v>
      </c>
      <c r="AS271" s="511">
        <f ca="1">COUNTIF(INDIRECT("H"&amp;(ROW()+12*(($AO271-1)*3+$AP271)-ROW())/12+5):INDIRECT("S"&amp;(ROW()+12*(($AO271-1)*3+$AP271)-ROW())/12+5),AR271)</f>
        <v>0</v>
      </c>
      <c r="AT271" s="515">
        <f ca="1">IF($AQ271=1,IF(INDIRECT(ADDRESS(($AO271-1)*3+$AP271+5,$AQ271+20))="",0,INDIRECT(ADDRESS(($AO271-1)*3+$AP271+5,$AQ271+20))),IF(INDIRECT(ADDRESS(($AO271-1)*3+$AP271+5,$AQ271+20))="",0,IF(COUNTIF(INDIRECT(ADDRESS(($AO271-1)*36+($AP271-1)*12+6,COLUMN())):INDIRECT(ADDRESS(($AO271-1)*36+($AP271-1)*12+$AQ271+4,COLUMN())),INDIRECT(ADDRESS(($AO271-1)*3+$AP271+5,$AQ271+20)))&gt;=1,0,INDIRECT(ADDRESS(($AO271-1)*3+$AP271+5,$AQ271+20)))))</f>
        <v>0</v>
      </c>
      <c r="AU271" s="511">
        <f ca="1">COUNTIF(INDIRECT("U"&amp;(ROW()+12*(($AO271-1)*3+$AP271)-ROW())/12+5):INDIRECT("AF"&amp;(ROW()+12*(($AO271-1)*3+$AP271)-ROW())/12+5),AT271)</f>
        <v>0</v>
      </c>
      <c r="AV271" s="511">
        <f ca="1">IF(AND(AR271+AT271&gt;0,AS271+AU271&gt;0),COUNTIF(AV$6:AV270,"&gt;0")+1,0)</f>
        <v>0</v>
      </c>
    </row>
    <row r="272" spans="41:48">
      <c r="AO272" s="511">
        <v>8</v>
      </c>
      <c r="AP272" s="511">
        <v>2</v>
      </c>
      <c r="AQ272" s="511">
        <v>3</v>
      </c>
      <c r="AR272" s="515">
        <f ca="1">IF($AQ272=1,IF(INDIRECT(ADDRESS(($AO272-1)*3+$AP272+5,$AQ272+7))="",0,INDIRECT(ADDRESS(($AO272-1)*3+$AP272+5,$AQ272+7))),IF(INDIRECT(ADDRESS(($AO272-1)*3+$AP272+5,$AQ272+7))="",0,IF(COUNTIF(INDIRECT(ADDRESS(($AO272-1)*36+($AP272-1)*12+6,COLUMN())):INDIRECT(ADDRESS(($AO272-1)*36+($AP272-1)*12+$AQ272+4,COLUMN())),INDIRECT(ADDRESS(($AO272-1)*3+$AP272+5,$AQ272+7)))&gt;=1,0,INDIRECT(ADDRESS(($AO272-1)*3+$AP272+5,$AQ272+7)))))</f>
        <v>0</v>
      </c>
      <c r="AS272" s="511">
        <f ca="1">COUNTIF(INDIRECT("H"&amp;(ROW()+12*(($AO272-1)*3+$AP272)-ROW())/12+5):INDIRECT("S"&amp;(ROW()+12*(($AO272-1)*3+$AP272)-ROW())/12+5),AR272)</f>
        <v>0</v>
      </c>
      <c r="AT272" s="515">
        <f ca="1">IF($AQ272=1,IF(INDIRECT(ADDRESS(($AO272-1)*3+$AP272+5,$AQ272+20))="",0,INDIRECT(ADDRESS(($AO272-1)*3+$AP272+5,$AQ272+20))),IF(INDIRECT(ADDRESS(($AO272-1)*3+$AP272+5,$AQ272+20))="",0,IF(COUNTIF(INDIRECT(ADDRESS(($AO272-1)*36+($AP272-1)*12+6,COLUMN())):INDIRECT(ADDRESS(($AO272-1)*36+($AP272-1)*12+$AQ272+4,COLUMN())),INDIRECT(ADDRESS(($AO272-1)*3+$AP272+5,$AQ272+20)))&gt;=1,0,INDIRECT(ADDRESS(($AO272-1)*3+$AP272+5,$AQ272+20)))))</f>
        <v>0</v>
      </c>
      <c r="AU272" s="511">
        <f ca="1">COUNTIF(INDIRECT("U"&amp;(ROW()+12*(($AO272-1)*3+$AP272)-ROW())/12+5):INDIRECT("AF"&amp;(ROW()+12*(($AO272-1)*3+$AP272)-ROW())/12+5),AT272)</f>
        <v>0</v>
      </c>
      <c r="AV272" s="511">
        <f ca="1">IF(AND(AR272+AT272&gt;0,AS272+AU272&gt;0),COUNTIF(AV$6:AV271,"&gt;0")+1,0)</f>
        <v>0</v>
      </c>
    </row>
    <row r="273" spans="41:48">
      <c r="AO273" s="511">
        <v>8</v>
      </c>
      <c r="AP273" s="511">
        <v>2</v>
      </c>
      <c r="AQ273" s="511">
        <v>4</v>
      </c>
      <c r="AR273" s="515">
        <f ca="1">IF($AQ273=1,IF(INDIRECT(ADDRESS(($AO273-1)*3+$AP273+5,$AQ273+7))="",0,INDIRECT(ADDRESS(($AO273-1)*3+$AP273+5,$AQ273+7))),IF(INDIRECT(ADDRESS(($AO273-1)*3+$AP273+5,$AQ273+7))="",0,IF(COUNTIF(INDIRECT(ADDRESS(($AO273-1)*36+($AP273-1)*12+6,COLUMN())):INDIRECT(ADDRESS(($AO273-1)*36+($AP273-1)*12+$AQ273+4,COLUMN())),INDIRECT(ADDRESS(($AO273-1)*3+$AP273+5,$AQ273+7)))&gt;=1,0,INDIRECT(ADDRESS(($AO273-1)*3+$AP273+5,$AQ273+7)))))</f>
        <v>0</v>
      </c>
      <c r="AS273" s="511">
        <f ca="1">COUNTIF(INDIRECT("H"&amp;(ROW()+12*(($AO273-1)*3+$AP273)-ROW())/12+5):INDIRECT("S"&amp;(ROW()+12*(($AO273-1)*3+$AP273)-ROW())/12+5),AR273)</f>
        <v>0</v>
      </c>
      <c r="AT273" s="515">
        <f ca="1">IF($AQ273=1,IF(INDIRECT(ADDRESS(($AO273-1)*3+$AP273+5,$AQ273+20))="",0,INDIRECT(ADDRESS(($AO273-1)*3+$AP273+5,$AQ273+20))),IF(INDIRECT(ADDRESS(($AO273-1)*3+$AP273+5,$AQ273+20))="",0,IF(COUNTIF(INDIRECT(ADDRESS(($AO273-1)*36+($AP273-1)*12+6,COLUMN())):INDIRECT(ADDRESS(($AO273-1)*36+($AP273-1)*12+$AQ273+4,COLUMN())),INDIRECT(ADDRESS(($AO273-1)*3+$AP273+5,$AQ273+20)))&gt;=1,0,INDIRECT(ADDRESS(($AO273-1)*3+$AP273+5,$AQ273+20)))))</f>
        <v>0</v>
      </c>
      <c r="AU273" s="511">
        <f ca="1">COUNTIF(INDIRECT("U"&amp;(ROW()+12*(($AO273-1)*3+$AP273)-ROW())/12+5):INDIRECT("AF"&amp;(ROW()+12*(($AO273-1)*3+$AP273)-ROW())/12+5),AT273)</f>
        <v>0</v>
      </c>
      <c r="AV273" s="511">
        <f ca="1">IF(AND(AR273+AT273&gt;0,AS273+AU273&gt;0),COUNTIF(AV$6:AV272,"&gt;0")+1,0)</f>
        <v>0</v>
      </c>
    </row>
    <row r="274" spans="41:48">
      <c r="AO274" s="511">
        <v>8</v>
      </c>
      <c r="AP274" s="511">
        <v>2</v>
      </c>
      <c r="AQ274" s="511">
        <v>5</v>
      </c>
      <c r="AR274" s="515">
        <f ca="1">IF($AQ274=1,IF(INDIRECT(ADDRESS(($AO274-1)*3+$AP274+5,$AQ274+7))="",0,INDIRECT(ADDRESS(($AO274-1)*3+$AP274+5,$AQ274+7))),IF(INDIRECT(ADDRESS(($AO274-1)*3+$AP274+5,$AQ274+7))="",0,IF(COUNTIF(INDIRECT(ADDRESS(($AO274-1)*36+($AP274-1)*12+6,COLUMN())):INDIRECT(ADDRESS(($AO274-1)*36+($AP274-1)*12+$AQ274+4,COLUMN())),INDIRECT(ADDRESS(($AO274-1)*3+$AP274+5,$AQ274+7)))&gt;=1,0,INDIRECT(ADDRESS(($AO274-1)*3+$AP274+5,$AQ274+7)))))</f>
        <v>0</v>
      </c>
      <c r="AS274" s="511">
        <f ca="1">COUNTIF(INDIRECT("H"&amp;(ROW()+12*(($AO274-1)*3+$AP274)-ROW())/12+5):INDIRECT("S"&amp;(ROW()+12*(($AO274-1)*3+$AP274)-ROW())/12+5),AR274)</f>
        <v>0</v>
      </c>
      <c r="AT274" s="515">
        <f ca="1">IF($AQ274=1,IF(INDIRECT(ADDRESS(($AO274-1)*3+$AP274+5,$AQ274+20))="",0,INDIRECT(ADDRESS(($AO274-1)*3+$AP274+5,$AQ274+20))),IF(INDIRECT(ADDRESS(($AO274-1)*3+$AP274+5,$AQ274+20))="",0,IF(COUNTIF(INDIRECT(ADDRESS(($AO274-1)*36+($AP274-1)*12+6,COLUMN())):INDIRECT(ADDRESS(($AO274-1)*36+($AP274-1)*12+$AQ274+4,COLUMN())),INDIRECT(ADDRESS(($AO274-1)*3+$AP274+5,$AQ274+20)))&gt;=1,0,INDIRECT(ADDRESS(($AO274-1)*3+$AP274+5,$AQ274+20)))))</f>
        <v>0</v>
      </c>
      <c r="AU274" s="511">
        <f ca="1">COUNTIF(INDIRECT("U"&amp;(ROW()+12*(($AO274-1)*3+$AP274)-ROW())/12+5):INDIRECT("AF"&amp;(ROW()+12*(($AO274-1)*3+$AP274)-ROW())/12+5),AT274)</f>
        <v>0</v>
      </c>
      <c r="AV274" s="511">
        <f ca="1">IF(AND(AR274+AT274&gt;0,AS274+AU274&gt;0),COUNTIF(AV$6:AV273,"&gt;0")+1,0)</f>
        <v>0</v>
      </c>
    </row>
    <row r="275" spans="41:48">
      <c r="AO275" s="511">
        <v>8</v>
      </c>
      <c r="AP275" s="511">
        <v>2</v>
      </c>
      <c r="AQ275" s="511">
        <v>6</v>
      </c>
      <c r="AR275" s="515">
        <f ca="1">IF($AQ275=1,IF(INDIRECT(ADDRESS(($AO275-1)*3+$AP275+5,$AQ275+7))="",0,INDIRECT(ADDRESS(($AO275-1)*3+$AP275+5,$AQ275+7))),IF(INDIRECT(ADDRESS(($AO275-1)*3+$AP275+5,$AQ275+7))="",0,IF(COUNTIF(INDIRECT(ADDRESS(($AO275-1)*36+($AP275-1)*12+6,COLUMN())):INDIRECT(ADDRESS(($AO275-1)*36+($AP275-1)*12+$AQ275+4,COLUMN())),INDIRECT(ADDRESS(($AO275-1)*3+$AP275+5,$AQ275+7)))&gt;=1,0,INDIRECT(ADDRESS(($AO275-1)*3+$AP275+5,$AQ275+7)))))</f>
        <v>0</v>
      </c>
      <c r="AS275" s="511">
        <f ca="1">COUNTIF(INDIRECT("H"&amp;(ROW()+12*(($AO275-1)*3+$AP275)-ROW())/12+5):INDIRECT("S"&amp;(ROW()+12*(($AO275-1)*3+$AP275)-ROW())/12+5),AR275)</f>
        <v>0</v>
      </c>
      <c r="AT275" s="515">
        <f ca="1">IF($AQ275=1,IF(INDIRECT(ADDRESS(($AO275-1)*3+$AP275+5,$AQ275+20))="",0,INDIRECT(ADDRESS(($AO275-1)*3+$AP275+5,$AQ275+20))),IF(INDIRECT(ADDRESS(($AO275-1)*3+$AP275+5,$AQ275+20))="",0,IF(COUNTIF(INDIRECT(ADDRESS(($AO275-1)*36+($AP275-1)*12+6,COLUMN())):INDIRECT(ADDRESS(($AO275-1)*36+($AP275-1)*12+$AQ275+4,COLUMN())),INDIRECT(ADDRESS(($AO275-1)*3+$AP275+5,$AQ275+20)))&gt;=1,0,INDIRECT(ADDRESS(($AO275-1)*3+$AP275+5,$AQ275+20)))))</f>
        <v>0</v>
      </c>
      <c r="AU275" s="511">
        <f ca="1">COUNTIF(INDIRECT("U"&amp;(ROW()+12*(($AO275-1)*3+$AP275)-ROW())/12+5):INDIRECT("AF"&amp;(ROW()+12*(($AO275-1)*3+$AP275)-ROW())/12+5),AT275)</f>
        <v>0</v>
      </c>
      <c r="AV275" s="511">
        <f ca="1">IF(AND(AR275+AT275&gt;0,AS275+AU275&gt;0),COUNTIF(AV$6:AV274,"&gt;0")+1,0)</f>
        <v>0</v>
      </c>
    </row>
    <row r="276" spans="41:48">
      <c r="AO276" s="511">
        <v>8</v>
      </c>
      <c r="AP276" s="511">
        <v>2</v>
      </c>
      <c r="AQ276" s="511">
        <v>7</v>
      </c>
      <c r="AR276" s="515">
        <f ca="1">IF($AQ276=1,IF(INDIRECT(ADDRESS(($AO276-1)*3+$AP276+5,$AQ276+7))="",0,INDIRECT(ADDRESS(($AO276-1)*3+$AP276+5,$AQ276+7))),IF(INDIRECT(ADDRESS(($AO276-1)*3+$AP276+5,$AQ276+7))="",0,IF(COUNTIF(INDIRECT(ADDRESS(($AO276-1)*36+($AP276-1)*12+6,COLUMN())):INDIRECT(ADDRESS(($AO276-1)*36+($AP276-1)*12+$AQ276+4,COLUMN())),INDIRECT(ADDRESS(($AO276-1)*3+$AP276+5,$AQ276+7)))&gt;=1,0,INDIRECT(ADDRESS(($AO276-1)*3+$AP276+5,$AQ276+7)))))</f>
        <v>0</v>
      </c>
      <c r="AS276" s="511">
        <f ca="1">COUNTIF(INDIRECT("H"&amp;(ROW()+12*(($AO276-1)*3+$AP276)-ROW())/12+5):INDIRECT("S"&amp;(ROW()+12*(($AO276-1)*3+$AP276)-ROW())/12+5),AR276)</f>
        <v>0</v>
      </c>
      <c r="AT276" s="515">
        <f ca="1">IF($AQ276=1,IF(INDIRECT(ADDRESS(($AO276-1)*3+$AP276+5,$AQ276+20))="",0,INDIRECT(ADDRESS(($AO276-1)*3+$AP276+5,$AQ276+20))),IF(INDIRECT(ADDRESS(($AO276-1)*3+$AP276+5,$AQ276+20))="",0,IF(COUNTIF(INDIRECT(ADDRESS(($AO276-1)*36+($AP276-1)*12+6,COLUMN())):INDIRECT(ADDRESS(($AO276-1)*36+($AP276-1)*12+$AQ276+4,COLUMN())),INDIRECT(ADDRESS(($AO276-1)*3+$AP276+5,$AQ276+20)))&gt;=1,0,INDIRECT(ADDRESS(($AO276-1)*3+$AP276+5,$AQ276+20)))))</f>
        <v>0</v>
      </c>
      <c r="AU276" s="511">
        <f ca="1">COUNTIF(INDIRECT("U"&amp;(ROW()+12*(($AO276-1)*3+$AP276)-ROW())/12+5):INDIRECT("AF"&amp;(ROW()+12*(($AO276-1)*3+$AP276)-ROW())/12+5),AT276)</f>
        <v>0</v>
      </c>
      <c r="AV276" s="511">
        <f ca="1">IF(AND(AR276+AT276&gt;0,AS276+AU276&gt;0),COUNTIF(AV$6:AV275,"&gt;0")+1,0)</f>
        <v>0</v>
      </c>
    </row>
    <row r="277" spans="41:48">
      <c r="AO277" s="511">
        <v>8</v>
      </c>
      <c r="AP277" s="511">
        <v>2</v>
      </c>
      <c r="AQ277" s="511">
        <v>8</v>
      </c>
      <c r="AR277" s="515">
        <f ca="1">IF($AQ277=1,IF(INDIRECT(ADDRESS(($AO277-1)*3+$AP277+5,$AQ277+7))="",0,INDIRECT(ADDRESS(($AO277-1)*3+$AP277+5,$AQ277+7))),IF(INDIRECT(ADDRESS(($AO277-1)*3+$AP277+5,$AQ277+7))="",0,IF(COUNTIF(INDIRECT(ADDRESS(($AO277-1)*36+($AP277-1)*12+6,COLUMN())):INDIRECT(ADDRESS(($AO277-1)*36+($AP277-1)*12+$AQ277+4,COLUMN())),INDIRECT(ADDRESS(($AO277-1)*3+$AP277+5,$AQ277+7)))&gt;=1,0,INDIRECT(ADDRESS(($AO277-1)*3+$AP277+5,$AQ277+7)))))</f>
        <v>0</v>
      </c>
      <c r="AS277" s="511">
        <f ca="1">COUNTIF(INDIRECT("H"&amp;(ROW()+12*(($AO277-1)*3+$AP277)-ROW())/12+5):INDIRECT("S"&amp;(ROW()+12*(($AO277-1)*3+$AP277)-ROW())/12+5),AR277)</f>
        <v>0</v>
      </c>
      <c r="AT277" s="515">
        <f ca="1">IF($AQ277=1,IF(INDIRECT(ADDRESS(($AO277-1)*3+$AP277+5,$AQ277+20))="",0,INDIRECT(ADDRESS(($AO277-1)*3+$AP277+5,$AQ277+20))),IF(INDIRECT(ADDRESS(($AO277-1)*3+$AP277+5,$AQ277+20))="",0,IF(COUNTIF(INDIRECT(ADDRESS(($AO277-1)*36+($AP277-1)*12+6,COLUMN())):INDIRECT(ADDRESS(($AO277-1)*36+($AP277-1)*12+$AQ277+4,COLUMN())),INDIRECT(ADDRESS(($AO277-1)*3+$AP277+5,$AQ277+20)))&gt;=1,0,INDIRECT(ADDRESS(($AO277-1)*3+$AP277+5,$AQ277+20)))))</f>
        <v>0</v>
      </c>
      <c r="AU277" s="511">
        <f ca="1">COUNTIF(INDIRECT("U"&amp;(ROW()+12*(($AO277-1)*3+$AP277)-ROW())/12+5):INDIRECT("AF"&amp;(ROW()+12*(($AO277-1)*3+$AP277)-ROW())/12+5),AT277)</f>
        <v>0</v>
      </c>
      <c r="AV277" s="511">
        <f ca="1">IF(AND(AR277+AT277&gt;0,AS277+AU277&gt;0),COUNTIF(AV$6:AV276,"&gt;0")+1,0)</f>
        <v>0</v>
      </c>
    </row>
    <row r="278" spans="41:48">
      <c r="AO278" s="511">
        <v>8</v>
      </c>
      <c r="AP278" s="511">
        <v>2</v>
      </c>
      <c r="AQ278" s="511">
        <v>9</v>
      </c>
      <c r="AR278" s="515">
        <f ca="1">IF($AQ278=1,IF(INDIRECT(ADDRESS(($AO278-1)*3+$AP278+5,$AQ278+7))="",0,INDIRECT(ADDRESS(($AO278-1)*3+$AP278+5,$AQ278+7))),IF(INDIRECT(ADDRESS(($AO278-1)*3+$AP278+5,$AQ278+7))="",0,IF(COUNTIF(INDIRECT(ADDRESS(($AO278-1)*36+($AP278-1)*12+6,COLUMN())):INDIRECT(ADDRESS(($AO278-1)*36+($AP278-1)*12+$AQ278+4,COLUMN())),INDIRECT(ADDRESS(($AO278-1)*3+$AP278+5,$AQ278+7)))&gt;=1,0,INDIRECT(ADDRESS(($AO278-1)*3+$AP278+5,$AQ278+7)))))</f>
        <v>0</v>
      </c>
      <c r="AS278" s="511">
        <f ca="1">COUNTIF(INDIRECT("H"&amp;(ROW()+12*(($AO278-1)*3+$AP278)-ROW())/12+5):INDIRECT("S"&amp;(ROW()+12*(($AO278-1)*3+$AP278)-ROW())/12+5),AR278)</f>
        <v>0</v>
      </c>
      <c r="AT278" s="515">
        <f ca="1">IF($AQ278=1,IF(INDIRECT(ADDRESS(($AO278-1)*3+$AP278+5,$AQ278+20))="",0,INDIRECT(ADDRESS(($AO278-1)*3+$AP278+5,$AQ278+20))),IF(INDIRECT(ADDRESS(($AO278-1)*3+$AP278+5,$AQ278+20))="",0,IF(COUNTIF(INDIRECT(ADDRESS(($AO278-1)*36+($AP278-1)*12+6,COLUMN())):INDIRECT(ADDRESS(($AO278-1)*36+($AP278-1)*12+$AQ278+4,COLUMN())),INDIRECT(ADDRESS(($AO278-1)*3+$AP278+5,$AQ278+20)))&gt;=1,0,INDIRECT(ADDRESS(($AO278-1)*3+$AP278+5,$AQ278+20)))))</f>
        <v>0</v>
      </c>
      <c r="AU278" s="511">
        <f ca="1">COUNTIF(INDIRECT("U"&amp;(ROW()+12*(($AO278-1)*3+$AP278)-ROW())/12+5):INDIRECT("AF"&amp;(ROW()+12*(($AO278-1)*3+$AP278)-ROW())/12+5),AT278)</f>
        <v>0</v>
      </c>
      <c r="AV278" s="511">
        <f ca="1">IF(AND(AR278+AT278&gt;0,AS278+AU278&gt;0),COUNTIF(AV$6:AV277,"&gt;0")+1,0)</f>
        <v>0</v>
      </c>
    </row>
    <row r="279" spans="41:48">
      <c r="AO279" s="511">
        <v>8</v>
      </c>
      <c r="AP279" s="511">
        <v>2</v>
      </c>
      <c r="AQ279" s="511">
        <v>10</v>
      </c>
      <c r="AR279" s="515">
        <f ca="1">IF($AQ279=1,IF(INDIRECT(ADDRESS(($AO279-1)*3+$AP279+5,$AQ279+7))="",0,INDIRECT(ADDRESS(($AO279-1)*3+$AP279+5,$AQ279+7))),IF(INDIRECT(ADDRESS(($AO279-1)*3+$AP279+5,$AQ279+7))="",0,IF(COUNTIF(INDIRECT(ADDRESS(($AO279-1)*36+($AP279-1)*12+6,COLUMN())):INDIRECT(ADDRESS(($AO279-1)*36+($AP279-1)*12+$AQ279+4,COLUMN())),INDIRECT(ADDRESS(($AO279-1)*3+$AP279+5,$AQ279+7)))&gt;=1,0,INDIRECT(ADDRESS(($AO279-1)*3+$AP279+5,$AQ279+7)))))</f>
        <v>0</v>
      </c>
      <c r="AS279" s="511">
        <f ca="1">COUNTIF(INDIRECT("H"&amp;(ROW()+12*(($AO279-1)*3+$AP279)-ROW())/12+5):INDIRECT("S"&amp;(ROW()+12*(($AO279-1)*3+$AP279)-ROW())/12+5),AR279)</f>
        <v>0</v>
      </c>
      <c r="AT279" s="515">
        <f ca="1">IF($AQ279=1,IF(INDIRECT(ADDRESS(($AO279-1)*3+$AP279+5,$AQ279+20))="",0,INDIRECT(ADDRESS(($AO279-1)*3+$AP279+5,$AQ279+20))),IF(INDIRECT(ADDRESS(($AO279-1)*3+$AP279+5,$AQ279+20))="",0,IF(COUNTIF(INDIRECT(ADDRESS(($AO279-1)*36+($AP279-1)*12+6,COLUMN())):INDIRECT(ADDRESS(($AO279-1)*36+($AP279-1)*12+$AQ279+4,COLUMN())),INDIRECT(ADDRESS(($AO279-1)*3+$AP279+5,$AQ279+20)))&gt;=1,0,INDIRECT(ADDRESS(($AO279-1)*3+$AP279+5,$AQ279+20)))))</f>
        <v>0</v>
      </c>
      <c r="AU279" s="511">
        <f ca="1">COUNTIF(INDIRECT("U"&amp;(ROW()+12*(($AO279-1)*3+$AP279)-ROW())/12+5):INDIRECT("AF"&amp;(ROW()+12*(($AO279-1)*3+$AP279)-ROW())/12+5),AT279)</f>
        <v>0</v>
      </c>
      <c r="AV279" s="511">
        <f ca="1">IF(AND(AR279+AT279&gt;0,AS279+AU279&gt;0),COUNTIF(AV$6:AV278,"&gt;0")+1,0)</f>
        <v>0</v>
      </c>
    </row>
    <row r="280" spans="41:48">
      <c r="AO280" s="511">
        <v>8</v>
      </c>
      <c r="AP280" s="511">
        <v>2</v>
      </c>
      <c r="AQ280" s="511">
        <v>11</v>
      </c>
      <c r="AR280" s="515">
        <f ca="1">IF($AQ280=1,IF(INDIRECT(ADDRESS(($AO280-1)*3+$AP280+5,$AQ280+7))="",0,INDIRECT(ADDRESS(($AO280-1)*3+$AP280+5,$AQ280+7))),IF(INDIRECT(ADDRESS(($AO280-1)*3+$AP280+5,$AQ280+7))="",0,IF(COUNTIF(INDIRECT(ADDRESS(($AO280-1)*36+($AP280-1)*12+6,COLUMN())):INDIRECT(ADDRESS(($AO280-1)*36+($AP280-1)*12+$AQ280+4,COLUMN())),INDIRECT(ADDRESS(($AO280-1)*3+$AP280+5,$AQ280+7)))&gt;=1,0,INDIRECT(ADDRESS(($AO280-1)*3+$AP280+5,$AQ280+7)))))</f>
        <v>0</v>
      </c>
      <c r="AS280" s="511">
        <f ca="1">COUNTIF(INDIRECT("H"&amp;(ROW()+12*(($AO280-1)*3+$AP280)-ROW())/12+5):INDIRECT("S"&amp;(ROW()+12*(($AO280-1)*3+$AP280)-ROW())/12+5),AR280)</f>
        <v>0</v>
      </c>
      <c r="AT280" s="515">
        <f ca="1">IF($AQ280=1,IF(INDIRECT(ADDRESS(($AO280-1)*3+$AP280+5,$AQ280+20))="",0,INDIRECT(ADDRESS(($AO280-1)*3+$AP280+5,$AQ280+20))),IF(INDIRECT(ADDRESS(($AO280-1)*3+$AP280+5,$AQ280+20))="",0,IF(COUNTIF(INDIRECT(ADDRESS(($AO280-1)*36+($AP280-1)*12+6,COLUMN())):INDIRECT(ADDRESS(($AO280-1)*36+($AP280-1)*12+$AQ280+4,COLUMN())),INDIRECT(ADDRESS(($AO280-1)*3+$AP280+5,$AQ280+20)))&gt;=1,0,INDIRECT(ADDRESS(($AO280-1)*3+$AP280+5,$AQ280+20)))))</f>
        <v>0</v>
      </c>
      <c r="AU280" s="511">
        <f ca="1">COUNTIF(INDIRECT("U"&amp;(ROW()+12*(($AO280-1)*3+$AP280)-ROW())/12+5):INDIRECT("AF"&amp;(ROW()+12*(($AO280-1)*3+$AP280)-ROW())/12+5),AT280)</f>
        <v>0</v>
      </c>
      <c r="AV280" s="511">
        <f ca="1">IF(AND(AR280+AT280&gt;0,AS280+AU280&gt;0),COUNTIF(AV$6:AV279,"&gt;0")+1,0)</f>
        <v>0</v>
      </c>
    </row>
    <row r="281" spans="41:48">
      <c r="AO281" s="511">
        <v>8</v>
      </c>
      <c r="AP281" s="511">
        <v>2</v>
      </c>
      <c r="AQ281" s="511">
        <v>12</v>
      </c>
      <c r="AR281" s="515">
        <f ca="1">IF($AQ281=1,IF(INDIRECT(ADDRESS(($AO281-1)*3+$AP281+5,$AQ281+7))="",0,INDIRECT(ADDRESS(($AO281-1)*3+$AP281+5,$AQ281+7))),IF(INDIRECT(ADDRESS(($AO281-1)*3+$AP281+5,$AQ281+7))="",0,IF(COUNTIF(INDIRECT(ADDRESS(($AO281-1)*36+($AP281-1)*12+6,COLUMN())):INDIRECT(ADDRESS(($AO281-1)*36+($AP281-1)*12+$AQ281+4,COLUMN())),INDIRECT(ADDRESS(($AO281-1)*3+$AP281+5,$AQ281+7)))&gt;=1,0,INDIRECT(ADDRESS(($AO281-1)*3+$AP281+5,$AQ281+7)))))</f>
        <v>0</v>
      </c>
      <c r="AS281" s="511">
        <f ca="1">COUNTIF(INDIRECT("H"&amp;(ROW()+12*(($AO281-1)*3+$AP281)-ROW())/12+5):INDIRECT("S"&amp;(ROW()+12*(($AO281-1)*3+$AP281)-ROW())/12+5),AR281)</f>
        <v>0</v>
      </c>
      <c r="AT281" s="515">
        <f ca="1">IF($AQ281=1,IF(INDIRECT(ADDRESS(($AO281-1)*3+$AP281+5,$AQ281+20))="",0,INDIRECT(ADDRESS(($AO281-1)*3+$AP281+5,$AQ281+20))),IF(INDIRECT(ADDRESS(($AO281-1)*3+$AP281+5,$AQ281+20))="",0,IF(COUNTIF(INDIRECT(ADDRESS(($AO281-1)*36+($AP281-1)*12+6,COLUMN())):INDIRECT(ADDRESS(($AO281-1)*36+($AP281-1)*12+$AQ281+4,COLUMN())),INDIRECT(ADDRESS(($AO281-1)*3+$AP281+5,$AQ281+20)))&gt;=1,0,INDIRECT(ADDRESS(($AO281-1)*3+$AP281+5,$AQ281+20)))))</f>
        <v>0</v>
      </c>
      <c r="AU281" s="511">
        <f ca="1">COUNTIF(INDIRECT("U"&amp;(ROW()+12*(($AO281-1)*3+$AP281)-ROW())/12+5):INDIRECT("AF"&amp;(ROW()+12*(($AO281-1)*3+$AP281)-ROW())/12+5),AT281)</f>
        <v>0</v>
      </c>
      <c r="AV281" s="511">
        <f ca="1">IF(AND(AR281+AT281&gt;0,AS281+AU281&gt;0),COUNTIF(AV$6:AV280,"&gt;0")+1,0)</f>
        <v>0</v>
      </c>
    </row>
    <row r="282" spans="41:48">
      <c r="AO282" s="511">
        <v>8</v>
      </c>
      <c r="AP282" s="511">
        <v>3</v>
      </c>
      <c r="AQ282" s="511">
        <v>1</v>
      </c>
      <c r="AR282" s="515">
        <f ca="1">IF($AQ282=1,IF(INDIRECT(ADDRESS(($AO282-1)*3+$AP282+5,$AQ282+7))="",0,INDIRECT(ADDRESS(($AO282-1)*3+$AP282+5,$AQ282+7))),IF(INDIRECT(ADDRESS(($AO282-1)*3+$AP282+5,$AQ282+7))="",0,IF(COUNTIF(INDIRECT(ADDRESS(($AO282-1)*36+($AP282-1)*12+6,COLUMN())):INDIRECT(ADDRESS(($AO282-1)*36+($AP282-1)*12+$AQ282+4,COLUMN())),INDIRECT(ADDRESS(($AO282-1)*3+$AP282+5,$AQ282+7)))&gt;=1,0,INDIRECT(ADDRESS(($AO282-1)*3+$AP282+5,$AQ282+7)))))</f>
        <v>0</v>
      </c>
      <c r="AS282" s="511">
        <f ca="1">COUNTIF(INDIRECT("H"&amp;(ROW()+12*(($AO282-1)*3+$AP282)-ROW())/12+5):INDIRECT("S"&amp;(ROW()+12*(($AO282-1)*3+$AP282)-ROW())/12+5),AR282)</f>
        <v>0</v>
      </c>
      <c r="AT282" s="515">
        <f ca="1">IF($AQ282=1,IF(INDIRECT(ADDRESS(($AO282-1)*3+$AP282+5,$AQ282+20))="",0,INDIRECT(ADDRESS(($AO282-1)*3+$AP282+5,$AQ282+20))),IF(INDIRECT(ADDRESS(($AO282-1)*3+$AP282+5,$AQ282+20))="",0,IF(COUNTIF(INDIRECT(ADDRESS(($AO282-1)*36+($AP282-1)*12+6,COLUMN())):INDIRECT(ADDRESS(($AO282-1)*36+($AP282-1)*12+$AQ282+4,COLUMN())),INDIRECT(ADDRESS(($AO282-1)*3+$AP282+5,$AQ282+20)))&gt;=1,0,INDIRECT(ADDRESS(($AO282-1)*3+$AP282+5,$AQ282+20)))))</f>
        <v>0</v>
      </c>
      <c r="AU282" s="511">
        <f ca="1">COUNTIF(INDIRECT("U"&amp;(ROW()+12*(($AO282-1)*3+$AP282)-ROW())/12+5):INDIRECT("AF"&amp;(ROW()+12*(($AO282-1)*3+$AP282)-ROW())/12+5),AT282)</f>
        <v>0</v>
      </c>
      <c r="AV282" s="511">
        <f ca="1">IF(AND(AR282+AT282&gt;0,AS282+AU282&gt;0),COUNTIF(AV$6:AV281,"&gt;0")+1,0)</f>
        <v>0</v>
      </c>
    </row>
    <row r="283" spans="41:48">
      <c r="AO283" s="511">
        <v>8</v>
      </c>
      <c r="AP283" s="511">
        <v>3</v>
      </c>
      <c r="AQ283" s="511">
        <v>2</v>
      </c>
      <c r="AR283" s="515">
        <f ca="1">IF($AQ283=1,IF(INDIRECT(ADDRESS(($AO283-1)*3+$AP283+5,$AQ283+7))="",0,INDIRECT(ADDRESS(($AO283-1)*3+$AP283+5,$AQ283+7))),IF(INDIRECT(ADDRESS(($AO283-1)*3+$AP283+5,$AQ283+7))="",0,IF(COUNTIF(INDIRECT(ADDRESS(($AO283-1)*36+($AP283-1)*12+6,COLUMN())):INDIRECT(ADDRESS(($AO283-1)*36+($AP283-1)*12+$AQ283+4,COLUMN())),INDIRECT(ADDRESS(($AO283-1)*3+$AP283+5,$AQ283+7)))&gt;=1,0,INDIRECT(ADDRESS(($AO283-1)*3+$AP283+5,$AQ283+7)))))</f>
        <v>0</v>
      </c>
      <c r="AS283" s="511">
        <f ca="1">COUNTIF(INDIRECT("H"&amp;(ROW()+12*(($AO283-1)*3+$AP283)-ROW())/12+5):INDIRECT("S"&amp;(ROW()+12*(($AO283-1)*3+$AP283)-ROW())/12+5),AR283)</f>
        <v>0</v>
      </c>
      <c r="AT283" s="515">
        <f ca="1">IF($AQ283=1,IF(INDIRECT(ADDRESS(($AO283-1)*3+$AP283+5,$AQ283+20))="",0,INDIRECT(ADDRESS(($AO283-1)*3+$AP283+5,$AQ283+20))),IF(INDIRECT(ADDRESS(($AO283-1)*3+$AP283+5,$AQ283+20))="",0,IF(COUNTIF(INDIRECT(ADDRESS(($AO283-1)*36+($AP283-1)*12+6,COLUMN())):INDIRECT(ADDRESS(($AO283-1)*36+($AP283-1)*12+$AQ283+4,COLUMN())),INDIRECT(ADDRESS(($AO283-1)*3+$AP283+5,$AQ283+20)))&gt;=1,0,INDIRECT(ADDRESS(($AO283-1)*3+$AP283+5,$AQ283+20)))))</f>
        <v>0</v>
      </c>
      <c r="AU283" s="511">
        <f ca="1">COUNTIF(INDIRECT("U"&amp;(ROW()+12*(($AO283-1)*3+$AP283)-ROW())/12+5):INDIRECT("AF"&amp;(ROW()+12*(($AO283-1)*3+$AP283)-ROW())/12+5),AT283)</f>
        <v>0</v>
      </c>
      <c r="AV283" s="511">
        <f ca="1">IF(AND(AR283+AT283&gt;0,AS283+AU283&gt;0),COUNTIF(AV$6:AV282,"&gt;0")+1,0)</f>
        <v>0</v>
      </c>
    </row>
    <row r="284" spans="41:48">
      <c r="AO284" s="511">
        <v>8</v>
      </c>
      <c r="AP284" s="511">
        <v>3</v>
      </c>
      <c r="AQ284" s="511">
        <v>3</v>
      </c>
      <c r="AR284" s="515">
        <f ca="1">IF($AQ284=1,IF(INDIRECT(ADDRESS(($AO284-1)*3+$AP284+5,$AQ284+7))="",0,INDIRECT(ADDRESS(($AO284-1)*3+$AP284+5,$AQ284+7))),IF(INDIRECT(ADDRESS(($AO284-1)*3+$AP284+5,$AQ284+7))="",0,IF(COUNTIF(INDIRECT(ADDRESS(($AO284-1)*36+($AP284-1)*12+6,COLUMN())):INDIRECT(ADDRESS(($AO284-1)*36+($AP284-1)*12+$AQ284+4,COLUMN())),INDIRECT(ADDRESS(($AO284-1)*3+$AP284+5,$AQ284+7)))&gt;=1,0,INDIRECT(ADDRESS(($AO284-1)*3+$AP284+5,$AQ284+7)))))</f>
        <v>0</v>
      </c>
      <c r="AS284" s="511">
        <f ca="1">COUNTIF(INDIRECT("H"&amp;(ROW()+12*(($AO284-1)*3+$AP284)-ROW())/12+5):INDIRECT("S"&amp;(ROW()+12*(($AO284-1)*3+$AP284)-ROW())/12+5),AR284)</f>
        <v>0</v>
      </c>
      <c r="AT284" s="515">
        <f ca="1">IF($AQ284=1,IF(INDIRECT(ADDRESS(($AO284-1)*3+$AP284+5,$AQ284+20))="",0,INDIRECT(ADDRESS(($AO284-1)*3+$AP284+5,$AQ284+20))),IF(INDIRECT(ADDRESS(($AO284-1)*3+$AP284+5,$AQ284+20))="",0,IF(COUNTIF(INDIRECT(ADDRESS(($AO284-1)*36+($AP284-1)*12+6,COLUMN())):INDIRECT(ADDRESS(($AO284-1)*36+($AP284-1)*12+$AQ284+4,COLUMN())),INDIRECT(ADDRESS(($AO284-1)*3+$AP284+5,$AQ284+20)))&gt;=1,0,INDIRECT(ADDRESS(($AO284-1)*3+$AP284+5,$AQ284+20)))))</f>
        <v>0</v>
      </c>
      <c r="AU284" s="511">
        <f ca="1">COUNTIF(INDIRECT("U"&amp;(ROW()+12*(($AO284-1)*3+$AP284)-ROW())/12+5):INDIRECT("AF"&amp;(ROW()+12*(($AO284-1)*3+$AP284)-ROW())/12+5),AT284)</f>
        <v>0</v>
      </c>
      <c r="AV284" s="511">
        <f ca="1">IF(AND(AR284+AT284&gt;0,AS284+AU284&gt;0),COUNTIF(AV$6:AV283,"&gt;0")+1,0)</f>
        <v>0</v>
      </c>
    </row>
    <row r="285" spans="41:48">
      <c r="AO285" s="511">
        <v>8</v>
      </c>
      <c r="AP285" s="511">
        <v>3</v>
      </c>
      <c r="AQ285" s="511">
        <v>4</v>
      </c>
      <c r="AR285" s="515">
        <f ca="1">IF($AQ285=1,IF(INDIRECT(ADDRESS(($AO285-1)*3+$AP285+5,$AQ285+7))="",0,INDIRECT(ADDRESS(($AO285-1)*3+$AP285+5,$AQ285+7))),IF(INDIRECT(ADDRESS(($AO285-1)*3+$AP285+5,$AQ285+7))="",0,IF(COUNTIF(INDIRECT(ADDRESS(($AO285-1)*36+($AP285-1)*12+6,COLUMN())):INDIRECT(ADDRESS(($AO285-1)*36+($AP285-1)*12+$AQ285+4,COLUMN())),INDIRECT(ADDRESS(($AO285-1)*3+$AP285+5,$AQ285+7)))&gt;=1,0,INDIRECT(ADDRESS(($AO285-1)*3+$AP285+5,$AQ285+7)))))</f>
        <v>0</v>
      </c>
      <c r="AS285" s="511">
        <f ca="1">COUNTIF(INDIRECT("H"&amp;(ROW()+12*(($AO285-1)*3+$AP285)-ROW())/12+5):INDIRECT("S"&amp;(ROW()+12*(($AO285-1)*3+$AP285)-ROW())/12+5),AR285)</f>
        <v>0</v>
      </c>
      <c r="AT285" s="515">
        <f ca="1">IF($AQ285=1,IF(INDIRECT(ADDRESS(($AO285-1)*3+$AP285+5,$AQ285+20))="",0,INDIRECT(ADDRESS(($AO285-1)*3+$AP285+5,$AQ285+20))),IF(INDIRECT(ADDRESS(($AO285-1)*3+$AP285+5,$AQ285+20))="",0,IF(COUNTIF(INDIRECT(ADDRESS(($AO285-1)*36+($AP285-1)*12+6,COLUMN())):INDIRECT(ADDRESS(($AO285-1)*36+($AP285-1)*12+$AQ285+4,COLUMN())),INDIRECT(ADDRESS(($AO285-1)*3+$AP285+5,$AQ285+20)))&gt;=1,0,INDIRECT(ADDRESS(($AO285-1)*3+$AP285+5,$AQ285+20)))))</f>
        <v>0</v>
      </c>
      <c r="AU285" s="511">
        <f ca="1">COUNTIF(INDIRECT("U"&amp;(ROW()+12*(($AO285-1)*3+$AP285)-ROW())/12+5):INDIRECT("AF"&amp;(ROW()+12*(($AO285-1)*3+$AP285)-ROW())/12+5),AT285)</f>
        <v>0</v>
      </c>
      <c r="AV285" s="511">
        <f ca="1">IF(AND(AR285+AT285&gt;0,AS285+AU285&gt;0),COUNTIF(AV$6:AV284,"&gt;0")+1,0)</f>
        <v>0</v>
      </c>
    </row>
    <row r="286" spans="41:48">
      <c r="AO286" s="511">
        <v>8</v>
      </c>
      <c r="AP286" s="511">
        <v>3</v>
      </c>
      <c r="AQ286" s="511">
        <v>5</v>
      </c>
      <c r="AR286" s="515">
        <f ca="1">IF($AQ286=1,IF(INDIRECT(ADDRESS(($AO286-1)*3+$AP286+5,$AQ286+7))="",0,INDIRECT(ADDRESS(($AO286-1)*3+$AP286+5,$AQ286+7))),IF(INDIRECT(ADDRESS(($AO286-1)*3+$AP286+5,$AQ286+7))="",0,IF(COUNTIF(INDIRECT(ADDRESS(($AO286-1)*36+($AP286-1)*12+6,COLUMN())):INDIRECT(ADDRESS(($AO286-1)*36+($AP286-1)*12+$AQ286+4,COLUMN())),INDIRECT(ADDRESS(($AO286-1)*3+$AP286+5,$AQ286+7)))&gt;=1,0,INDIRECT(ADDRESS(($AO286-1)*3+$AP286+5,$AQ286+7)))))</f>
        <v>0</v>
      </c>
      <c r="AS286" s="511">
        <f ca="1">COUNTIF(INDIRECT("H"&amp;(ROW()+12*(($AO286-1)*3+$AP286)-ROW())/12+5):INDIRECT("S"&amp;(ROW()+12*(($AO286-1)*3+$AP286)-ROW())/12+5),AR286)</f>
        <v>0</v>
      </c>
      <c r="AT286" s="515">
        <f ca="1">IF($AQ286=1,IF(INDIRECT(ADDRESS(($AO286-1)*3+$AP286+5,$AQ286+20))="",0,INDIRECT(ADDRESS(($AO286-1)*3+$AP286+5,$AQ286+20))),IF(INDIRECT(ADDRESS(($AO286-1)*3+$AP286+5,$AQ286+20))="",0,IF(COUNTIF(INDIRECT(ADDRESS(($AO286-1)*36+($AP286-1)*12+6,COLUMN())):INDIRECT(ADDRESS(($AO286-1)*36+($AP286-1)*12+$AQ286+4,COLUMN())),INDIRECT(ADDRESS(($AO286-1)*3+$AP286+5,$AQ286+20)))&gt;=1,0,INDIRECT(ADDRESS(($AO286-1)*3+$AP286+5,$AQ286+20)))))</f>
        <v>0</v>
      </c>
      <c r="AU286" s="511">
        <f ca="1">COUNTIF(INDIRECT("U"&amp;(ROW()+12*(($AO286-1)*3+$AP286)-ROW())/12+5):INDIRECT("AF"&amp;(ROW()+12*(($AO286-1)*3+$AP286)-ROW())/12+5),AT286)</f>
        <v>0</v>
      </c>
      <c r="AV286" s="511">
        <f ca="1">IF(AND(AR286+AT286&gt;0,AS286+AU286&gt;0),COUNTIF(AV$6:AV285,"&gt;0")+1,0)</f>
        <v>0</v>
      </c>
    </row>
    <row r="287" spans="41:48">
      <c r="AO287" s="511">
        <v>8</v>
      </c>
      <c r="AP287" s="511">
        <v>3</v>
      </c>
      <c r="AQ287" s="511">
        <v>6</v>
      </c>
      <c r="AR287" s="515">
        <f ca="1">IF($AQ287=1,IF(INDIRECT(ADDRESS(($AO287-1)*3+$AP287+5,$AQ287+7))="",0,INDIRECT(ADDRESS(($AO287-1)*3+$AP287+5,$AQ287+7))),IF(INDIRECT(ADDRESS(($AO287-1)*3+$AP287+5,$AQ287+7))="",0,IF(COUNTIF(INDIRECT(ADDRESS(($AO287-1)*36+($AP287-1)*12+6,COLUMN())):INDIRECT(ADDRESS(($AO287-1)*36+($AP287-1)*12+$AQ287+4,COLUMN())),INDIRECT(ADDRESS(($AO287-1)*3+$AP287+5,$AQ287+7)))&gt;=1,0,INDIRECT(ADDRESS(($AO287-1)*3+$AP287+5,$AQ287+7)))))</f>
        <v>0</v>
      </c>
      <c r="AS287" s="511">
        <f ca="1">COUNTIF(INDIRECT("H"&amp;(ROW()+12*(($AO287-1)*3+$AP287)-ROW())/12+5):INDIRECT("S"&amp;(ROW()+12*(($AO287-1)*3+$AP287)-ROW())/12+5),AR287)</f>
        <v>0</v>
      </c>
      <c r="AT287" s="515">
        <f ca="1">IF($AQ287=1,IF(INDIRECT(ADDRESS(($AO287-1)*3+$AP287+5,$AQ287+20))="",0,INDIRECT(ADDRESS(($AO287-1)*3+$AP287+5,$AQ287+20))),IF(INDIRECT(ADDRESS(($AO287-1)*3+$AP287+5,$AQ287+20))="",0,IF(COUNTIF(INDIRECT(ADDRESS(($AO287-1)*36+($AP287-1)*12+6,COLUMN())):INDIRECT(ADDRESS(($AO287-1)*36+($AP287-1)*12+$AQ287+4,COLUMN())),INDIRECT(ADDRESS(($AO287-1)*3+$AP287+5,$AQ287+20)))&gt;=1,0,INDIRECT(ADDRESS(($AO287-1)*3+$AP287+5,$AQ287+20)))))</f>
        <v>0</v>
      </c>
      <c r="AU287" s="511">
        <f ca="1">COUNTIF(INDIRECT("U"&amp;(ROW()+12*(($AO287-1)*3+$AP287)-ROW())/12+5):INDIRECT("AF"&amp;(ROW()+12*(($AO287-1)*3+$AP287)-ROW())/12+5),AT287)</f>
        <v>0</v>
      </c>
      <c r="AV287" s="511">
        <f ca="1">IF(AND(AR287+AT287&gt;0,AS287+AU287&gt;0),COUNTIF(AV$6:AV286,"&gt;0")+1,0)</f>
        <v>0</v>
      </c>
    </row>
    <row r="288" spans="41:48">
      <c r="AO288" s="511">
        <v>8</v>
      </c>
      <c r="AP288" s="511">
        <v>3</v>
      </c>
      <c r="AQ288" s="511">
        <v>7</v>
      </c>
      <c r="AR288" s="515">
        <f ca="1">IF($AQ288=1,IF(INDIRECT(ADDRESS(($AO288-1)*3+$AP288+5,$AQ288+7))="",0,INDIRECT(ADDRESS(($AO288-1)*3+$AP288+5,$AQ288+7))),IF(INDIRECT(ADDRESS(($AO288-1)*3+$AP288+5,$AQ288+7))="",0,IF(COUNTIF(INDIRECT(ADDRESS(($AO288-1)*36+($AP288-1)*12+6,COLUMN())):INDIRECT(ADDRESS(($AO288-1)*36+($AP288-1)*12+$AQ288+4,COLUMN())),INDIRECT(ADDRESS(($AO288-1)*3+$AP288+5,$AQ288+7)))&gt;=1,0,INDIRECT(ADDRESS(($AO288-1)*3+$AP288+5,$AQ288+7)))))</f>
        <v>0</v>
      </c>
      <c r="AS288" s="511">
        <f ca="1">COUNTIF(INDIRECT("H"&amp;(ROW()+12*(($AO288-1)*3+$AP288)-ROW())/12+5):INDIRECT("S"&amp;(ROW()+12*(($AO288-1)*3+$AP288)-ROW())/12+5),AR288)</f>
        <v>0</v>
      </c>
      <c r="AT288" s="515">
        <f ca="1">IF($AQ288=1,IF(INDIRECT(ADDRESS(($AO288-1)*3+$AP288+5,$AQ288+20))="",0,INDIRECT(ADDRESS(($AO288-1)*3+$AP288+5,$AQ288+20))),IF(INDIRECT(ADDRESS(($AO288-1)*3+$AP288+5,$AQ288+20))="",0,IF(COUNTIF(INDIRECT(ADDRESS(($AO288-1)*36+($AP288-1)*12+6,COLUMN())):INDIRECT(ADDRESS(($AO288-1)*36+($AP288-1)*12+$AQ288+4,COLUMN())),INDIRECT(ADDRESS(($AO288-1)*3+$AP288+5,$AQ288+20)))&gt;=1,0,INDIRECT(ADDRESS(($AO288-1)*3+$AP288+5,$AQ288+20)))))</f>
        <v>0</v>
      </c>
      <c r="AU288" s="511">
        <f ca="1">COUNTIF(INDIRECT("U"&amp;(ROW()+12*(($AO288-1)*3+$AP288)-ROW())/12+5):INDIRECT("AF"&amp;(ROW()+12*(($AO288-1)*3+$AP288)-ROW())/12+5),AT288)</f>
        <v>0</v>
      </c>
      <c r="AV288" s="511">
        <f ca="1">IF(AND(AR288+AT288&gt;0,AS288+AU288&gt;0),COUNTIF(AV$6:AV287,"&gt;0")+1,0)</f>
        <v>0</v>
      </c>
    </row>
    <row r="289" spans="41:48">
      <c r="AO289" s="511">
        <v>8</v>
      </c>
      <c r="AP289" s="511">
        <v>3</v>
      </c>
      <c r="AQ289" s="511">
        <v>8</v>
      </c>
      <c r="AR289" s="515">
        <f ca="1">IF($AQ289=1,IF(INDIRECT(ADDRESS(($AO289-1)*3+$AP289+5,$AQ289+7))="",0,INDIRECT(ADDRESS(($AO289-1)*3+$AP289+5,$AQ289+7))),IF(INDIRECT(ADDRESS(($AO289-1)*3+$AP289+5,$AQ289+7))="",0,IF(COUNTIF(INDIRECT(ADDRESS(($AO289-1)*36+($AP289-1)*12+6,COLUMN())):INDIRECT(ADDRESS(($AO289-1)*36+($AP289-1)*12+$AQ289+4,COLUMN())),INDIRECT(ADDRESS(($AO289-1)*3+$AP289+5,$AQ289+7)))&gt;=1,0,INDIRECT(ADDRESS(($AO289-1)*3+$AP289+5,$AQ289+7)))))</f>
        <v>0</v>
      </c>
      <c r="AS289" s="511">
        <f ca="1">COUNTIF(INDIRECT("H"&amp;(ROW()+12*(($AO289-1)*3+$AP289)-ROW())/12+5):INDIRECT("S"&amp;(ROW()+12*(($AO289-1)*3+$AP289)-ROW())/12+5),AR289)</f>
        <v>0</v>
      </c>
      <c r="AT289" s="515">
        <f ca="1">IF($AQ289=1,IF(INDIRECT(ADDRESS(($AO289-1)*3+$AP289+5,$AQ289+20))="",0,INDIRECT(ADDRESS(($AO289-1)*3+$AP289+5,$AQ289+20))),IF(INDIRECT(ADDRESS(($AO289-1)*3+$AP289+5,$AQ289+20))="",0,IF(COUNTIF(INDIRECT(ADDRESS(($AO289-1)*36+($AP289-1)*12+6,COLUMN())):INDIRECT(ADDRESS(($AO289-1)*36+($AP289-1)*12+$AQ289+4,COLUMN())),INDIRECT(ADDRESS(($AO289-1)*3+$AP289+5,$AQ289+20)))&gt;=1,0,INDIRECT(ADDRESS(($AO289-1)*3+$AP289+5,$AQ289+20)))))</f>
        <v>0</v>
      </c>
      <c r="AU289" s="511">
        <f ca="1">COUNTIF(INDIRECT("U"&amp;(ROW()+12*(($AO289-1)*3+$AP289)-ROW())/12+5):INDIRECT("AF"&amp;(ROW()+12*(($AO289-1)*3+$AP289)-ROW())/12+5),AT289)</f>
        <v>0</v>
      </c>
      <c r="AV289" s="511">
        <f ca="1">IF(AND(AR289+AT289&gt;0,AS289+AU289&gt;0),COUNTIF(AV$6:AV288,"&gt;0")+1,0)</f>
        <v>0</v>
      </c>
    </row>
    <row r="290" spans="41:48">
      <c r="AO290" s="511">
        <v>8</v>
      </c>
      <c r="AP290" s="511">
        <v>3</v>
      </c>
      <c r="AQ290" s="511">
        <v>9</v>
      </c>
      <c r="AR290" s="515">
        <f ca="1">IF($AQ290=1,IF(INDIRECT(ADDRESS(($AO290-1)*3+$AP290+5,$AQ290+7))="",0,INDIRECT(ADDRESS(($AO290-1)*3+$AP290+5,$AQ290+7))),IF(INDIRECT(ADDRESS(($AO290-1)*3+$AP290+5,$AQ290+7))="",0,IF(COUNTIF(INDIRECT(ADDRESS(($AO290-1)*36+($AP290-1)*12+6,COLUMN())):INDIRECT(ADDRESS(($AO290-1)*36+($AP290-1)*12+$AQ290+4,COLUMN())),INDIRECT(ADDRESS(($AO290-1)*3+$AP290+5,$AQ290+7)))&gt;=1,0,INDIRECT(ADDRESS(($AO290-1)*3+$AP290+5,$AQ290+7)))))</f>
        <v>0</v>
      </c>
      <c r="AS290" s="511">
        <f ca="1">COUNTIF(INDIRECT("H"&amp;(ROW()+12*(($AO290-1)*3+$AP290)-ROW())/12+5):INDIRECT("S"&amp;(ROW()+12*(($AO290-1)*3+$AP290)-ROW())/12+5),AR290)</f>
        <v>0</v>
      </c>
      <c r="AT290" s="515">
        <f ca="1">IF($AQ290=1,IF(INDIRECT(ADDRESS(($AO290-1)*3+$AP290+5,$AQ290+20))="",0,INDIRECT(ADDRESS(($AO290-1)*3+$AP290+5,$AQ290+20))),IF(INDIRECT(ADDRESS(($AO290-1)*3+$AP290+5,$AQ290+20))="",0,IF(COUNTIF(INDIRECT(ADDRESS(($AO290-1)*36+($AP290-1)*12+6,COLUMN())):INDIRECT(ADDRESS(($AO290-1)*36+($AP290-1)*12+$AQ290+4,COLUMN())),INDIRECT(ADDRESS(($AO290-1)*3+$AP290+5,$AQ290+20)))&gt;=1,0,INDIRECT(ADDRESS(($AO290-1)*3+$AP290+5,$AQ290+20)))))</f>
        <v>0</v>
      </c>
      <c r="AU290" s="511">
        <f ca="1">COUNTIF(INDIRECT("U"&amp;(ROW()+12*(($AO290-1)*3+$AP290)-ROW())/12+5):INDIRECT("AF"&amp;(ROW()+12*(($AO290-1)*3+$AP290)-ROW())/12+5),AT290)</f>
        <v>0</v>
      </c>
      <c r="AV290" s="511">
        <f ca="1">IF(AND(AR290+AT290&gt;0,AS290+AU290&gt;0),COUNTIF(AV$6:AV289,"&gt;0")+1,0)</f>
        <v>0</v>
      </c>
    </row>
    <row r="291" spans="41:48">
      <c r="AO291" s="511">
        <v>8</v>
      </c>
      <c r="AP291" s="511">
        <v>3</v>
      </c>
      <c r="AQ291" s="511">
        <v>10</v>
      </c>
      <c r="AR291" s="515">
        <f ca="1">IF($AQ291=1,IF(INDIRECT(ADDRESS(($AO291-1)*3+$AP291+5,$AQ291+7))="",0,INDIRECT(ADDRESS(($AO291-1)*3+$AP291+5,$AQ291+7))),IF(INDIRECT(ADDRESS(($AO291-1)*3+$AP291+5,$AQ291+7))="",0,IF(COUNTIF(INDIRECT(ADDRESS(($AO291-1)*36+($AP291-1)*12+6,COLUMN())):INDIRECT(ADDRESS(($AO291-1)*36+($AP291-1)*12+$AQ291+4,COLUMN())),INDIRECT(ADDRESS(($AO291-1)*3+$AP291+5,$AQ291+7)))&gt;=1,0,INDIRECT(ADDRESS(($AO291-1)*3+$AP291+5,$AQ291+7)))))</f>
        <v>0</v>
      </c>
      <c r="AS291" s="511">
        <f ca="1">COUNTIF(INDIRECT("H"&amp;(ROW()+12*(($AO291-1)*3+$AP291)-ROW())/12+5):INDIRECT("S"&amp;(ROW()+12*(($AO291-1)*3+$AP291)-ROW())/12+5),AR291)</f>
        <v>0</v>
      </c>
      <c r="AT291" s="515">
        <f ca="1">IF($AQ291=1,IF(INDIRECT(ADDRESS(($AO291-1)*3+$AP291+5,$AQ291+20))="",0,INDIRECT(ADDRESS(($AO291-1)*3+$AP291+5,$AQ291+20))),IF(INDIRECT(ADDRESS(($AO291-1)*3+$AP291+5,$AQ291+20))="",0,IF(COUNTIF(INDIRECT(ADDRESS(($AO291-1)*36+($AP291-1)*12+6,COLUMN())):INDIRECT(ADDRESS(($AO291-1)*36+($AP291-1)*12+$AQ291+4,COLUMN())),INDIRECT(ADDRESS(($AO291-1)*3+$AP291+5,$AQ291+20)))&gt;=1,0,INDIRECT(ADDRESS(($AO291-1)*3+$AP291+5,$AQ291+20)))))</f>
        <v>0</v>
      </c>
      <c r="AU291" s="511">
        <f ca="1">COUNTIF(INDIRECT("U"&amp;(ROW()+12*(($AO291-1)*3+$AP291)-ROW())/12+5):INDIRECT("AF"&amp;(ROW()+12*(($AO291-1)*3+$AP291)-ROW())/12+5),AT291)</f>
        <v>0</v>
      </c>
      <c r="AV291" s="511">
        <f ca="1">IF(AND(AR291+AT291&gt;0,AS291+AU291&gt;0),COUNTIF(AV$6:AV290,"&gt;0")+1,0)</f>
        <v>0</v>
      </c>
    </row>
    <row r="292" spans="41:48">
      <c r="AO292" s="511">
        <v>8</v>
      </c>
      <c r="AP292" s="511">
        <v>3</v>
      </c>
      <c r="AQ292" s="511">
        <v>11</v>
      </c>
      <c r="AR292" s="515">
        <f ca="1">IF($AQ292=1,IF(INDIRECT(ADDRESS(($AO292-1)*3+$AP292+5,$AQ292+7))="",0,INDIRECT(ADDRESS(($AO292-1)*3+$AP292+5,$AQ292+7))),IF(INDIRECT(ADDRESS(($AO292-1)*3+$AP292+5,$AQ292+7))="",0,IF(COUNTIF(INDIRECT(ADDRESS(($AO292-1)*36+($AP292-1)*12+6,COLUMN())):INDIRECT(ADDRESS(($AO292-1)*36+($AP292-1)*12+$AQ292+4,COLUMN())),INDIRECT(ADDRESS(($AO292-1)*3+$AP292+5,$AQ292+7)))&gt;=1,0,INDIRECT(ADDRESS(($AO292-1)*3+$AP292+5,$AQ292+7)))))</f>
        <v>0</v>
      </c>
      <c r="AS292" s="511">
        <f ca="1">COUNTIF(INDIRECT("H"&amp;(ROW()+12*(($AO292-1)*3+$AP292)-ROW())/12+5):INDIRECT("S"&amp;(ROW()+12*(($AO292-1)*3+$AP292)-ROW())/12+5),AR292)</f>
        <v>0</v>
      </c>
      <c r="AT292" s="515">
        <f ca="1">IF($AQ292=1,IF(INDIRECT(ADDRESS(($AO292-1)*3+$AP292+5,$AQ292+20))="",0,INDIRECT(ADDRESS(($AO292-1)*3+$AP292+5,$AQ292+20))),IF(INDIRECT(ADDRESS(($AO292-1)*3+$AP292+5,$AQ292+20))="",0,IF(COUNTIF(INDIRECT(ADDRESS(($AO292-1)*36+($AP292-1)*12+6,COLUMN())):INDIRECT(ADDRESS(($AO292-1)*36+($AP292-1)*12+$AQ292+4,COLUMN())),INDIRECT(ADDRESS(($AO292-1)*3+$AP292+5,$AQ292+20)))&gt;=1,0,INDIRECT(ADDRESS(($AO292-1)*3+$AP292+5,$AQ292+20)))))</f>
        <v>0</v>
      </c>
      <c r="AU292" s="511">
        <f ca="1">COUNTIF(INDIRECT("U"&amp;(ROW()+12*(($AO292-1)*3+$AP292)-ROW())/12+5):INDIRECT("AF"&amp;(ROW()+12*(($AO292-1)*3+$AP292)-ROW())/12+5),AT292)</f>
        <v>0</v>
      </c>
      <c r="AV292" s="511">
        <f ca="1">IF(AND(AR292+AT292&gt;0,AS292+AU292&gt;0),COUNTIF(AV$6:AV291,"&gt;0")+1,0)</f>
        <v>0</v>
      </c>
    </row>
    <row r="293" spans="41:48">
      <c r="AO293" s="511">
        <v>8</v>
      </c>
      <c r="AP293" s="511">
        <v>3</v>
      </c>
      <c r="AQ293" s="511">
        <v>12</v>
      </c>
      <c r="AR293" s="515">
        <f ca="1">IF($AQ293=1,IF(INDIRECT(ADDRESS(($AO293-1)*3+$AP293+5,$AQ293+7))="",0,INDIRECT(ADDRESS(($AO293-1)*3+$AP293+5,$AQ293+7))),IF(INDIRECT(ADDRESS(($AO293-1)*3+$AP293+5,$AQ293+7))="",0,IF(COUNTIF(INDIRECT(ADDRESS(($AO293-1)*36+($AP293-1)*12+6,COLUMN())):INDIRECT(ADDRESS(($AO293-1)*36+($AP293-1)*12+$AQ293+4,COLUMN())),INDIRECT(ADDRESS(($AO293-1)*3+$AP293+5,$AQ293+7)))&gt;=1,0,INDIRECT(ADDRESS(($AO293-1)*3+$AP293+5,$AQ293+7)))))</f>
        <v>0</v>
      </c>
      <c r="AS293" s="511">
        <f ca="1">COUNTIF(INDIRECT("H"&amp;(ROW()+12*(($AO293-1)*3+$AP293)-ROW())/12+5):INDIRECT("S"&amp;(ROW()+12*(($AO293-1)*3+$AP293)-ROW())/12+5),AR293)</f>
        <v>0</v>
      </c>
      <c r="AT293" s="515">
        <f ca="1">IF($AQ293=1,IF(INDIRECT(ADDRESS(($AO293-1)*3+$AP293+5,$AQ293+20))="",0,INDIRECT(ADDRESS(($AO293-1)*3+$AP293+5,$AQ293+20))),IF(INDIRECT(ADDRESS(($AO293-1)*3+$AP293+5,$AQ293+20))="",0,IF(COUNTIF(INDIRECT(ADDRESS(($AO293-1)*36+($AP293-1)*12+6,COLUMN())):INDIRECT(ADDRESS(($AO293-1)*36+($AP293-1)*12+$AQ293+4,COLUMN())),INDIRECT(ADDRESS(($AO293-1)*3+$AP293+5,$AQ293+20)))&gt;=1,0,INDIRECT(ADDRESS(($AO293-1)*3+$AP293+5,$AQ293+20)))))</f>
        <v>0</v>
      </c>
      <c r="AU293" s="511">
        <f ca="1">COUNTIF(INDIRECT("U"&amp;(ROW()+12*(($AO293-1)*3+$AP293)-ROW())/12+5):INDIRECT("AF"&amp;(ROW()+12*(($AO293-1)*3+$AP293)-ROW())/12+5),AT293)</f>
        <v>0</v>
      </c>
      <c r="AV293" s="511">
        <f ca="1">IF(AND(AR293+AT293&gt;0,AS293+AU293&gt;0),COUNTIF(AV$6:AV292,"&gt;0")+1,0)</f>
        <v>0</v>
      </c>
    </row>
    <row r="294" spans="41:48">
      <c r="AO294" s="511">
        <v>9</v>
      </c>
      <c r="AP294" s="511">
        <v>1</v>
      </c>
      <c r="AQ294" s="511">
        <v>1</v>
      </c>
      <c r="AR294" s="515">
        <f ca="1">IF($AQ294=1,IF(INDIRECT(ADDRESS(($AO294-1)*3+$AP294+5,$AQ294+7))="",0,INDIRECT(ADDRESS(($AO294-1)*3+$AP294+5,$AQ294+7))),IF(INDIRECT(ADDRESS(($AO294-1)*3+$AP294+5,$AQ294+7))="",0,IF(COUNTIF(INDIRECT(ADDRESS(($AO294-1)*36+($AP294-1)*12+6,COLUMN())):INDIRECT(ADDRESS(($AO294-1)*36+($AP294-1)*12+$AQ294+4,COLUMN())),INDIRECT(ADDRESS(($AO294-1)*3+$AP294+5,$AQ294+7)))&gt;=1,0,INDIRECT(ADDRESS(($AO294-1)*3+$AP294+5,$AQ294+7)))))</f>
        <v>0</v>
      </c>
      <c r="AS294" s="511">
        <f ca="1">COUNTIF(INDIRECT("H"&amp;(ROW()+12*(($AO294-1)*3+$AP294)-ROW())/12+5):INDIRECT("S"&amp;(ROW()+12*(($AO294-1)*3+$AP294)-ROW())/12+5),AR294)</f>
        <v>0</v>
      </c>
      <c r="AT294" s="515">
        <f ca="1">IF($AQ294=1,IF(INDIRECT(ADDRESS(($AO294-1)*3+$AP294+5,$AQ294+20))="",0,INDIRECT(ADDRESS(($AO294-1)*3+$AP294+5,$AQ294+20))),IF(INDIRECT(ADDRESS(($AO294-1)*3+$AP294+5,$AQ294+20))="",0,IF(COUNTIF(INDIRECT(ADDRESS(($AO294-1)*36+($AP294-1)*12+6,COLUMN())):INDIRECT(ADDRESS(($AO294-1)*36+($AP294-1)*12+$AQ294+4,COLUMN())),INDIRECT(ADDRESS(($AO294-1)*3+$AP294+5,$AQ294+20)))&gt;=1,0,INDIRECT(ADDRESS(($AO294-1)*3+$AP294+5,$AQ294+20)))))</f>
        <v>0</v>
      </c>
      <c r="AU294" s="511">
        <f ca="1">COUNTIF(INDIRECT("U"&amp;(ROW()+12*(($AO294-1)*3+$AP294)-ROW())/12+5):INDIRECT("AF"&amp;(ROW()+12*(($AO294-1)*3+$AP294)-ROW())/12+5),AT294)</f>
        <v>0</v>
      </c>
      <c r="AV294" s="511">
        <f ca="1">IF(AND(AR294+AT294&gt;0,AS294+AU294&gt;0),COUNTIF(AV$6:AV293,"&gt;0")+1,0)</f>
        <v>0</v>
      </c>
    </row>
    <row r="295" spans="41:48">
      <c r="AO295" s="511">
        <v>9</v>
      </c>
      <c r="AP295" s="511">
        <v>1</v>
      </c>
      <c r="AQ295" s="511">
        <v>2</v>
      </c>
      <c r="AR295" s="515">
        <f ca="1">IF($AQ295=1,IF(INDIRECT(ADDRESS(($AO295-1)*3+$AP295+5,$AQ295+7))="",0,INDIRECT(ADDRESS(($AO295-1)*3+$AP295+5,$AQ295+7))),IF(INDIRECT(ADDRESS(($AO295-1)*3+$AP295+5,$AQ295+7))="",0,IF(COUNTIF(INDIRECT(ADDRESS(($AO295-1)*36+($AP295-1)*12+6,COLUMN())):INDIRECT(ADDRESS(($AO295-1)*36+($AP295-1)*12+$AQ295+4,COLUMN())),INDIRECT(ADDRESS(($AO295-1)*3+$AP295+5,$AQ295+7)))&gt;=1,0,INDIRECT(ADDRESS(($AO295-1)*3+$AP295+5,$AQ295+7)))))</f>
        <v>0</v>
      </c>
      <c r="AS295" s="511">
        <f ca="1">COUNTIF(INDIRECT("H"&amp;(ROW()+12*(($AO295-1)*3+$AP295)-ROW())/12+5):INDIRECT("S"&amp;(ROW()+12*(($AO295-1)*3+$AP295)-ROW())/12+5),AR295)</f>
        <v>0</v>
      </c>
      <c r="AT295" s="515">
        <f ca="1">IF($AQ295=1,IF(INDIRECT(ADDRESS(($AO295-1)*3+$AP295+5,$AQ295+20))="",0,INDIRECT(ADDRESS(($AO295-1)*3+$AP295+5,$AQ295+20))),IF(INDIRECT(ADDRESS(($AO295-1)*3+$AP295+5,$AQ295+20))="",0,IF(COUNTIF(INDIRECT(ADDRESS(($AO295-1)*36+($AP295-1)*12+6,COLUMN())):INDIRECT(ADDRESS(($AO295-1)*36+($AP295-1)*12+$AQ295+4,COLUMN())),INDIRECT(ADDRESS(($AO295-1)*3+$AP295+5,$AQ295+20)))&gt;=1,0,INDIRECT(ADDRESS(($AO295-1)*3+$AP295+5,$AQ295+20)))))</f>
        <v>0</v>
      </c>
      <c r="AU295" s="511">
        <f ca="1">COUNTIF(INDIRECT("U"&amp;(ROW()+12*(($AO295-1)*3+$AP295)-ROW())/12+5):INDIRECT("AF"&amp;(ROW()+12*(($AO295-1)*3+$AP295)-ROW())/12+5),AT295)</f>
        <v>0</v>
      </c>
      <c r="AV295" s="511">
        <f ca="1">IF(AND(AR295+AT295&gt;0,AS295+AU295&gt;0),COUNTIF(AV$6:AV294,"&gt;0")+1,0)</f>
        <v>0</v>
      </c>
    </row>
    <row r="296" spans="41:48">
      <c r="AO296" s="511">
        <v>9</v>
      </c>
      <c r="AP296" s="511">
        <v>1</v>
      </c>
      <c r="AQ296" s="511">
        <v>3</v>
      </c>
      <c r="AR296" s="515">
        <f ca="1">IF($AQ296=1,IF(INDIRECT(ADDRESS(($AO296-1)*3+$AP296+5,$AQ296+7))="",0,INDIRECT(ADDRESS(($AO296-1)*3+$AP296+5,$AQ296+7))),IF(INDIRECT(ADDRESS(($AO296-1)*3+$AP296+5,$AQ296+7))="",0,IF(COUNTIF(INDIRECT(ADDRESS(($AO296-1)*36+($AP296-1)*12+6,COLUMN())):INDIRECT(ADDRESS(($AO296-1)*36+($AP296-1)*12+$AQ296+4,COLUMN())),INDIRECT(ADDRESS(($AO296-1)*3+$AP296+5,$AQ296+7)))&gt;=1,0,INDIRECT(ADDRESS(($AO296-1)*3+$AP296+5,$AQ296+7)))))</f>
        <v>0</v>
      </c>
      <c r="AS296" s="511">
        <f ca="1">COUNTIF(INDIRECT("H"&amp;(ROW()+12*(($AO296-1)*3+$AP296)-ROW())/12+5):INDIRECT("S"&amp;(ROW()+12*(($AO296-1)*3+$AP296)-ROW())/12+5),AR296)</f>
        <v>0</v>
      </c>
      <c r="AT296" s="515">
        <f ca="1">IF($AQ296=1,IF(INDIRECT(ADDRESS(($AO296-1)*3+$AP296+5,$AQ296+20))="",0,INDIRECT(ADDRESS(($AO296-1)*3+$AP296+5,$AQ296+20))),IF(INDIRECT(ADDRESS(($AO296-1)*3+$AP296+5,$AQ296+20))="",0,IF(COUNTIF(INDIRECT(ADDRESS(($AO296-1)*36+($AP296-1)*12+6,COLUMN())):INDIRECT(ADDRESS(($AO296-1)*36+($AP296-1)*12+$AQ296+4,COLUMN())),INDIRECT(ADDRESS(($AO296-1)*3+$AP296+5,$AQ296+20)))&gt;=1,0,INDIRECT(ADDRESS(($AO296-1)*3+$AP296+5,$AQ296+20)))))</f>
        <v>0</v>
      </c>
      <c r="AU296" s="511">
        <f ca="1">COUNTIF(INDIRECT("U"&amp;(ROW()+12*(($AO296-1)*3+$AP296)-ROW())/12+5):INDIRECT("AF"&amp;(ROW()+12*(($AO296-1)*3+$AP296)-ROW())/12+5),AT296)</f>
        <v>0</v>
      </c>
      <c r="AV296" s="511">
        <f ca="1">IF(AND(AR296+AT296&gt;0,AS296+AU296&gt;0),COUNTIF(AV$6:AV295,"&gt;0")+1,0)</f>
        <v>0</v>
      </c>
    </row>
    <row r="297" spans="41:48">
      <c r="AO297" s="511">
        <v>9</v>
      </c>
      <c r="AP297" s="511">
        <v>1</v>
      </c>
      <c r="AQ297" s="511">
        <v>4</v>
      </c>
      <c r="AR297" s="515">
        <f ca="1">IF($AQ297=1,IF(INDIRECT(ADDRESS(($AO297-1)*3+$AP297+5,$AQ297+7))="",0,INDIRECT(ADDRESS(($AO297-1)*3+$AP297+5,$AQ297+7))),IF(INDIRECT(ADDRESS(($AO297-1)*3+$AP297+5,$AQ297+7))="",0,IF(COUNTIF(INDIRECT(ADDRESS(($AO297-1)*36+($AP297-1)*12+6,COLUMN())):INDIRECT(ADDRESS(($AO297-1)*36+($AP297-1)*12+$AQ297+4,COLUMN())),INDIRECT(ADDRESS(($AO297-1)*3+$AP297+5,$AQ297+7)))&gt;=1,0,INDIRECT(ADDRESS(($AO297-1)*3+$AP297+5,$AQ297+7)))))</f>
        <v>0</v>
      </c>
      <c r="AS297" s="511">
        <f ca="1">COUNTIF(INDIRECT("H"&amp;(ROW()+12*(($AO297-1)*3+$AP297)-ROW())/12+5):INDIRECT("S"&amp;(ROW()+12*(($AO297-1)*3+$AP297)-ROW())/12+5),AR297)</f>
        <v>0</v>
      </c>
      <c r="AT297" s="515">
        <f ca="1">IF($AQ297=1,IF(INDIRECT(ADDRESS(($AO297-1)*3+$AP297+5,$AQ297+20))="",0,INDIRECT(ADDRESS(($AO297-1)*3+$AP297+5,$AQ297+20))),IF(INDIRECT(ADDRESS(($AO297-1)*3+$AP297+5,$AQ297+20))="",0,IF(COUNTIF(INDIRECT(ADDRESS(($AO297-1)*36+($AP297-1)*12+6,COLUMN())):INDIRECT(ADDRESS(($AO297-1)*36+($AP297-1)*12+$AQ297+4,COLUMN())),INDIRECT(ADDRESS(($AO297-1)*3+$AP297+5,$AQ297+20)))&gt;=1,0,INDIRECT(ADDRESS(($AO297-1)*3+$AP297+5,$AQ297+20)))))</f>
        <v>0</v>
      </c>
      <c r="AU297" s="511">
        <f ca="1">COUNTIF(INDIRECT("U"&amp;(ROW()+12*(($AO297-1)*3+$AP297)-ROW())/12+5):INDIRECT("AF"&amp;(ROW()+12*(($AO297-1)*3+$AP297)-ROW())/12+5),AT297)</f>
        <v>0</v>
      </c>
      <c r="AV297" s="511">
        <f ca="1">IF(AND(AR297+AT297&gt;0,AS297+AU297&gt;0),COUNTIF(AV$6:AV296,"&gt;0")+1,0)</f>
        <v>0</v>
      </c>
    </row>
    <row r="298" spans="41:48">
      <c r="AO298" s="511">
        <v>9</v>
      </c>
      <c r="AP298" s="511">
        <v>1</v>
      </c>
      <c r="AQ298" s="511">
        <v>5</v>
      </c>
      <c r="AR298" s="515">
        <f ca="1">IF($AQ298=1,IF(INDIRECT(ADDRESS(($AO298-1)*3+$AP298+5,$AQ298+7))="",0,INDIRECT(ADDRESS(($AO298-1)*3+$AP298+5,$AQ298+7))),IF(INDIRECT(ADDRESS(($AO298-1)*3+$AP298+5,$AQ298+7))="",0,IF(COUNTIF(INDIRECT(ADDRESS(($AO298-1)*36+($AP298-1)*12+6,COLUMN())):INDIRECT(ADDRESS(($AO298-1)*36+($AP298-1)*12+$AQ298+4,COLUMN())),INDIRECT(ADDRESS(($AO298-1)*3+$AP298+5,$AQ298+7)))&gt;=1,0,INDIRECT(ADDRESS(($AO298-1)*3+$AP298+5,$AQ298+7)))))</f>
        <v>0</v>
      </c>
      <c r="AS298" s="511">
        <f ca="1">COUNTIF(INDIRECT("H"&amp;(ROW()+12*(($AO298-1)*3+$AP298)-ROW())/12+5):INDIRECT("S"&amp;(ROW()+12*(($AO298-1)*3+$AP298)-ROW())/12+5),AR298)</f>
        <v>0</v>
      </c>
      <c r="AT298" s="515">
        <f ca="1">IF($AQ298=1,IF(INDIRECT(ADDRESS(($AO298-1)*3+$AP298+5,$AQ298+20))="",0,INDIRECT(ADDRESS(($AO298-1)*3+$AP298+5,$AQ298+20))),IF(INDIRECT(ADDRESS(($AO298-1)*3+$AP298+5,$AQ298+20))="",0,IF(COUNTIF(INDIRECT(ADDRESS(($AO298-1)*36+($AP298-1)*12+6,COLUMN())):INDIRECT(ADDRESS(($AO298-1)*36+($AP298-1)*12+$AQ298+4,COLUMN())),INDIRECT(ADDRESS(($AO298-1)*3+$AP298+5,$AQ298+20)))&gt;=1,0,INDIRECT(ADDRESS(($AO298-1)*3+$AP298+5,$AQ298+20)))))</f>
        <v>0</v>
      </c>
      <c r="AU298" s="511">
        <f ca="1">COUNTIF(INDIRECT("U"&amp;(ROW()+12*(($AO298-1)*3+$AP298)-ROW())/12+5):INDIRECT("AF"&amp;(ROW()+12*(($AO298-1)*3+$AP298)-ROW())/12+5),AT298)</f>
        <v>0</v>
      </c>
      <c r="AV298" s="511">
        <f ca="1">IF(AND(AR298+AT298&gt;0,AS298+AU298&gt;0),COUNTIF(AV$6:AV297,"&gt;0")+1,0)</f>
        <v>0</v>
      </c>
    </row>
    <row r="299" spans="41:48">
      <c r="AO299" s="511">
        <v>9</v>
      </c>
      <c r="AP299" s="511">
        <v>1</v>
      </c>
      <c r="AQ299" s="511">
        <v>6</v>
      </c>
      <c r="AR299" s="515">
        <f ca="1">IF($AQ299=1,IF(INDIRECT(ADDRESS(($AO299-1)*3+$AP299+5,$AQ299+7))="",0,INDIRECT(ADDRESS(($AO299-1)*3+$AP299+5,$AQ299+7))),IF(INDIRECT(ADDRESS(($AO299-1)*3+$AP299+5,$AQ299+7))="",0,IF(COUNTIF(INDIRECT(ADDRESS(($AO299-1)*36+($AP299-1)*12+6,COLUMN())):INDIRECT(ADDRESS(($AO299-1)*36+($AP299-1)*12+$AQ299+4,COLUMN())),INDIRECT(ADDRESS(($AO299-1)*3+$AP299+5,$AQ299+7)))&gt;=1,0,INDIRECT(ADDRESS(($AO299-1)*3+$AP299+5,$AQ299+7)))))</f>
        <v>0</v>
      </c>
      <c r="AS299" s="511">
        <f ca="1">COUNTIF(INDIRECT("H"&amp;(ROW()+12*(($AO299-1)*3+$AP299)-ROW())/12+5):INDIRECT("S"&amp;(ROW()+12*(($AO299-1)*3+$AP299)-ROW())/12+5),AR299)</f>
        <v>0</v>
      </c>
      <c r="AT299" s="515">
        <f ca="1">IF($AQ299=1,IF(INDIRECT(ADDRESS(($AO299-1)*3+$AP299+5,$AQ299+20))="",0,INDIRECT(ADDRESS(($AO299-1)*3+$AP299+5,$AQ299+20))),IF(INDIRECT(ADDRESS(($AO299-1)*3+$AP299+5,$AQ299+20))="",0,IF(COUNTIF(INDIRECT(ADDRESS(($AO299-1)*36+($AP299-1)*12+6,COLUMN())):INDIRECT(ADDRESS(($AO299-1)*36+($AP299-1)*12+$AQ299+4,COLUMN())),INDIRECT(ADDRESS(($AO299-1)*3+$AP299+5,$AQ299+20)))&gt;=1,0,INDIRECT(ADDRESS(($AO299-1)*3+$AP299+5,$AQ299+20)))))</f>
        <v>0</v>
      </c>
      <c r="AU299" s="511">
        <f ca="1">COUNTIF(INDIRECT("U"&amp;(ROW()+12*(($AO299-1)*3+$AP299)-ROW())/12+5):INDIRECT("AF"&amp;(ROW()+12*(($AO299-1)*3+$AP299)-ROW())/12+5),AT299)</f>
        <v>0</v>
      </c>
      <c r="AV299" s="511">
        <f ca="1">IF(AND(AR299+AT299&gt;0,AS299+AU299&gt;0),COUNTIF(AV$6:AV298,"&gt;0")+1,0)</f>
        <v>0</v>
      </c>
    </row>
    <row r="300" spans="41:48">
      <c r="AO300" s="511">
        <v>9</v>
      </c>
      <c r="AP300" s="511">
        <v>1</v>
      </c>
      <c r="AQ300" s="511">
        <v>7</v>
      </c>
      <c r="AR300" s="515">
        <f ca="1">IF($AQ300=1,IF(INDIRECT(ADDRESS(($AO300-1)*3+$AP300+5,$AQ300+7))="",0,INDIRECT(ADDRESS(($AO300-1)*3+$AP300+5,$AQ300+7))),IF(INDIRECT(ADDRESS(($AO300-1)*3+$AP300+5,$AQ300+7))="",0,IF(COUNTIF(INDIRECT(ADDRESS(($AO300-1)*36+($AP300-1)*12+6,COLUMN())):INDIRECT(ADDRESS(($AO300-1)*36+($AP300-1)*12+$AQ300+4,COLUMN())),INDIRECT(ADDRESS(($AO300-1)*3+$AP300+5,$AQ300+7)))&gt;=1,0,INDIRECT(ADDRESS(($AO300-1)*3+$AP300+5,$AQ300+7)))))</f>
        <v>0</v>
      </c>
      <c r="AS300" s="511">
        <f ca="1">COUNTIF(INDIRECT("H"&amp;(ROW()+12*(($AO300-1)*3+$AP300)-ROW())/12+5):INDIRECT("S"&amp;(ROW()+12*(($AO300-1)*3+$AP300)-ROW())/12+5),AR300)</f>
        <v>0</v>
      </c>
      <c r="AT300" s="515">
        <f ca="1">IF($AQ300=1,IF(INDIRECT(ADDRESS(($AO300-1)*3+$AP300+5,$AQ300+20))="",0,INDIRECT(ADDRESS(($AO300-1)*3+$AP300+5,$AQ300+20))),IF(INDIRECT(ADDRESS(($AO300-1)*3+$AP300+5,$AQ300+20))="",0,IF(COUNTIF(INDIRECT(ADDRESS(($AO300-1)*36+($AP300-1)*12+6,COLUMN())):INDIRECT(ADDRESS(($AO300-1)*36+($AP300-1)*12+$AQ300+4,COLUMN())),INDIRECT(ADDRESS(($AO300-1)*3+$AP300+5,$AQ300+20)))&gt;=1,0,INDIRECT(ADDRESS(($AO300-1)*3+$AP300+5,$AQ300+20)))))</f>
        <v>0</v>
      </c>
      <c r="AU300" s="511">
        <f ca="1">COUNTIF(INDIRECT("U"&amp;(ROW()+12*(($AO300-1)*3+$AP300)-ROW())/12+5):INDIRECT("AF"&amp;(ROW()+12*(($AO300-1)*3+$AP300)-ROW())/12+5),AT300)</f>
        <v>0</v>
      </c>
      <c r="AV300" s="511">
        <f ca="1">IF(AND(AR300+AT300&gt;0,AS300+AU300&gt;0),COUNTIF(AV$6:AV299,"&gt;0")+1,0)</f>
        <v>0</v>
      </c>
    </row>
    <row r="301" spans="41:48">
      <c r="AO301" s="511">
        <v>9</v>
      </c>
      <c r="AP301" s="511">
        <v>1</v>
      </c>
      <c r="AQ301" s="511">
        <v>8</v>
      </c>
      <c r="AR301" s="515">
        <f ca="1">IF($AQ301=1,IF(INDIRECT(ADDRESS(($AO301-1)*3+$AP301+5,$AQ301+7))="",0,INDIRECT(ADDRESS(($AO301-1)*3+$AP301+5,$AQ301+7))),IF(INDIRECT(ADDRESS(($AO301-1)*3+$AP301+5,$AQ301+7))="",0,IF(COUNTIF(INDIRECT(ADDRESS(($AO301-1)*36+($AP301-1)*12+6,COLUMN())):INDIRECT(ADDRESS(($AO301-1)*36+($AP301-1)*12+$AQ301+4,COLUMN())),INDIRECT(ADDRESS(($AO301-1)*3+$AP301+5,$AQ301+7)))&gt;=1,0,INDIRECT(ADDRESS(($AO301-1)*3+$AP301+5,$AQ301+7)))))</f>
        <v>0</v>
      </c>
      <c r="AS301" s="511">
        <f ca="1">COUNTIF(INDIRECT("H"&amp;(ROW()+12*(($AO301-1)*3+$AP301)-ROW())/12+5):INDIRECT("S"&amp;(ROW()+12*(($AO301-1)*3+$AP301)-ROW())/12+5),AR301)</f>
        <v>0</v>
      </c>
      <c r="AT301" s="515">
        <f ca="1">IF($AQ301=1,IF(INDIRECT(ADDRESS(($AO301-1)*3+$AP301+5,$AQ301+20))="",0,INDIRECT(ADDRESS(($AO301-1)*3+$AP301+5,$AQ301+20))),IF(INDIRECT(ADDRESS(($AO301-1)*3+$AP301+5,$AQ301+20))="",0,IF(COUNTIF(INDIRECT(ADDRESS(($AO301-1)*36+($AP301-1)*12+6,COLUMN())):INDIRECT(ADDRESS(($AO301-1)*36+($AP301-1)*12+$AQ301+4,COLUMN())),INDIRECT(ADDRESS(($AO301-1)*3+$AP301+5,$AQ301+20)))&gt;=1,0,INDIRECT(ADDRESS(($AO301-1)*3+$AP301+5,$AQ301+20)))))</f>
        <v>0</v>
      </c>
      <c r="AU301" s="511">
        <f ca="1">COUNTIF(INDIRECT("U"&amp;(ROW()+12*(($AO301-1)*3+$AP301)-ROW())/12+5):INDIRECT("AF"&amp;(ROW()+12*(($AO301-1)*3+$AP301)-ROW())/12+5),AT301)</f>
        <v>0</v>
      </c>
      <c r="AV301" s="511">
        <f ca="1">IF(AND(AR301+AT301&gt;0,AS301+AU301&gt;0),COUNTIF(AV$6:AV300,"&gt;0")+1,0)</f>
        <v>0</v>
      </c>
    </row>
    <row r="302" spans="41:48">
      <c r="AO302" s="511">
        <v>9</v>
      </c>
      <c r="AP302" s="511">
        <v>1</v>
      </c>
      <c r="AQ302" s="511">
        <v>9</v>
      </c>
      <c r="AR302" s="515">
        <f ca="1">IF($AQ302=1,IF(INDIRECT(ADDRESS(($AO302-1)*3+$AP302+5,$AQ302+7))="",0,INDIRECT(ADDRESS(($AO302-1)*3+$AP302+5,$AQ302+7))),IF(INDIRECT(ADDRESS(($AO302-1)*3+$AP302+5,$AQ302+7))="",0,IF(COUNTIF(INDIRECT(ADDRESS(($AO302-1)*36+($AP302-1)*12+6,COLUMN())):INDIRECT(ADDRESS(($AO302-1)*36+($AP302-1)*12+$AQ302+4,COLUMN())),INDIRECT(ADDRESS(($AO302-1)*3+$AP302+5,$AQ302+7)))&gt;=1,0,INDIRECT(ADDRESS(($AO302-1)*3+$AP302+5,$AQ302+7)))))</f>
        <v>0</v>
      </c>
      <c r="AS302" s="511">
        <f ca="1">COUNTIF(INDIRECT("H"&amp;(ROW()+12*(($AO302-1)*3+$AP302)-ROW())/12+5):INDIRECT("S"&amp;(ROW()+12*(($AO302-1)*3+$AP302)-ROW())/12+5),AR302)</f>
        <v>0</v>
      </c>
      <c r="AT302" s="515">
        <f ca="1">IF($AQ302=1,IF(INDIRECT(ADDRESS(($AO302-1)*3+$AP302+5,$AQ302+20))="",0,INDIRECT(ADDRESS(($AO302-1)*3+$AP302+5,$AQ302+20))),IF(INDIRECT(ADDRESS(($AO302-1)*3+$AP302+5,$AQ302+20))="",0,IF(COUNTIF(INDIRECT(ADDRESS(($AO302-1)*36+($AP302-1)*12+6,COLUMN())):INDIRECT(ADDRESS(($AO302-1)*36+($AP302-1)*12+$AQ302+4,COLUMN())),INDIRECT(ADDRESS(($AO302-1)*3+$AP302+5,$AQ302+20)))&gt;=1,0,INDIRECT(ADDRESS(($AO302-1)*3+$AP302+5,$AQ302+20)))))</f>
        <v>0</v>
      </c>
      <c r="AU302" s="511">
        <f ca="1">COUNTIF(INDIRECT("U"&amp;(ROW()+12*(($AO302-1)*3+$AP302)-ROW())/12+5):INDIRECT("AF"&amp;(ROW()+12*(($AO302-1)*3+$AP302)-ROW())/12+5),AT302)</f>
        <v>0</v>
      </c>
      <c r="AV302" s="511">
        <f ca="1">IF(AND(AR302+AT302&gt;0,AS302+AU302&gt;0),COUNTIF(AV$6:AV301,"&gt;0")+1,0)</f>
        <v>0</v>
      </c>
    </row>
    <row r="303" spans="41:48">
      <c r="AO303" s="511">
        <v>9</v>
      </c>
      <c r="AP303" s="511">
        <v>1</v>
      </c>
      <c r="AQ303" s="511">
        <v>10</v>
      </c>
      <c r="AR303" s="515">
        <f ca="1">IF($AQ303=1,IF(INDIRECT(ADDRESS(($AO303-1)*3+$AP303+5,$AQ303+7))="",0,INDIRECT(ADDRESS(($AO303-1)*3+$AP303+5,$AQ303+7))),IF(INDIRECT(ADDRESS(($AO303-1)*3+$AP303+5,$AQ303+7))="",0,IF(COUNTIF(INDIRECT(ADDRESS(($AO303-1)*36+($AP303-1)*12+6,COLUMN())):INDIRECT(ADDRESS(($AO303-1)*36+($AP303-1)*12+$AQ303+4,COLUMN())),INDIRECT(ADDRESS(($AO303-1)*3+$AP303+5,$AQ303+7)))&gt;=1,0,INDIRECT(ADDRESS(($AO303-1)*3+$AP303+5,$AQ303+7)))))</f>
        <v>0</v>
      </c>
      <c r="AS303" s="511">
        <f ca="1">COUNTIF(INDIRECT("H"&amp;(ROW()+12*(($AO303-1)*3+$AP303)-ROW())/12+5):INDIRECT("S"&amp;(ROW()+12*(($AO303-1)*3+$AP303)-ROW())/12+5),AR303)</f>
        <v>0</v>
      </c>
      <c r="AT303" s="515">
        <f ca="1">IF($AQ303=1,IF(INDIRECT(ADDRESS(($AO303-1)*3+$AP303+5,$AQ303+20))="",0,INDIRECT(ADDRESS(($AO303-1)*3+$AP303+5,$AQ303+20))),IF(INDIRECT(ADDRESS(($AO303-1)*3+$AP303+5,$AQ303+20))="",0,IF(COUNTIF(INDIRECT(ADDRESS(($AO303-1)*36+($AP303-1)*12+6,COLUMN())):INDIRECT(ADDRESS(($AO303-1)*36+($AP303-1)*12+$AQ303+4,COLUMN())),INDIRECT(ADDRESS(($AO303-1)*3+$AP303+5,$AQ303+20)))&gt;=1,0,INDIRECT(ADDRESS(($AO303-1)*3+$AP303+5,$AQ303+20)))))</f>
        <v>0</v>
      </c>
      <c r="AU303" s="511">
        <f ca="1">COUNTIF(INDIRECT("U"&amp;(ROW()+12*(($AO303-1)*3+$AP303)-ROW())/12+5):INDIRECT("AF"&amp;(ROW()+12*(($AO303-1)*3+$AP303)-ROW())/12+5),AT303)</f>
        <v>0</v>
      </c>
      <c r="AV303" s="511">
        <f ca="1">IF(AND(AR303+AT303&gt;0,AS303+AU303&gt;0),COUNTIF(AV$6:AV302,"&gt;0")+1,0)</f>
        <v>0</v>
      </c>
    </row>
    <row r="304" spans="41:48">
      <c r="AO304" s="511">
        <v>9</v>
      </c>
      <c r="AP304" s="511">
        <v>1</v>
      </c>
      <c r="AQ304" s="511">
        <v>11</v>
      </c>
      <c r="AR304" s="515">
        <f ca="1">IF($AQ304=1,IF(INDIRECT(ADDRESS(($AO304-1)*3+$AP304+5,$AQ304+7))="",0,INDIRECT(ADDRESS(($AO304-1)*3+$AP304+5,$AQ304+7))),IF(INDIRECT(ADDRESS(($AO304-1)*3+$AP304+5,$AQ304+7))="",0,IF(COUNTIF(INDIRECT(ADDRESS(($AO304-1)*36+($AP304-1)*12+6,COLUMN())):INDIRECT(ADDRESS(($AO304-1)*36+($AP304-1)*12+$AQ304+4,COLUMN())),INDIRECT(ADDRESS(($AO304-1)*3+$AP304+5,$AQ304+7)))&gt;=1,0,INDIRECT(ADDRESS(($AO304-1)*3+$AP304+5,$AQ304+7)))))</f>
        <v>0</v>
      </c>
      <c r="AS304" s="511">
        <f ca="1">COUNTIF(INDIRECT("H"&amp;(ROW()+12*(($AO304-1)*3+$AP304)-ROW())/12+5):INDIRECT("S"&amp;(ROW()+12*(($AO304-1)*3+$AP304)-ROW())/12+5),AR304)</f>
        <v>0</v>
      </c>
      <c r="AT304" s="515">
        <f ca="1">IF($AQ304=1,IF(INDIRECT(ADDRESS(($AO304-1)*3+$AP304+5,$AQ304+20))="",0,INDIRECT(ADDRESS(($AO304-1)*3+$AP304+5,$AQ304+20))),IF(INDIRECT(ADDRESS(($AO304-1)*3+$AP304+5,$AQ304+20))="",0,IF(COUNTIF(INDIRECT(ADDRESS(($AO304-1)*36+($AP304-1)*12+6,COLUMN())):INDIRECT(ADDRESS(($AO304-1)*36+($AP304-1)*12+$AQ304+4,COLUMN())),INDIRECT(ADDRESS(($AO304-1)*3+$AP304+5,$AQ304+20)))&gt;=1,0,INDIRECT(ADDRESS(($AO304-1)*3+$AP304+5,$AQ304+20)))))</f>
        <v>0</v>
      </c>
      <c r="AU304" s="511">
        <f ca="1">COUNTIF(INDIRECT("U"&amp;(ROW()+12*(($AO304-1)*3+$AP304)-ROW())/12+5):INDIRECT("AF"&amp;(ROW()+12*(($AO304-1)*3+$AP304)-ROW())/12+5),AT304)</f>
        <v>0</v>
      </c>
      <c r="AV304" s="511">
        <f ca="1">IF(AND(AR304+AT304&gt;0,AS304+AU304&gt;0),COUNTIF(AV$6:AV303,"&gt;0")+1,0)</f>
        <v>0</v>
      </c>
    </row>
    <row r="305" spans="41:48">
      <c r="AO305" s="511">
        <v>9</v>
      </c>
      <c r="AP305" s="511">
        <v>1</v>
      </c>
      <c r="AQ305" s="511">
        <v>12</v>
      </c>
      <c r="AR305" s="515">
        <f ca="1">IF($AQ305=1,IF(INDIRECT(ADDRESS(($AO305-1)*3+$AP305+5,$AQ305+7))="",0,INDIRECT(ADDRESS(($AO305-1)*3+$AP305+5,$AQ305+7))),IF(INDIRECT(ADDRESS(($AO305-1)*3+$AP305+5,$AQ305+7))="",0,IF(COUNTIF(INDIRECT(ADDRESS(($AO305-1)*36+($AP305-1)*12+6,COLUMN())):INDIRECT(ADDRESS(($AO305-1)*36+($AP305-1)*12+$AQ305+4,COLUMN())),INDIRECT(ADDRESS(($AO305-1)*3+$AP305+5,$AQ305+7)))&gt;=1,0,INDIRECT(ADDRESS(($AO305-1)*3+$AP305+5,$AQ305+7)))))</f>
        <v>0</v>
      </c>
      <c r="AS305" s="511">
        <f ca="1">COUNTIF(INDIRECT("H"&amp;(ROW()+12*(($AO305-1)*3+$AP305)-ROW())/12+5):INDIRECT("S"&amp;(ROW()+12*(($AO305-1)*3+$AP305)-ROW())/12+5),AR305)</f>
        <v>0</v>
      </c>
      <c r="AT305" s="515">
        <f ca="1">IF($AQ305=1,IF(INDIRECT(ADDRESS(($AO305-1)*3+$AP305+5,$AQ305+20))="",0,INDIRECT(ADDRESS(($AO305-1)*3+$AP305+5,$AQ305+20))),IF(INDIRECT(ADDRESS(($AO305-1)*3+$AP305+5,$AQ305+20))="",0,IF(COUNTIF(INDIRECT(ADDRESS(($AO305-1)*36+($AP305-1)*12+6,COLUMN())):INDIRECT(ADDRESS(($AO305-1)*36+($AP305-1)*12+$AQ305+4,COLUMN())),INDIRECT(ADDRESS(($AO305-1)*3+$AP305+5,$AQ305+20)))&gt;=1,0,INDIRECT(ADDRESS(($AO305-1)*3+$AP305+5,$AQ305+20)))))</f>
        <v>0</v>
      </c>
      <c r="AU305" s="511">
        <f ca="1">COUNTIF(INDIRECT("U"&amp;(ROW()+12*(($AO305-1)*3+$AP305)-ROW())/12+5):INDIRECT("AF"&amp;(ROW()+12*(($AO305-1)*3+$AP305)-ROW())/12+5),AT305)</f>
        <v>0</v>
      </c>
      <c r="AV305" s="511">
        <f ca="1">IF(AND(AR305+AT305&gt;0,AS305+AU305&gt;0),COUNTIF(AV$6:AV304,"&gt;0")+1,0)</f>
        <v>0</v>
      </c>
    </row>
    <row r="306" spans="41:48">
      <c r="AO306" s="511">
        <v>9</v>
      </c>
      <c r="AP306" s="511">
        <v>2</v>
      </c>
      <c r="AQ306" s="511">
        <v>1</v>
      </c>
      <c r="AR306" s="515">
        <f ca="1">IF($AQ306=1,IF(INDIRECT(ADDRESS(($AO306-1)*3+$AP306+5,$AQ306+7))="",0,INDIRECT(ADDRESS(($AO306-1)*3+$AP306+5,$AQ306+7))),IF(INDIRECT(ADDRESS(($AO306-1)*3+$AP306+5,$AQ306+7))="",0,IF(COUNTIF(INDIRECT(ADDRESS(($AO306-1)*36+($AP306-1)*12+6,COLUMN())):INDIRECT(ADDRESS(($AO306-1)*36+($AP306-1)*12+$AQ306+4,COLUMN())),INDIRECT(ADDRESS(($AO306-1)*3+$AP306+5,$AQ306+7)))&gt;=1,0,INDIRECT(ADDRESS(($AO306-1)*3+$AP306+5,$AQ306+7)))))</f>
        <v>0</v>
      </c>
      <c r="AS306" s="511">
        <f ca="1">COUNTIF(INDIRECT("H"&amp;(ROW()+12*(($AO306-1)*3+$AP306)-ROW())/12+5):INDIRECT("S"&amp;(ROW()+12*(($AO306-1)*3+$AP306)-ROW())/12+5),AR306)</f>
        <v>0</v>
      </c>
      <c r="AT306" s="515">
        <f ca="1">IF($AQ306=1,IF(INDIRECT(ADDRESS(($AO306-1)*3+$AP306+5,$AQ306+20))="",0,INDIRECT(ADDRESS(($AO306-1)*3+$AP306+5,$AQ306+20))),IF(INDIRECT(ADDRESS(($AO306-1)*3+$AP306+5,$AQ306+20))="",0,IF(COUNTIF(INDIRECT(ADDRESS(($AO306-1)*36+($AP306-1)*12+6,COLUMN())):INDIRECT(ADDRESS(($AO306-1)*36+($AP306-1)*12+$AQ306+4,COLUMN())),INDIRECT(ADDRESS(($AO306-1)*3+$AP306+5,$AQ306+20)))&gt;=1,0,INDIRECT(ADDRESS(($AO306-1)*3+$AP306+5,$AQ306+20)))))</f>
        <v>0</v>
      </c>
      <c r="AU306" s="511">
        <f ca="1">COUNTIF(INDIRECT("U"&amp;(ROW()+12*(($AO306-1)*3+$AP306)-ROW())/12+5):INDIRECT("AF"&amp;(ROW()+12*(($AO306-1)*3+$AP306)-ROW())/12+5),AT306)</f>
        <v>0</v>
      </c>
      <c r="AV306" s="511">
        <f ca="1">IF(AND(AR306+AT306&gt;0,AS306+AU306&gt;0),COUNTIF(AV$6:AV305,"&gt;0")+1,0)</f>
        <v>0</v>
      </c>
    </row>
    <row r="307" spans="41:48">
      <c r="AO307" s="511">
        <v>9</v>
      </c>
      <c r="AP307" s="511">
        <v>2</v>
      </c>
      <c r="AQ307" s="511">
        <v>2</v>
      </c>
      <c r="AR307" s="515">
        <f ca="1">IF($AQ307=1,IF(INDIRECT(ADDRESS(($AO307-1)*3+$AP307+5,$AQ307+7))="",0,INDIRECT(ADDRESS(($AO307-1)*3+$AP307+5,$AQ307+7))),IF(INDIRECT(ADDRESS(($AO307-1)*3+$AP307+5,$AQ307+7))="",0,IF(COUNTIF(INDIRECT(ADDRESS(($AO307-1)*36+($AP307-1)*12+6,COLUMN())):INDIRECT(ADDRESS(($AO307-1)*36+($AP307-1)*12+$AQ307+4,COLUMN())),INDIRECT(ADDRESS(($AO307-1)*3+$AP307+5,$AQ307+7)))&gt;=1,0,INDIRECT(ADDRESS(($AO307-1)*3+$AP307+5,$AQ307+7)))))</f>
        <v>0</v>
      </c>
      <c r="AS307" s="511">
        <f ca="1">COUNTIF(INDIRECT("H"&amp;(ROW()+12*(($AO307-1)*3+$AP307)-ROW())/12+5):INDIRECT("S"&amp;(ROW()+12*(($AO307-1)*3+$AP307)-ROW())/12+5),AR307)</f>
        <v>0</v>
      </c>
      <c r="AT307" s="515">
        <f ca="1">IF($AQ307=1,IF(INDIRECT(ADDRESS(($AO307-1)*3+$AP307+5,$AQ307+20))="",0,INDIRECT(ADDRESS(($AO307-1)*3+$AP307+5,$AQ307+20))),IF(INDIRECT(ADDRESS(($AO307-1)*3+$AP307+5,$AQ307+20))="",0,IF(COUNTIF(INDIRECT(ADDRESS(($AO307-1)*36+($AP307-1)*12+6,COLUMN())):INDIRECT(ADDRESS(($AO307-1)*36+($AP307-1)*12+$AQ307+4,COLUMN())),INDIRECT(ADDRESS(($AO307-1)*3+$AP307+5,$AQ307+20)))&gt;=1,0,INDIRECT(ADDRESS(($AO307-1)*3+$AP307+5,$AQ307+20)))))</f>
        <v>0</v>
      </c>
      <c r="AU307" s="511">
        <f ca="1">COUNTIF(INDIRECT("U"&amp;(ROW()+12*(($AO307-1)*3+$AP307)-ROW())/12+5):INDIRECT("AF"&amp;(ROW()+12*(($AO307-1)*3+$AP307)-ROW())/12+5),AT307)</f>
        <v>0</v>
      </c>
      <c r="AV307" s="511">
        <f ca="1">IF(AND(AR307+AT307&gt;0,AS307+AU307&gt;0),COUNTIF(AV$6:AV306,"&gt;0")+1,0)</f>
        <v>0</v>
      </c>
    </row>
    <row r="308" spans="41:48">
      <c r="AO308" s="511">
        <v>9</v>
      </c>
      <c r="AP308" s="511">
        <v>2</v>
      </c>
      <c r="AQ308" s="511">
        <v>3</v>
      </c>
      <c r="AR308" s="515">
        <f ca="1">IF($AQ308=1,IF(INDIRECT(ADDRESS(($AO308-1)*3+$AP308+5,$AQ308+7))="",0,INDIRECT(ADDRESS(($AO308-1)*3+$AP308+5,$AQ308+7))),IF(INDIRECT(ADDRESS(($AO308-1)*3+$AP308+5,$AQ308+7))="",0,IF(COUNTIF(INDIRECT(ADDRESS(($AO308-1)*36+($AP308-1)*12+6,COLUMN())):INDIRECT(ADDRESS(($AO308-1)*36+($AP308-1)*12+$AQ308+4,COLUMN())),INDIRECT(ADDRESS(($AO308-1)*3+$AP308+5,$AQ308+7)))&gt;=1,0,INDIRECT(ADDRESS(($AO308-1)*3+$AP308+5,$AQ308+7)))))</f>
        <v>0</v>
      </c>
      <c r="AS308" s="511">
        <f ca="1">COUNTIF(INDIRECT("H"&amp;(ROW()+12*(($AO308-1)*3+$AP308)-ROW())/12+5):INDIRECT("S"&amp;(ROW()+12*(($AO308-1)*3+$AP308)-ROW())/12+5),AR308)</f>
        <v>0</v>
      </c>
      <c r="AT308" s="515">
        <f ca="1">IF($AQ308=1,IF(INDIRECT(ADDRESS(($AO308-1)*3+$AP308+5,$AQ308+20))="",0,INDIRECT(ADDRESS(($AO308-1)*3+$AP308+5,$AQ308+20))),IF(INDIRECT(ADDRESS(($AO308-1)*3+$AP308+5,$AQ308+20))="",0,IF(COUNTIF(INDIRECT(ADDRESS(($AO308-1)*36+($AP308-1)*12+6,COLUMN())):INDIRECT(ADDRESS(($AO308-1)*36+($AP308-1)*12+$AQ308+4,COLUMN())),INDIRECT(ADDRESS(($AO308-1)*3+$AP308+5,$AQ308+20)))&gt;=1,0,INDIRECT(ADDRESS(($AO308-1)*3+$AP308+5,$AQ308+20)))))</f>
        <v>0</v>
      </c>
      <c r="AU308" s="511">
        <f ca="1">COUNTIF(INDIRECT("U"&amp;(ROW()+12*(($AO308-1)*3+$AP308)-ROW())/12+5):INDIRECT("AF"&amp;(ROW()+12*(($AO308-1)*3+$AP308)-ROW())/12+5),AT308)</f>
        <v>0</v>
      </c>
      <c r="AV308" s="511">
        <f ca="1">IF(AND(AR308+AT308&gt;0,AS308+AU308&gt;0),COUNTIF(AV$6:AV307,"&gt;0")+1,0)</f>
        <v>0</v>
      </c>
    </row>
    <row r="309" spans="41:48">
      <c r="AO309" s="511">
        <v>9</v>
      </c>
      <c r="AP309" s="511">
        <v>2</v>
      </c>
      <c r="AQ309" s="511">
        <v>4</v>
      </c>
      <c r="AR309" s="515">
        <f ca="1">IF($AQ309=1,IF(INDIRECT(ADDRESS(($AO309-1)*3+$AP309+5,$AQ309+7))="",0,INDIRECT(ADDRESS(($AO309-1)*3+$AP309+5,$AQ309+7))),IF(INDIRECT(ADDRESS(($AO309-1)*3+$AP309+5,$AQ309+7))="",0,IF(COUNTIF(INDIRECT(ADDRESS(($AO309-1)*36+($AP309-1)*12+6,COLUMN())):INDIRECT(ADDRESS(($AO309-1)*36+($AP309-1)*12+$AQ309+4,COLUMN())),INDIRECT(ADDRESS(($AO309-1)*3+$AP309+5,$AQ309+7)))&gt;=1,0,INDIRECT(ADDRESS(($AO309-1)*3+$AP309+5,$AQ309+7)))))</f>
        <v>0</v>
      </c>
      <c r="AS309" s="511">
        <f ca="1">COUNTIF(INDIRECT("H"&amp;(ROW()+12*(($AO309-1)*3+$AP309)-ROW())/12+5):INDIRECT("S"&amp;(ROW()+12*(($AO309-1)*3+$AP309)-ROW())/12+5),AR309)</f>
        <v>0</v>
      </c>
      <c r="AT309" s="515">
        <f ca="1">IF($AQ309=1,IF(INDIRECT(ADDRESS(($AO309-1)*3+$AP309+5,$AQ309+20))="",0,INDIRECT(ADDRESS(($AO309-1)*3+$AP309+5,$AQ309+20))),IF(INDIRECT(ADDRESS(($AO309-1)*3+$AP309+5,$AQ309+20))="",0,IF(COUNTIF(INDIRECT(ADDRESS(($AO309-1)*36+($AP309-1)*12+6,COLUMN())):INDIRECT(ADDRESS(($AO309-1)*36+($AP309-1)*12+$AQ309+4,COLUMN())),INDIRECT(ADDRESS(($AO309-1)*3+$AP309+5,$AQ309+20)))&gt;=1,0,INDIRECT(ADDRESS(($AO309-1)*3+$AP309+5,$AQ309+20)))))</f>
        <v>0</v>
      </c>
      <c r="AU309" s="511">
        <f ca="1">COUNTIF(INDIRECT("U"&amp;(ROW()+12*(($AO309-1)*3+$AP309)-ROW())/12+5):INDIRECT("AF"&amp;(ROW()+12*(($AO309-1)*3+$AP309)-ROW())/12+5),AT309)</f>
        <v>0</v>
      </c>
      <c r="AV309" s="511">
        <f ca="1">IF(AND(AR309+AT309&gt;0,AS309+AU309&gt;0),COUNTIF(AV$6:AV308,"&gt;0")+1,0)</f>
        <v>0</v>
      </c>
    </row>
    <row r="310" spans="41:48">
      <c r="AO310" s="511">
        <v>9</v>
      </c>
      <c r="AP310" s="511">
        <v>2</v>
      </c>
      <c r="AQ310" s="511">
        <v>5</v>
      </c>
      <c r="AR310" s="515">
        <f ca="1">IF($AQ310=1,IF(INDIRECT(ADDRESS(($AO310-1)*3+$AP310+5,$AQ310+7))="",0,INDIRECT(ADDRESS(($AO310-1)*3+$AP310+5,$AQ310+7))),IF(INDIRECT(ADDRESS(($AO310-1)*3+$AP310+5,$AQ310+7))="",0,IF(COUNTIF(INDIRECT(ADDRESS(($AO310-1)*36+($AP310-1)*12+6,COLUMN())):INDIRECT(ADDRESS(($AO310-1)*36+($AP310-1)*12+$AQ310+4,COLUMN())),INDIRECT(ADDRESS(($AO310-1)*3+$AP310+5,$AQ310+7)))&gt;=1,0,INDIRECT(ADDRESS(($AO310-1)*3+$AP310+5,$AQ310+7)))))</f>
        <v>0</v>
      </c>
      <c r="AS310" s="511">
        <f ca="1">COUNTIF(INDIRECT("H"&amp;(ROW()+12*(($AO310-1)*3+$AP310)-ROW())/12+5):INDIRECT("S"&amp;(ROW()+12*(($AO310-1)*3+$AP310)-ROW())/12+5),AR310)</f>
        <v>0</v>
      </c>
      <c r="AT310" s="515">
        <f ca="1">IF($AQ310=1,IF(INDIRECT(ADDRESS(($AO310-1)*3+$AP310+5,$AQ310+20))="",0,INDIRECT(ADDRESS(($AO310-1)*3+$AP310+5,$AQ310+20))),IF(INDIRECT(ADDRESS(($AO310-1)*3+$AP310+5,$AQ310+20))="",0,IF(COUNTIF(INDIRECT(ADDRESS(($AO310-1)*36+($AP310-1)*12+6,COLUMN())):INDIRECT(ADDRESS(($AO310-1)*36+($AP310-1)*12+$AQ310+4,COLUMN())),INDIRECT(ADDRESS(($AO310-1)*3+$AP310+5,$AQ310+20)))&gt;=1,0,INDIRECT(ADDRESS(($AO310-1)*3+$AP310+5,$AQ310+20)))))</f>
        <v>0</v>
      </c>
      <c r="AU310" s="511">
        <f ca="1">COUNTIF(INDIRECT("U"&amp;(ROW()+12*(($AO310-1)*3+$AP310)-ROW())/12+5):INDIRECT("AF"&amp;(ROW()+12*(($AO310-1)*3+$AP310)-ROW())/12+5),AT310)</f>
        <v>0</v>
      </c>
      <c r="AV310" s="511">
        <f ca="1">IF(AND(AR310+AT310&gt;0,AS310+AU310&gt;0),COUNTIF(AV$6:AV309,"&gt;0")+1,0)</f>
        <v>0</v>
      </c>
    </row>
    <row r="311" spans="41:48">
      <c r="AO311" s="511">
        <v>9</v>
      </c>
      <c r="AP311" s="511">
        <v>2</v>
      </c>
      <c r="AQ311" s="511">
        <v>6</v>
      </c>
      <c r="AR311" s="515">
        <f ca="1">IF($AQ311=1,IF(INDIRECT(ADDRESS(($AO311-1)*3+$AP311+5,$AQ311+7))="",0,INDIRECT(ADDRESS(($AO311-1)*3+$AP311+5,$AQ311+7))),IF(INDIRECT(ADDRESS(($AO311-1)*3+$AP311+5,$AQ311+7))="",0,IF(COUNTIF(INDIRECT(ADDRESS(($AO311-1)*36+($AP311-1)*12+6,COLUMN())):INDIRECT(ADDRESS(($AO311-1)*36+($AP311-1)*12+$AQ311+4,COLUMN())),INDIRECT(ADDRESS(($AO311-1)*3+$AP311+5,$AQ311+7)))&gt;=1,0,INDIRECT(ADDRESS(($AO311-1)*3+$AP311+5,$AQ311+7)))))</f>
        <v>0</v>
      </c>
      <c r="AS311" s="511">
        <f ca="1">COUNTIF(INDIRECT("H"&amp;(ROW()+12*(($AO311-1)*3+$AP311)-ROW())/12+5):INDIRECT("S"&amp;(ROW()+12*(($AO311-1)*3+$AP311)-ROW())/12+5),AR311)</f>
        <v>0</v>
      </c>
      <c r="AT311" s="515">
        <f ca="1">IF($AQ311=1,IF(INDIRECT(ADDRESS(($AO311-1)*3+$AP311+5,$AQ311+20))="",0,INDIRECT(ADDRESS(($AO311-1)*3+$AP311+5,$AQ311+20))),IF(INDIRECT(ADDRESS(($AO311-1)*3+$AP311+5,$AQ311+20))="",0,IF(COUNTIF(INDIRECT(ADDRESS(($AO311-1)*36+($AP311-1)*12+6,COLUMN())):INDIRECT(ADDRESS(($AO311-1)*36+($AP311-1)*12+$AQ311+4,COLUMN())),INDIRECT(ADDRESS(($AO311-1)*3+$AP311+5,$AQ311+20)))&gt;=1,0,INDIRECT(ADDRESS(($AO311-1)*3+$AP311+5,$AQ311+20)))))</f>
        <v>0</v>
      </c>
      <c r="AU311" s="511">
        <f ca="1">COUNTIF(INDIRECT("U"&amp;(ROW()+12*(($AO311-1)*3+$AP311)-ROW())/12+5):INDIRECT("AF"&amp;(ROW()+12*(($AO311-1)*3+$AP311)-ROW())/12+5),AT311)</f>
        <v>0</v>
      </c>
      <c r="AV311" s="511">
        <f ca="1">IF(AND(AR311+AT311&gt;0,AS311+AU311&gt;0),COUNTIF(AV$6:AV310,"&gt;0")+1,0)</f>
        <v>0</v>
      </c>
    </row>
    <row r="312" spans="41:48">
      <c r="AO312" s="511">
        <v>9</v>
      </c>
      <c r="AP312" s="511">
        <v>2</v>
      </c>
      <c r="AQ312" s="511">
        <v>7</v>
      </c>
      <c r="AR312" s="515">
        <f ca="1">IF($AQ312=1,IF(INDIRECT(ADDRESS(($AO312-1)*3+$AP312+5,$AQ312+7))="",0,INDIRECT(ADDRESS(($AO312-1)*3+$AP312+5,$AQ312+7))),IF(INDIRECT(ADDRESS(($AO312-1)*3+$AP312+5,$AQ312+7))="",0,IF(COUNTIF(INDIRECT(ADDRESS(($AO312-1)*36+($AP312-1)*12+6,COLUMN())):INDIRECT(ADDRESS(($AO312-1)*36+($AP312-1)*12+$AQ312+4,COLUMN())),INDIRECT(ADDRESS(($AO312-1)*3+$AP312+5,$AQ312+7)))&gt;=1,0,INDIRECT(ADDRESS(($AO312-1)*3+$AP312+5,$AQ312+7)))))</f>
        <v>0</v>
      </c>
      <c r="AS312" s="511">
        <f ca="1">COUNTIF(INDIRECT("H"&amp;(ROW()+12*(($AO312-1)*3+$AP312)-ROW())/12+5):INDIRECT("S"&amp;(ROW()+12*(($AO312-1)*3+$AP312)-ROW())/12+5),AR312)</f>
        <v>0</v>
      </c>
      <c r="AT312" s="515">
        <f ca="1">IF($AQ312=1,IF(INDIRECT(ADDRESS(($AO312-1)*3+$AP312+5,$AQ312+20))="",0,INDIRECT(ADDRESS(($AO312-1)*3+$AP312+5,$AQ312+20))),IF(INDIRECT(ADDRESS(($AO312-1)*3+$AP312+5,$AQ312+20))="",0,IF(COUNTIF(INDIRECT(ADDRESS(($AO312-1)*36+($AP312-1)*12+6,COLUMN())):INDIRECT(ADDRESS(($AO312-1)*36+($AP312-1)*12+$AQ312+4,COLUMN())),INDIRECT(ADDRESS(($AO312-1)*3+$AP312+5,$AQ312+20)))&gt;=1,0,INDIRECT(ADDRESS(($AO312-1)*3+$AP312+5,$AQ312+20)))))</f>
        <v>0</v>
      </c>
      <c r="AU312" s="511">
        <f ca="1">COUNTIF(INDIRECT("U"&amp;(ROW()+12*(($AO312-1)*3+$AP312)-ROW())/12+5):INDIRECT("AF"&amp;(ROW()+12*(($AO312-1)*3+$AP312)-ROW())/12+5),AT312)</f>
        <v>0</v>
      </c>
      <c r="AV312" s="511">
        <f ca="1">IF(AND(AR312+AT312&gt;0,AS312+AU312&gt;0),COUNTIF(AV$6:AV311,"&gt;0")+1,0)</f>
        <v>0</v>
      </c>
    </row>
    <row r="313" spans="41:48">
      <c r="AO313" s="511">
        <v>9</v>
      </c>
      <c r="AP313" s="511">
        <v>2</v>
      </c>
      <c r="AQ313" s="511">
        <v>8</v>
      </c>
      <c r="AR313" s="515">
        <f ca="1">IF($AQ313=1,IF(INDIRECT(ADDRESS(($AO313-1)*3+$AP313+5,$AQ313+7))="",0,INDIRECT(ADDRESS(($AO313-1)*3+$AP313+5,$AQ313+7))),IF(INDIRECT(ADDRESS(($AO313-1)*3+$AP313+5,$AQ313+7))="",0,IF(COUNTIF(INDIRECT(ADDRESS(($AO313-1)*36+($AP313-1)*12+6,COLUMN())):INDIRECT(ADDRESS(($AO313-1)*36+($AP313-1)*12+$AQ313+4,COLUMN())),INDIRECT(ADDRESS(($AO313-1)*3+$AP313+5,$AQ313+7)))&gt;=1,0,INDIRECT(ADDRESS(($AO313-1)*3+$AP313+5,$AQ313+7)))))</f>
        <v>0</v>
      </c>
      <c r="AS313" s="511">
        <f ca="1">COUNTIF(INDIRECT("H"&amp;(ROW()+12*(($AO313-1)*3+$AP313)-ROW())/12+5):INDIRECT("S"&amp;(ROW()+12*(($AO313-1)*3+$AP313)-ROW())/12+5),AR313)</f>
        <v>0</v>
      </c>
      <c r="AT313" s="515">
        <f ca="1">IF($AQ313=1,IF(INDIRECT(ADDRESS(($AO313-1)*3+$AP313+5,$AQ313+20))="",0,INDIRECT(ADDRESS(($AO313-1)*3+$AP313+5,$AQ313+20))),IF(INDIRECT(ADDRESS(($AO313-1)*3+$AP313+5,$AQ313+20))="",0,IF(COUNTIF(INDIRECT(ADDRESS(($AO313-1)*36+($AP313-1)*12+6,COLUMN())):INDIRECT(ADDRESS(($AO313-1)*36+($AP313-1)*12+$AQ313+4,COLUMN())),INDIRECT(ADDRESS(($AO313-1)*3+$AP313+5,$AQ313+20)))&gt;=1,0,INDIRECT(ADDRESS(($AO313-1)*3+$AP313+5,$AQ313+20)))))</f>
        <v>0</v>
      </c>
      <c r="AU313" s="511">
        <f ca="1">COUNTIF(INDIRECT("U"&amp;(ROW()+12*(($AO313-1)*3+$AP313)-ROW())/12+5):INDIRECT("AF"&amp;(ROW()+12*(($AO313-1)*3+$AP313)-ROW())/12+5),AT313)</f>
        <v>0</v>
      </c>
      <c r="AV313" s="511">
        <f ca="1">IF(AND(AR313+AT313&gt;0,AS313+AU313&gt;0),COUNTIF(AV$6:AV312,"&gt;0")+1,0)</f>
        <v>0</v>
      </c>
    </row>
    <row r="314" spans="41:48">
      <c r="AO314" s="511">
        <v>9</v>
      </c>
      <c r="AP314" s="511">
        <v>2</v>
      </c>
      <c r="AQ314" s="511">
        <v>9</v>
      </c>
      <c r="AR314" s="515">
        <f ca="1">IF($AQ314=1,IF(INDIRECT(ADDRESS(($AO314-1)*3+$AP314+5,$AQ314+7))="",0,INDIRECT(ADDRESS(($AO314-1)*3+$AP314+5,$AQ314+7))),IF(INDIRECT(ADDRESS(($AO314-1)*3+$AP314+5,$AQ314+7))="",0,IF(COUNTIF(INDIRECT(ADDRESS(($AO314-1)*36+($AP314-1)*12+6,COLUMN())):INDIRECT(ADDRESS(($AO314-1)*36+($AP314-1)*12+$AQ314+4,COLUMN())),INDIRECT(ADDRESS(($AO314-1)*3+$AP314+5,$AQ314+7)))&gt;=1,0,INDIRECT(ADDRESS(($AO314-1)*3+$AP314+5,$AQ314+7)))))</f>
        <v>0</v>
      </c>
      <c r="AS314" s="511">
        <f ca="1">COUNTIF(INDIRECT("H"&amp;(ROW()+12*(($AO314-1)*3+$AP314)-ROW())/12+5):INDIRECT("S"&amp;(ROW()+12*(($AO314-1)*3+$AP314)-ROW())/12+5),AR314)</f>
        <v>0</v>
      </c>
      <c r="AT314" s="515">
        <f ca="1">IF($AQ314=1,IF(INDIRECT(ADDRESS(($AO314-1)*3+$AP314+5,$AQ314+20))="",0,INDIRECT(ADDRESS(($AO314-1)*3+$AP314+5,$AQ314+20))),IF(INDIRECT(ADDRESS(($AO314-1)*3+$AP314+5,$AQ314+20))="",0,IF(COUNTIF(INDIRECT(ADDRESS(($AO314-1)*36+($AP314-1)*12+6,COLUMN())):INDIRECT(ADDRESS(($AO314-1)*36+($AP314-1)*12+$AQ314+4,COLUMN())),INDIRECT(ADDRESS(($AO314-1)*3+$AP314+5,$AQ314+20)))&gt;=1,0,INDIRECT(ADDRESS(($AO314-1)*3+$AP314+5,$AQ314+20)))))</f>
        <v>0</v>
      </c>
      <c r="AU314" s="511">
        <f ca="1">COUNTIF(INDIRECT("U"&amp;(ROW()+12*(($AO314-1)*3+$AP314)-ROW())/12+5):INDIRECT("AF"&amp;(ROW()+12*(($AO314-1)*3+$AP314)-ROW())/12+5),AT314)</f>
        <v>0</v>
      </c>
      <c r="AV314" s="511">
        <f ca="1">IF(AND(AR314+AT314&gt;0,AS314+AU314&gt;0),COUNTIF(AV$6:AV313,"&gt;0")+1,0)</f>
        <v>0</v>
      </c>
    </row>
    <row r="315" spans="41:48">
      <c r="AO315" s="511">
        <v>9</v>
      </c>
      <c r="AP315" s="511">
        <v>2</v>
      </c>
      <c r="AQ315" s="511">
        <v>10</v>
      </c>
      <c r="AR315" s="515">
        <f ca="1">IF($AQ315=1,IF(INDIRECT(ADDRESS(($AO315-1)*3+$AP315+5,$AQ315+7))="",0,INDIRECT(ADDRESS(($AO315-1)*3+$AP315+5,$AQ315+7))),IF(INDIRECT(ADDRESS(($AO315-1)*3+$AP315+5,$AQ315+7))="",0,IF(COUNTIF(INDIRECT(ADDRESS(($AO315-1)*36+($AP315-1)*12+6,COLUMN())):INDIRECT(ADDRESS(($AO315-1)*36+($AP315-1)*12+$AQ315+4,COLUMN())),INDIRECT(ADDRESS(($AO315-1)*3+$AP315+5,$AQ315+7)))&gt;=1,0,INDIRECT(ADDRESS(($AO315-1)*3+$AP315+5,$AQ315+7)))))</f>
        <v>0</v>
      </c>
      <c r="AS315" s="511">
        <f ca="1">COUNTIF(INDIRECT("H"&amp;(ROW()+12*(($AO315-1)*3+$AP315)-ROW())/12+5):INDIRECT("S"&amp;(ROW()+12*(($AO315-1)*3+$AP315)-ROW())/12+5),AR315)</f>
        <v>0</v>
      </c>
      <c r="AT315" s="515">
        <f ca="1">IF($AQ315=1,IF(INDIRECT(ADDRESS(($AO315-1)*3+$AP315+5,$AQ315+20))="",0,INDIRECT(ADDRESS(($AO315-1)*3+$AP315+5,$AQ315+20))),IF(INDIRECT(ADDRESS(($AO315-1)*3+$AP315+5,$AQ315+20))="",0,IF(COUNTIF(INDIRECT(ADDRESS(($AO315-1)*36+($AP315-1)*12+6,COLUMN())):INDIRECT(ADDRESS(($AO315-1)*36+($AP315-1)*12+$AQ315+4,COLUMN())),INDIRECT(ADDRESS(($AO315-1)*3+$AP315+5,$AQ315+20)))&gt;=1,0,INDIRECT(ADDRESS(($AO315-1)*3+$AP315+5,$AQ315+20)))))</f>
        <v>0</v>
      </c>
      <c r="AU315" s="511">
        <f ca="1">COUNTIF(INDIRECT("U"&amp;(ROW()+12*(($AO315-1)*3+$AP315)-ROW())/12+5):INDIRECT("AF"&amp;(ROW()+12*(($AO315-1)*3+$AP315)-ROW())/12+5),AT315)</f>
        <v>0</v>
      </c>
      <c r="AV315" s="511">
        <f ca="1">IF(AND(AR315+AT315&gt;0,AS315+AU315&gt;0),COUNTIF(AV$6:AV314,"&gt;0")+1,0)</f>
        <v>0</v>
      </c>
    </row>
    <row r="316" spans="41:48">
      <c r="AO316" s="511">
        <v>9</v>
      </c>
      <c r="AP316" s="511">
        <v>2</v>
      </c>
      <c r="AQ316" s="511">
        <v>11</v>
      </c>
      <c r="AR316" s="515">
        <f ca="1">IF($AQ316=1,IF(INDIRECT(ADDRESS(($AO316-1)*3+$AP316+5,$AQ316+7))="",0,INDIRECT(ADDRESS(($AO316-1)*3+$AP316+5,$AQ316+7))),IF(INDIRECT(ADDRESS(($AO316-1)*3+$AP316+5,$AQ316+7))="",0,IF(COUNTIF(INDIRECT(ADDRESS(($AO316-1)*36+($AP316-1)*12+6,COLUMN())):INDIRECT(ADDRESS(($AO316-1)*36+($AP316-1)*12+$AQ316+4,COLUMN())),INDIRECT(ADDRESS(($AO316-1)*3+$AP316+5,$AQ316+7)))&gt;=1,0,INDIRECT(ADDRESS(($AO316-1)*3+$AP316+5,$AQ316+7)))))</f>
        <v>0</v>
      </c>
      <c r="AS316" s="511">
        <f ca="1">COUNTIF(INDIRECT("H"&amp;(ROW()+12*(($AO316-1)*3+$AP316)-ROW())/12+5):INDIRECT("S"&amp;(ROW()+12*(($AO316-1)*3+$AP316)-ROW())/12+5),AR316)</f>
        <v>0</v>
      </c>
      <c r="AT316" s="515">
        <f ca="1">IF($AQ316=1,IF(INDIRECT(ADDRESS(($AO316-1)*3+$AP316+5,$AQ316+20))="",0,INDIRECT(ADDRESS(($AO316-1)*3+$AP316+5,$AQ316+20))),IF(INDIRECT(ADDRESS(($AO316-1)*3+$AP316+5,$AQ316+20))="",0,IF(COUNTIF(INDIRECT(ADDRESS(($AO316-1)*36+($AP316-1)*12+6,COLUMN())):INDIRECT(ADDRESS(($AO316-1)*36+($AP316-1)*12+$AQ316+4,COLUMN())),INDIRECT(ADDRESS(($AO316-1)*3+$AP316+5,$AQ316+20)))&gt;=1,0,INDIRECT(ADDRESS(($AO316-1)*3+$AP316+5,$AQ316+20)))))</f>
        <v>0</v>
      </c>
      <c r="AU316" s="511">
        <f ca="1">COUNTIF(INDIRECT("U"&amp;(ROW()+12*(($AO316-1)*3+$AP316)-ROW())/12+5):INDIRECT("AF"&amp;(ROW()+12*(($AO316-1)*3+$AP316)-ROW())/12+5),AT316)</f>
        <v>0</v>
      </c>
      <c r="AV316" s="511">
        <f ca="1">IF(AND(AR316+AT316&gt;0,AS316+AU316&gt;0),COUNTIF(AV$6:AV315,"&gt;0")+1,0)</f>
        <v>0</v>
      </c>
    </row>
    <row r="317" spans="41:48">
      <c r="AO317" s="511">
        <v>9</v>
      </c>
      <c r="AP317" s="511">
        <v>2</v>
      </c>
      <c r="AQ317" s="511">
        <v>12</v>
      </c>
      <c r="AR317" s="515">
        <f ca="1">IF($AQ317=1,IF(INDIRECT(ADDRESS(($AO317-1)*3+$AP317+5,$AQ317+7))="",0,INDIRECT(ADDRESS(($AO317-1)*3+$AP317+5,$AQ317+7))),IF(INDIRECT(ADDRESS(($AO317-1)*3+$AP317+5,$AQ317+7))="",0,IF(COUNTIF(INDIRECT(ADDRESS(($AO317-1)*36+($AP317-1)*12+6,COLUMN())):INDIRECT(ADDRESS(($AO317-1)*36+($AP317-1)*12+$AQ317+4,COLUMN())),INDIRECT(ADDRESS(($AO317-1)*3+$AP317+5,$AQ317+7)))&gt;=1,0,INDIRECT(ADDRESS(($AO317-1)*3+$AP317+5,$AQ317+7)))))</f>
        <v>0</v>
      </c>
      <c r="AS317" s="511">
        <f ca="1">COUNTIF(INDIRECT("H"&amp;(ROW()+12*(($AO317-1)*3+$AP317)-ROW())/12+5):INDIRECT("S"&amp;(ROW()+12*(($AO317-1)*3+$AP317)-ROW())/12+5),AR317)</f>
        <v>0</v>
      </c>
      <c r="AT317" s="515">
        <f ca="1">IF($AQ317=1,IF(INDIRECT(ADDRESS(($AO317-1)*3+$AP317+5,$AQ317+20))="",0,INDIRECT(ADDRESS(($AO317-1)*3+$AP317+5,$AQ317+20))),IF(INDIRECT(ADDRESS(($AO317-1)*3+$AP317+5,$AQ317+20))="",0,IF(COUNTIF(INDIRECT(ADDRESS(($AO317-1)*36+($AP317-1)*12+6,COLUMN())):INDIRECT(ADDRESS(($AO317-1)*36+($AP317-1)*12+$AQ317+4,COLUMN())),INDIRECT(ADDRESS(($AO317-1)*3+$AP317+5,$AQ317+20)))&gt;=1,0,INDIRECT(ADDRESS(($AO317-1)*3+$AP317+5,$AQ317+20)))))</f>
        <v>0</v>
      </c>
      <c r="AU317" s="511">
        <f ca="1">COUNTIF(INDIRECT("U"&amp;(ROW()+12*(($AO317-1)*3+$AP317)-ROW())/12+5):INDIRECT("AF"&amp;(ROW()+12*(($AO317-1)*3+$AP317)-ROW())/12+5),AT317)</f>
        <v>0</v>
      </c>
      <c r="AV317" s="511">
        <f ca="1">IF(AND(AR317+AT317&gt;0,AS317+AU317&gt;0),COUNTIF(AV$6:AV316,"&gt;0")+1,0)</f>
        <v>0</v>
      </c>
    </row>
    <row r="318" spans="41:48">
      <c r="AO318" s="511">
        <v>9</v>
      </c>
      <c r="AP318" s="511">
        <v>3</v>
      </c>
      <c r="AQ318" s="511">
        <v>1</v>
      </c>
      <c r="AR318" s="515">
        <f ca="1">IF($AQ318=1,IF(INDIRECT(ADDRESS(($AO318-1)*3+$AP318+5,$AQ318+7))="",0,INDIRECT(ADDRESS(($AO318-1)*3+$AP318+5,$AQ318+7))),IF(INDIRECT(ADDRESS(($AO318-1)*3+$AP318+5,$AQ318+7))="",0,IF(COUNTIF(INDIRECT(ADDRESS(($AO318-1)*36+($AP318-1)*12+6,COLUMN())):INDIRECT(ADDRESS(($AO318-1)*36+($AP318-1)*12+$AQ318+4,COLUMN())),INDIRECT(ADDRESS(($AO318-1)*3+$AP318+5,$AQ318+7)))&gt;=1,0,INDIRECT(ADDRESS(($AO318-1)*3+$AP318+5,$AQ318+7)))))</f>
        <v>0</v>
      </c>
      <c r="AS318" s="511">
        <f ca="1">COUNTIF(INDIRECT("H"&amp;(ROW()+12*(($AO318-1)*3+$AP318)-ROW())/12+5):INDIRECT("S"&amp;(ROW()+12*(($AO318-1)*3+$AP318)-ROW())/12+5),AR318)</f>
        <v>0</v>
      </c>
      <c r="AT318" s="515">
        <f ca="1">IF($AQ318=1,IF(INDIRECT(ADDRESS(($AO318-1)*3+$AP318+5,$AQ318+20))="",0,INDIRECT(ADDRESS(($AO318-1)*3+$AP318+5,$AQ318+20))),IF(INDIRECT(ADDRESS(($AO318-1)*3+$AP318+5,$AQ318+20))="",0,IF(COUNTIF(INDIRECT(ADDRESS(($AO318-1)*36+($AP318-1)*12+6,COLUMN())):INDIRECT(ADDRESS(($AO318-1)*36+($AP318-1)*12+$AQ318+4,COLUMN())),INDIRECT(ADDRESS(($AO318-1)*3+$AP318+5,$AQ318+20)))&gt;=1,0,INDIRECT(ADDRESS(($AO318-1)*3+$AP318+5,$AQ318+20)))))</f>
        <v>0</v>
      </c>
      <c r="AU318" s="511">
        <f ca="1">COUNTIF(INDIRECT("U"&amp;(ROW()+12*(($AO318-1)*3+$AP318)-ROW())/12+5):INDIRECT("AF"&amp;(ROW()+12*(($AO318-1)*3+$AP318)-ROW())/12+5),AT318)</f>
        <v>0</v>
      </c>
      <c r="AV318" s="511">
        <f ca="1">IF(AND(AR318+AT318&gt;0,AS318+AU318&gt;0),COUNTIF(AV$6:AV317,"&gt;0")+1,0)</f>
        <v>0</v>
      </c>
    </row>
    <row r="319" spans="41:48">
      <c r="AO319" s="511">
        <v>9</v>
      </c>
      <c r="AP319" s="511">
        <v>3</v>
      </c>
      <c r="AQ319" s="511">
        <v>2</v>
      </c>
      <c r="AR319" s="515">
        <f ca="1">IF($AQ319=1,IF(INDIRECT(ADDRESS(($AO319-1)*3+$AP319+5,$AQ319+7))="",0,INDIRECT(ADDRESS(($AO319-1)*3+$AP319+5,$AQ319+7))),IF(INDIRECT(ADDRESS(($AO319-1)*3+$AP319+5,$AQ319+7))="",0,IF(COUNTIF(INDIRECT(ADDRESS(($AO319-1)*36+($AP319-1)*12+6,COLUMN())):INDIRECT(ADDRESS(($AO319-1)*36+($AP319-1)*12+$AQ319+4,COLUMN())),INDIRECT(ADDRESS(($AO319-1)*3+$AP319+5,$AQ319+7)))&gt;=1,0,INDIRECT(ADDRESS(($AO319-1)*3+$AP319+5,$AQ319+7)))))</f>
        <v>0</v>
      </c>
      <c r="AS319" s="511">
        <f ca="1">COUNTIF(INDIRECT("H"&amp;(ROW()+12*(($AO319-1)*3+$AP319)-ROW())/12+5):INDIRECT("S"&amp;(ROW()+12*(($AO319-1)*3+$AP319)-ROW())/12+5),AR319)</f>
        <v>0</v>
      </c>
      <c r="AT319" s="515">
        <f ca="1">IF($AQ319=1,IF(INDIRECT(ADDRESS(($AO319-1)*3+$AP319+5,$AQ319+20))="",0,INDIRECT(ADDRESS(($AO319-1)*3+$AP319+5,$AQ319+20))),IF(INDIRECT(ADDRESS(($AO319-1)*3+$AP319+5,$AQ319+20))="",0,IF(COUNTIF(INDIRECT(ADDRESS(($AO319-1)*36+($AP319-1)*12+6,COLUMN())):INDIRECT(ADDRESS(($AO319-1)*36+($AP319-1)*12+$AQ319+4,COLUMN())),INDIRECT(ADDRESS(($AO319-1)*3+$AP319+5,$AQ319+20)))&gt;=1,0,INDIRECT(ADDRESS(($AO319-1)*3+$AP319+5,$AQ319+20)))))</f>
        <v>0</v>
      </c>
      <c r="AU319" s="511">
        <f ca="1">COUNTIF(INDIRECT("U"&amp;(ROW()+12*(($AO319-1)*3+$AP319)-ROW())/12+5):INDIRECT("AF"&amp;(ROW()+12*(($AO319-1)*3+$AP319)-ROW())/12+5),AT319)</f>
        <v>0</v>
      </c>
      <c r="AV319" s="511">
        <f ca="1">IF(AND(AR319+AT319&gt;0,AS319+AU319&gt;0),COUNTIF(AV$6:AV318,"&gt;0")+1,0)</f>
        <v>0</v>
      </c>
    </row>
    <row r="320" spans="41:48">
      <c r="AO320" s="511">
        <v>9</v>
      </c>
      <c r="AP320" s="511">
        <v>3</v>
      </c>
      <c r="AQ320" s="511">
        <v>3</v>
      </c>
      <c r="AR320" s="515">
        <f ca="1">IF($AQ320=1,IF(INDIRECT(ADDRESS(($AO320-1)*3+$AP320+5,$AQ320+7))="",0,INDIRECT(ADDRESS(($AO320-1)*3+$AP320+5,$AQ320+7))),IF(INDIRECT(ADDRESS(($AO320-1)*3+$AP320+5,$AQ320+7))="",0,IF(COUNTIF(INDIRECT(ADDRESS(($AO320-1)*36+($AP320-1)*12+6,COLUMN())):INDIRECT(ADDRESS(($AO320-1)*36+($AP320-1)*12+$AQ320+4,COLUMN())),INDIRECT(ADDRESS(($AO320-1)*3+$AP320+5,$AQ320+7)))&gt;=1,0,INDIRECT(ADDRESS(($AO320-1)*3+$AP320+5,$AQ320+7)))))</f>
        <v>0</v>
      </c>
      <c r="AS320" s="511">
        <f ca="1">COUNTIF(INDIRECT("H"&amp;(ROW()+12*(($AO320-1)*3+$AP320)-ROW())/12+5):INDIRECT("S"&amp;(ROW()+12*(($AO320-1)*3+$AP320)-ROW())/12+5),AR320)</f>
        <v>0</v>
      </c>
      <c r="AT320" s="515">
        <f ca="1">IF($AQ320=1,IF(INDIRECT(ADDRESS(($AO320-1)*3+$AP320+5,$AQ320+20))="",0,INDIRECT(ADDRESS(($AO320-1)*3+$AP320+5,$AQ320+20))),IF(INDIRECT(ADDRESS(($AO320-1)*3+$AP320+5,$AQ320+20))="",0,IF(COUNTIF(INDIRECT(ADDRESS(($AO320-1)*36+($AP320-1)*12+6,COLUMN())):INDIRECT(ADDRESS(($AO320-1)*36+($AP320-1)*12+$AQ320+4,COLUMN())),INDIRECT(ADDRESS(($AO320-1)*3+$AP320+5,$AQ320+20)))&gt;=1,0,INDIRECT(ADDRESS(($AO320-1)*3+$AP320+5,$AQ320+20)))))</f>
        <v>0</v>
      </c>
      <c r="AU320" s="511">
        <f ca="1">COUNTIF(INDIRECT("U"&amp;(ROW()+12*(($AO320-1)*3+$AP320)-ROW())/12+5):INDIRECT("AF"&amp;(ROW()+12*(($AO320-1)*3+$AP320)-ROW())/12+5),AT320)</f>
        <v>0</v>
      </c>
      <c r="AV320" s="511">
        <f ca="1">IF(AND(AR320+AT320&gt;0,AS320+AU320&gt;0),COUNTIF(AV$6:AV319,"&gt;0")+1,0)</f>
        <v>0</v>
      </c>
    </row>
    <row r="321" spans="41:48">
      <c r="AO321" s="511">
        <v>9</v>
      </c>
      <c r="AP321" s="511">
        <v>3</v>
      </c>
      <c r="AQ321" s="511">
        <v>4</v>
      </c>
      <c r="AR321" s="515">
        <f ca="1">IF($AQ321=1,IF(INDIRECT(ADDRESS(($AO321-1)*3+$AP321+5,$AQ321+7))="",0,INDIRECT(ADDRESS(($AO321-1)*3+$AP321+5,$AQ321+7))),IF(INDIRECT(ADDRESS(($AO321-1)*3+$AP321+5,$AQ321+7))="",0,IF(COUNTIF(INDIRECT(ADDRESS(($AO321-1)*36+($AP321-1)*12+6,COLUMN())):INDIRECT(ADDRESS(($AO321-1)*36+($AP321-1)*12+$AQ321+4,COLUMN())),INDIRECT(ADDRESS(($AO321-1)*3+$AP321+5,$AQ321+7)))&gt;=1,0,INDIRECT(ADDRESS(($AO321-1)*3+$AP321+5,$AQ321+7)))))</f>
        <v>0</v>
      </c>
      <c r="AS321" s="511">
        <f ca="1">COUNTIF(INDIRECT("H"&amp;(ROW()+12*(($AO321-1)*3+$AP321)-ROW())/12+5):INDIRECT("S"&amp;(ROW()+12*(($AO321-1)*3+$AP321)-ROW())/12+5),AR321)</f>
        <v>0</v>
      </c>
      <c r="AT321" s="515">
        <f ca="1">IF($AQ321=1,IF(INDIRECT(ADDRESS(($AO321-1)*3+$AP321+5,$AQ321+20))="",0,INDIRECT(ADDRESS(($AO321-1)*3+$AP321+5,$AQ321+20))),IF(INDIRECT(ADDRESS(($AO321-1)*3+$AP321+5,$AQ321+20))="",0,IF(COUNTIF(INDIRECT(ADDRESS(($AO321-1)*36+($AP321-1)*12+6,COLUMN())):INDIRECT(ADDRESS(($AO321-1)*36+($AP321-1)*12+$AQ321+4,COLUMN())),INDIRECT(ADDRESS(($AO321-1)*3+$AP321+5,$AQ321+20)))&gt;=1,0,INDIRECT(ADDRESS(($AO321-1)*3+$AP321+5,$AQ321+20)))))</f>
        <v>0</v>
      </c>
      <c r="AU321" s="511">
        <f ca="1">COUNTIF(INDIRECT("U"&amp;(ROW()+12*(($AO321-1)*3+$AP321)-ROW())/12+5):INDIRECT("AF"&amp;(ROW()+12*(($AO321-1)*3+$AP321)-ROW())/12+5),AT321)</f>
        <v>0</v>
      </c>
      <c r="AV321" s="511">
        <f ca="1">IF(AND(AR321+AT321&gt;0,AS321+AU321&gt;0),COUNTIF(AV$6:AV320,"&gt;0")+1,0)</f>
        <v>0</v>
      </c>
    </row>
    <row r="322" spans="41:48">
      <c r="AO322" s="511">
        <v>9</v>
      </c>
      <c r="AP322" s="511">
        <v>3</v>
      </c>
      <c r="AQ322" s="511">
        <v>5</v>
      </c>
      <c r="AR322" s="515">
        <f ca="1">IF($AQ322=1,IF(INDIRECT(ADDRESS(($AO322-1)*3+$AP322+5,$AQ322+7))="",0,INDIRECT(ADDRESS(($AO322-1)*3+$AP322+5,$AQ322+7))),IF(INDIRECT(ADDRESS(($AO322-1)*3+$AP322+5,$AQ322+7))="",0,IF(COUNTIF(INDIRECT(ADDRESS(($AO322-1)*36+($AP322-1)*12+6,COLUMN())):INDIRECT(ADDRESS(($AO322-1)*36+($AP322-1)*12+$AQ322+4,COLUMN())),INDIRECT(ADDRESS(($AO322-1)*3+$AP322+5,$AQ322+7)))&gt;=1,0,INDIRECT(ADDRESS(($AO322-1)*3+$AP322+5,$AQ322+7)))))</f>
        <v>0</v>
      </c>
      <c r="AS322" s="511">
        <f ca="1">COUNTIF(INDIRECT("H"&amp;(ROW()+12*(($AO322-1)*3+$AP322)-ROW())/12+5):INDIRECT("S"&amp;(ROW()+12*(($AO322-1)*3+$AP322)-ROW())/12+5),AR322)</f>
        <v>0</v>
      </c>
      <c r="AT322" s="515">
        <f ca="1">IF($AQ322=1,IF(INDIRECT(ADDRESS(($AO322-1)*3+$AP322+5,$AQ322+20))="",0,INDIRECT(ADDRESS(($AO322-1)*3+$AP322+5,$AQ322+20))),IF(INDIRECT(ADDRESS(($AO322-1)*3+$AP322+5,$AQ322+20))="",0,IF(COUNTIF(INDIRECT(ADDRESS(($AO322-1)*36+($AP322-1)*12+6,COLUMN())):INDIRECT(ADDRESS(($AO322-1)*36+($AP322-1)*12+$AQ322+4,COLUMN())),INDIRECT(ADDRESS(($AO322-1)*3+$AP322+5,$AQ322+20)))&gt;=1,0,INDIRECT(ADDRESS(($AO322-1)*3+$AP322+5,$AQ322+20)))))</f>
        <v>0</v>
      </c>
      <c r="AU322" s="511">
        <f ca="1">COUNTIF(INDIRECT("U"&amp;(ROW()+12*(($AO322-1)*3+$AP322)-ROW())/12+5):INDIRECT("AF"&amp;(ROW()+12*(($AO322-1)*3+$AP322)-ROW())/12+5),AT322)</f>
        <v>0</v>
      </c>
      <c r="AV322" s="511">
        <f ca="1">IF(AND(AR322+AT322&gt;0,AS322+AU322&gt;0),COUNTIF(AV$6:AV321,"&gt;0")+1,0)</f>
        <v>0</v>
      </c>
    </row>
    <row r="323" spans="41:48">
      <c r="AO323" s="511">
        <v>9</v>
      </c>
      <c r="AP323" s="511">
        <v>3</v>
      </c>
      <c r="AQ323" s="511">
        <v>6</v>
      </c>
      <c r="AR323" s="515">
        <f ca="1">IF($AQ323=1,IF(INDIRECT(ADDRESS(($AO323-1)*3+$AP323+5,$AQ323+7))="",0,INDIRECT(ADDRESS(($AO323-1)*3+$AP323+5,$AQ323+7))),IF(INDIRECT(ADDRESS(($AO323-1)*3+$AP323+5,$AQ323+7))="",0,IF(COUNTIF(INDIRECT(ADDRESS(($AO323-1)*36+($AP323-1)*12+6,COLUMN())):INDIRECT(ADDRESS(($AO323-1)*36+($AP323-1)*12+$AQ323+4,COLUMN())),INDIRECT(ADDRESS(($AO323-1)*3+$AP323+5,$AQ323+7)))&gt;=1,0,INDIRECT(ADDRESS(($AO323-1)*3+$AP323+5,$AQ323+7)))))</f>
        <v>0</v>
      </c>
      <c r="AS323" s="511">
        <f ca="1">COUNTIF(INDIRECT("H"&amp;(ROW()+12*(($AO323-1)*3+$AP323)-ROW())/12+5):INDIRECT("S"&amp;(ROW()+12*(($AO323-1)*3+$AP323)-ROW())/12+5),AR323)</f>
        <v>0</v>
      </c>
      <c r="AT323" s="515">
        <f ca="1">IF($AQ323=1,IF(INDIRECT(ADDRESS(($AO323-1)*3+$AP323+5,$AQ323+20))="",0,INDIRECT(ADDRESS(($AO323-1)*3+$AP323+5,$AQ323+20))),IF(INDIRECT(ADDRESS(($AO323-1)*3+$AP323+5,$AQ323+20))="",0,IF(COUNTIF(INDIRECT(ADDRESS(($AO323-1)*36+($AP323-1)*12+6,COLUMN())):INDIRECT(ADDRESS(($AO323-1)*36+($AP323-1)*12+$AQ323+4,COLUMN())),INDIRECT(ADDRESS(($AO323-1)*3+$AP323+5,$AQ323+20)))&gt;=1,0,INDIRECT(ADDRESS(($AO323-1)*3+$AP323+5,$AQ323+20)))))</f>
        <v>0</v>
      </c>
      <c r="AU323" s="511">
        <f ca="1">COUNTIF(INDIRECT("U"&amp;(ROW()+12*(($AO323-1)*3+$AP323)-ROW())/12+5):INDIRECT("AF"&amp;(ROW()+12*(($AO323-1)*3+$AP323)-ROW())/12+5),AT323)</f>
        <v>0</v>
      </c>
      <c r="AV323" s="511">
        <f ca="1">IF(AND(AR323+AT323&gt;0,AS323+AU323&gt;0),COUNTIF(AV$6:AV322,"&gt;0")+1,0)</f>
        <v>0</v>
      </c>
    </row>
    <row r="324" spans="41:48">
      <c r="AO324" s="511">
        <v>9</v>
      </c>
      <c r="AP324" s="511">
        <v>3</v>
      </c>
      <c r="AQ324" s="511">
        <v>7</v>
      </c>
      <c r="AR324" s="515">
        <f ca="1">IF($AQ324=1,IF(INDIRECT(ADDRESS(($AO324-1)*3+$AP324+5,$AQ324+7))="",0,INDIRECT(ADDRESS(($AO324-1)*3+$AP324+5,$AQ324+7))),IF(INDIRECT(ADDRESS(($AO324-1)*3+$AP324+5,$AQ324+7))="",0,IF(COUNTIF(INDIRECT(ADDRESS(($AO324-1)*36+($AP324-1)*12+6,COLUMN())):INDIRECT(ADDRESS(($AO324-1)*36+($AP324-1)*12+$AQ324+4,COLUMN())),INDIRECT(ADDRESS(($AO324-1)*3+$AP324+5,$AQ324+7)))&gt;=1,0,INDIRECT(ADDRESS(($AO324-1)*3+$AP324+5,$AQ324+7)))))</f>
        <v>0</v>
      </c>
      <c r="AS324" s="511">
        <f ca="1">COUNTIF(INDIRECT("H"&amp;(ROW()+12*(($AO324-1)*3+$AP324)-ROW())/12+5):INDIRECT("S"&amp;(ROW()+12*(($AO324-1)*3+$AP324)-ROW())/12+5),AR324)</f>
        <v>0</v>
      </c>
      <c r="AT324" s="515">
        <f ca="1">IF($AQ324=1,IF(INDIRECT(ADDRESS(($AO324-1)*3+$AP324+5,$AQ324+20))="",0,INDIRECT(ADDRESS(($AO324-1)*3+$AP324+5,$AQ324+20))),IF(INDIRECT(ADDRESS(($AO324-1)*3+$AP324+5,$AQ324+20))="",0,IF(COUNTIF(INDIRECT(ADDRESS(($AO324-1)*36+($AP324-1)*12+6,COLUMN())):INDIRECT(ADDRESS(($AO324-1)*36+($AP324-1)*12+$AQ324+4,COLUMN())),INDIRECT(ADDRESS(($AO324-1)*3+$AP324+5,$AQ324+20)))&gt;=1,0,INDIRECT(ADDRESS(($AO324-1)*3+$AP324+5,$AQ324+20)))))</f>
        <v>0</v>
      </c>
      <c r="AU324" s="511">
        <f ca="1">COUNTIF(INDIRECT("U"&amp;(ROW()+12*(($AO324-1)*3+$AP324)-ROW())/12+5):INDIRECT("AF"&amp;(ROW()+12*(($AO324-1)*3+$AP324)-ROW())/12+5),AT324)</f>
        <v>0</v>
      </c>
      <c r="AV324" s="511">
        <f ca="1">IF(AND(AR324+AT324&gt;0,AS324+AU324&gt;0),COUNTIF(AV$6:AV323,"&gt;0")+1,0)</f>
        <v>0</v>
      </c>
    </row>
    <row r="325" spans="41:48">
      <c r="AO325" s="511">
        <v>9</v>
      </c>
      <c r="AP325" s="511">
        <v>3</v>
      </c>
      <c r="AQ325" s="511">
        <v>8</v>
      </c>
      <c r="AR325" s="515">
        <f ca="1">IF($AQ325=1,IF(INDIRECT(ADDRESS(($AO325-1)*3+$AP325+5,$AQ325+7))="",0,INDIRECT(ADDRESS(($AO325-1)*3+$AP325+5,$AQ325+7))),IF(INDIRECT(ADDRESS(($AO325-1)*3+$AP325+5,$AQ325+7))="",0,IF(COUNTIF(INDIRECT(ADDRESS(($AO325-1)*36+($AP325-1)*12+6,COLUMN())):INDIRECT(ADDRESS(($AO325-1)*36+($AP325-1)*12+$AQ325+4,COLUMN())),INDIRECT(ADDRESS(($AO325-1)*3+$AP325+5,$AQ325+7)))&gt;=1,0,INDIRECT(ADDRESS(($AO325-1)*3+$AP325+5,$AQ325+7)))))</f>
        <v>0</v>
      </c>
      <c r="AS325" s="511">
        <f ca="1">COUNTIF(INDIRECT("H"&amp;(ROW()+12*(($AO325-1)*3+$AP325)-ROW())/12+5):INDIRECT("S"&amp;(ROW()+12*(($AO325-1)*3+$AP325)-ROW())/12+5),AR325)</f>
        <v>0</v>
      </c>
      <c r="AT325" s="515">
        <f ca="1">IF($AQ325=1,IF(INDIRECT(ADDRESS(($AO325-1)*3+$AP325+5,$AQ325+20))="",0,INDIRECT(ADDRESS(($AO325-1)*3+$AP325+5,$AQ325+20))),IF(INDIRECT(ADDRESS(($AO325-1)*3+$AP325+5,$AQ325+20))="",0,IF(COUNTIF(INDIRECT(ADDRESS(($AO325-1)*36+($AP325-1)*12+6,COLUMN())):INDIRECT(ADDRESS(($AO325-1)*36+($AP325-1)*12+$AQ325+4,COLUMN())),INDIRECT(ADDRESS(($AO325-1)*3+$AP325+5,$AQ325+20)))&gt;=1,0,INDIRECT(ADDRESS(($AO325-1)*3+$AP325+5,$AQ325+20)))))</f>
        <v>0</v>
      </c>
      <c r="AU325" s="511">
        <f ca="1">COUNTIF(INDIRECT("U"&amp;(ROW()+12*(($AO325-1)*3+$AP325)-ROW())/12+5):INDIRECT("AF"&amp;(ROW()+12*(($AO325-1)*3+$AP325)-ROW())/12+5),AT325)</f>
        <v>0</v>
      </c>
      <c r="AV325" s="511">
        <f ca="1">IF(AND(AR325+AT325&gt;0,AS325+AU325&gt;0),COUNTIF(AV$6:AV324,"&gt;0")+1,0)</f>
        <v>0</v>
      </c>
    </row>
    <row r="326" spans="41:48">
      <c r="AO326" s="511">
        <v>9</v>
      </c>
      <c r="AP326" s="511">
        <v>3</v>
      </c>
      <c r="AQ326" s="511">
        <v>9</v>
      </c>
      <c r="AR326" s="515">
        <f ca="1">IF($AQ326=1,IF(INDIRECT(ADDRESS(($AO326-1)*3+$AP326+5,$AQ326+7))="",0,INDIRECT(ADDRESS(($AO326-1)*3+$AP326+5,$AQ326+7))),IF(INDIRECT(ADDRESS(($AO326-1)*3+$AP326+5,$AQ326+7))="",0,IF(COUNTIF(INDIRECT(ADDRESS(($AO326-1)*36+($AP326-1)*12+6,COLUMN())):INDIRECT(ADDRESS(($AO326-1)*36+($AP326-1)*12+$AQ326+4,COLUMN())),INDIRECT(ADDRESS(($AO326-1)*3+$AP326+5,$AQ326+7)))&gt;=1,0,INDIRECT(ADDRESS(($AO326-1)*3+$AP326+5,$AQ326+7)))))</f>
        <v>0</v>
      </c>
      <c r="AS326" s="511">
        <f ca="1">COUNTIF(INDIRECT("H"&amp;(ROW()+12*(($AO326-1)*3+$AP326)-ROW())/12+5):INDIRECT("S"&amp;(ROW()+12*(($AO326-1)*3+$AP326)-ROW())/12+5),AR326)</f>
        <v>0</v>
      </c>
      <c r="AT326" s="515">
        <f ca="1">IF($AQ326=1,IF(INDIRECT(ADDRESS(($AO326-1)*3+$AP326+5,$AQ326+20))="",0,INDIRECT(ADDRESS(($AO326-1)*3+$AP326+5,$AQ326+20))),IF(INDIRECT(ADDRESS(($AO326-1)*3+$AP326+5,$AQ326+20))="",0,IF(COUNTIF(INDIRECT(ADDRESS(($AO326-1)*36+($AP326-1)*12+6,COLUMN())):INDIRECT(ADDRESS(($AO326-1)*36+($AP326-1)*12+$AQ326+4,COLUMN())),INDIRECT(ADDRESS(($AO326-1)*3+$AP326+5,$AQ326+20)))&gt;=1,0,INDIRECT(ADDRESS(($AO326-1)*3+$AP326+5,$AQ326+20)))))</f>
        <v>0</v>
      </c>
      <c r="AU326" s="511">
        <f ca="1">COUNTIF(INDIRECT("U"&amp;(ROW()+12*(($AO326-1)*3+$AP326)-ROW())/12+5):INDIRECT("AF"&amp;(ROW()+12*(($AO326-1)*3+$AP326)-ROW())/12+5),AT326)</f>
        <v>0</v>
      </c>
      <c r="AV326" s="511">
        <f ca="1">IF(AND(AR326+AT326&gt;0,AS326+AU326&gt;0),COUNTIF(AV$6:AV325,"&gt;0")+1,0)</f>
        <v>0</v>
      </c>
    </row>
    <row r="327" spans="41:48">
      <c r="AO327" s="511">
        <v>9</v>
      </c>
      <c r="AP327" s="511">
        <v>3</v>
      </c>
      <c r="AQ327" s="511">
        <v>10</v>
      </c>
      <c r="AR327" s="515">
        <f ca="1">IF($AQ327=1,IF(INDIRECT(ADDRESS(($AO327-1)*3+$AP327+5,$AQ327+7))="",0,INDIRECT(ADDRESS(($AO327-1)*3+$AP327+5,$AQ327+7))),IF(INDIRECT(ADDRESS(($AO327-1)*3+$AP327+5,$AQ327+7))="",0,IF(COUNTIF(INDIRECT(ADDRESS(($AO327-1)*36+($AP327-1)*12+6,COLUMN())):INDIRECT(ADDRESS(($AO327-1)*36+($AP327-1)*12+$AQ327+4,COLUMN())),INDIRECT(ADDRESS(($AO327-1)*3+$AP327+5,$AQ327+7)))&gt;=1,0,INDIRECT(ADDRESS(($AO327-1)*3+$AP327+5,$AQ327+7)))))</f>
        <v>0</v>
      </c>
      <c r="AS327" s="511">
        <f ca="1">COUNTIF(INDIRECT("H"&amp;(ROW()+12*(($AO327-1)*3+$AP327)-ROW())/12+5):INDIRECT("S"&amp;(ROW()+12*(($AO327-1)*3+$AP327)-ROW())/12+5),AR327)</f>
        <v>0</v>
      </c>
      <c r="AT327" s="515">
        <f ca="1">IF($AQ327=1,IF(INDIRECT(ADDRESS(($AO327-1)*3+$AP327+5,$AQ327+20))="",0,INDIRECT(ADDRESS(($AO327-1)*3+$AP327+5,$AQ327+20))),IF(INDIRECT(ADDRESS(($AO327-1)*3+$AP327+5,$AQ327+20))="",0,IF(COUNTIF(INDIRECT(ADDRESS(($AO327-1)*36+($AP327-1)*12+6,COLUMN())):INDIRECT(ADDRESS(($AO327-1)*36+($AP327-1)*12+$AQ327+4,COLUMN())),INDIRECT(ADDRESS(($AO327-1)*3+$AP327+5,$AQ327+20)))&gt;=1,0,INDIRECT(ADDRESS(($AO327-1)*3+$AP327+5,$AQ327+20)))))</f>
        <v>0</v>
      </c>
      <c r="AU327" s="511">
        <f ca="1">COUNTIF(INDIRECT("U"&amp;(ROW()+12*(($AO327-1)*3+$AP327)-ROW())/12+5):INDIRECT("AF"&amp;(ROW()+12*(($AO327-1)*3+$AP327)-ROW())/12+5),AT327)</f>
        <v>0</v>
      </c>
      <c r="AV327" s="511">
        <f ca="1">IF(AND(AR327+AT327&gt;0,AS327+AU327&gt;0),COUNTIF(AV$6:AV326,"&gt;0")+1,0)</f>
        <v>0</v>
      </c>
    </row>
    <row r="328" spans="41:48">
      <c r="AO328" s="511">
        <v>9</v>
      </c>
      <c r="AP328" s="511">
        <v>3</v>
      </c>
      <c r="AQ328" s="511">
        <v>11</v>
      </c>
      <c r="AR328" s="515">
        <f ca="1">IF($AQ328=1,IF(INDIRECT(ADDRESS(($AO328-1)*3+$AP328+5,$AQ328+7))="",0,INDIRECT(ADDRESS(($AO328-1)*3+$AP328+5,$AQ328+7))),IF(INDIRECT(ADDRESS(($AO328-1)*3+$AP328+5,$AQ328+7))="",0,IF(COUNTIF(INDIRECT(ADDRESS(($AO328-1)*36+($AP328-1)*12+6,COLUMN())):INDIRECT(ADDRESS(($AO328-1)*36+($AP328-1)*12+$AQ328+4,COLUMN())),INDIRECT(ADDRESS(($AO328-1)*3+$AP328+5,$AQ328+7)))&gt;=1,0,INDIRECT(ADDRESS(($AO328-1)*3+$AP328+5,$AQ328+7)))))</f>
        <v>0</v>
      </c>
      <c r="AS328" s="511">
        <f ca="1">COUNTIF(INDIRECT("H"&amp;(ROW()+12*(($AO328-1)*3+$AP328)-ROW())/12+5):INDIRECT("S"&amp;(ROW()+12*(($AO328-1)*3+$AP328)-ROW())/12+5),AR328)</f>
        <v>0</v>
      </c>
      <c r="AT328" s="515">
        <f ca="1">IF($AQ328=1,IF(INDIRECT(ADDRESS(($AO328-1)*3+$AP328+5,$AQ328+20))="",0,INDIRECT(ADDRESS(($AO328-1)*3+$AP328+5,$AQ328+20))),IF(INDIRECT(ADDRESS(($AO328-1)*3+$AP328+5,$AQ328+20))="",0,IF(COUNTIF(INDIRECT(ADDRESS(($AO328-1)*36+($AP328-1)*12+6,COLUMN())):INDIRECT(ADDRESS(($AO328-1)*36+($AP328-1)*12+$AQ328+4,COLUMN())),INDIRECT(ADDRESS(($AO328-1)*3+$AP328+5,$AQ328+20)))&gt;=1,0,INDIRECT(ADDRESS(($AO328-1)*3+$AP328+5,$AQ328+20)))))</f>
        <v>0</v>
      </c>
      <c r="AU328" s="511">
        <f ca="1">COUNTIF(INDIRECT("U"&amp;(ROW()+12*(($AO328-1)*3+$AP328)-ROW())/12+5):INDIRECT("AF"&amp;(ROW()+12*(($AO328-1)*3+$AP328)-ROW())/12+5),AT328)</f>
        <v>0</v>
      </c>
      <c r="AV328" s="511">
        <f ca="1">IF(AND(AR328+AT328&gt;0,AS328+AU328&gt;0),COUNTIF(AV$6:AV327,"&gt;0")+1,0)</f>
        <v>0</v>
      </c>
    </row>
    <row r="329" spans="41:48">
      <c r="AO329" s="511">
        <v>9</v>
      </c>
      <c r="AP329" s="511">
        <v>3</v>
      </c>
      <c r="AQ329" s="511">
        <v>12</v>
      </c>
      <c r="AR329" s="515">
        <f ca="1">IF($AQ329=1,IF(INDIRECT(ADDRESS(($AO329-1)*3+$AP329+5,$AQ329+7))="",0,INDIRECT(ADDRESS(($AO329-1)*3+$AP329+5,$AQ329+7))),IF(INDIRECT(ADDRESS(($AO329-1)*3+$AP329+5,$AQ329+7))="",0,IF(COUNTIF(INDIRECT(ADDRESS(($AO329-1)*36+($AP329-1)*12+6,COLUMN())):INDIRECT(ADDRESS(($AO329-1)*36+($AP329-1)*12+$AQ329+4,COLUMN())),INDIRECT(ADDRESS(($AO329-1)*3+$AP329+5,$AQ329+7)))&gt;=1,0,INDIRECT(ADDRESS(($AO329-1)*3+$AP329+5,$AQ329+7)))))</f>
        <v>0</v>
      </c>
      <c r="AS329" s="511">
        <f ca="1">COUNTIF(INDIRECT("H"&amp;(ROW()+12*(($AO329-1)*3+$AP329)-ROW())/12+5):INDIRECT("S"&amp;(ROW()+12*(($AO329-1)*3+$AP329)-ROW())/12+5),AR329)</f>
        <v>0</v>
      </c>
      <c r="AT329" s="515">
        <f ca="1">IF($AQ329=1,IF(INDIRECT(ADDRESS(($AO329-1)*3+$AP329+5,$AQ329+20))="",0,INDIRECT(ADDRESS(($AO329-1)*3+$AP329+5,$AQ329+20))),IF(INDIRECT(ADDRESS(($AO329-1)*3+$AP329+5,$AQ329+20))="",0,IF(COUNTIF(INDIRECT(ADDRESS(($AO329-1)*36+($AP329-1)*12+6,COLUMN())):INDIRECT(ADDRESS(($AO329-1)*36+($AP329-1)*12+$AQ329+4,COLUMN())),INDIRECT(ADDRESS(($AO329-1)*3+$AP329+5,$AQ329+20)))&gt;=1,0,INDIRECT(ADDRESS(($AO329-1)*3+$AP329+5,$AQ329+20)))))</f>
        <v>0</v>
      </c>
      <c r="AU329" s="511">
        <f ca="1">COUNTIF(INDIRECT("U"&amp;(ROW()+12*(($AO329-1)*3+$AP329)-ROW())/12+5):INDIRECT("AF"&amp;(ROW()+12*(($AO329-1)*3+$AP329)-ROW())/12+5),AT329)</f>
        <v>0</v>
      </c>
      <c r="AV329" s="511">
        <f ca="1">IF(AND(AR329+AT329&gt;0,AS329+AU329&gt;0),COUNTIF(AV$6:AV328,"&gt;0")+1,0)</f>
        <v>0</v>
      </c>
    </row>
    <row r="330" spans="41:48">
      <c r="AO330" s="511">
        <v>10</v>
      </c>
      <c r="AP330" s="511">
        <v>1</v>
      </c>
      <c r="AQ330" s="511">
        <v>1</v>
      </c>
      <c r="AR330" s="515">
        <f ca="1">IF($AQ330=1,IF(INDIRECT(ADDRESS(($AO330-1)*3+$AP330+5,$AQ330+7))="",0,INDIRECT(ADDRESS(($AO330-1)*3+$AP330+5,$AQ330+7))),IF(INDIRECT(ADDRESS(($AO330-1)*3+$AP330+5,$AQ330+7))="",0,IF(COUNTIF(INDIRECT(ADDRESS(($AO330-1)*36+($AP330-1)*12+6,COLUMN())):INDIRECT(ADDRESS(($AO330-1)*36+($AP330-1)*12+$AQ330+4,COLUMN())),INDIRECT(ADDRESS(($AO330-1)*3+$AP330+5,$AQ330+7)))&gt;=1,0,INDIRECT(ADDRESS(($AO330-1)*3+$AP330+5,$AQ330+7)))))</f>
        <v>0</v>
      </c>
      <c r="AS330" s="511">
        <f ca="1">COUNTIF(INDIRECT("H"&amp;(ROW()+12*(($AO330-1)*3+$AP330)-ROW())/12+5):INDIRECT("S"&amp;(ROW()+12*(($AO330-1)*3+$AP330)-ROW())/12+5),AR330)</f>
        <v>0</v>
      </c>
      <c r="AT330" s="515">
        <f ca="1">IF($AQ330=1,IF(INDIRECT(ADDRESS(($AO330-1)*3+$AP330+5,$AQ330+20))="",0,INDIRECT(ADDRESS(($AO330-1)*3+$AP330+5,$AQ330+20))),IF(INDIRECT(ADDRESS(($AO330-1)*3+$AP330+5,$AQ330+20))="",0,IF(COUNTIF(INDIRECT(ADDRESS(($AO330-1)*36+($AP330-1)*12+6,COLUMN())):INDIRECT(ADDRESS(($AO330-1)*36+($AP330-1)*12+$AQ330+4,COLUMN())),INDIRECT(ADDRESS(($AO330-1)*3+$AP330+5,$AQ330+20)))&gt;=1,0,INDIRECT(ADDRESS(($AO330-1)*3+$AP330+5,$AQ330+20)))))</f>
        <v>0</v>
      </c>
      <c r="AU330" s="511">
        <f ca="1">COUNTIF(INDIRECT("U"&amp;(ROW()+12*(($AO330-1)*3+$AP330)-ROW())/12+5):INDIRECT("AF"&amp;(ROW()+12*(($AO330-1)*3+$AP330)-ROW())/12+5),AT330)</f>
        <v>0</v>
      </c>
      <c r="AV330" s="511">
        <f ca="1">IF(AND(AR330+AT330&gt;0,AS330+AU330&gt;0),COUNTIF(AV$6:AV329,"&gt;0")+1,0)</f>
        <v>0</v>
      </c>
    </row>
    <row r="331" spans="41:48">
      <c r="AO331" s="511">
        <v>10</v>
      </c>
      <c r="AP331" s="511">
        <v>1</v>
      </c>
      <c r="AQ331" s="511">
        <v>2</v>
      </c>
      <c r="AR331" s="515">
        <f ca="1">IF($AQ331=1,IF(INDIRECT(ADDRESS(($AO331-1)*3+$AP331+5,$AQ331+7))="",0,INDIRECT(ADDRESS(($AO331-1)*3+$AP331+5,$AQ331+7))),IF(INDIRECT(ADDRESS(($AO331-1)*3+$AP331+5,$AQ331+7))="",0,IF(COUNTIF(INDIRECT(ADDRESS(($AO331-1)*36+($AP331-1)*12+6,COLUMN())):INDIRECT(ADDRESS(($AO331-1)*36+($AP331-1)*12+$AQ331+4,COLUMN())),INDIRECT(ADDRESS(($AO331-1)*3+$AP331+5,$AQ331+7)))&gt;=1,0,INDIRECT(ADDRESS(($AO331-1)*3+$AP331+5,$AQ331+7)))))</f>
        <v>0</v>
      </c>
      <c r="AS331" s="511">
        <f ca="1">COUNTIF(INDIRECT("H"&amp;(ROW()+12*(($AO331-1)*3+$AP331)-ROW())/12+5):INDIRECT("S"&amp;(ROW()+12*(($AO331-1)*3+$AP331)-ROW())/12+5),AR331)</f>
        <v>0</v>
      </c>
      <c r="AT331" s="515">
        <f ca="1">IF($AQ331=1,IF(INDIRECT(ADDRESS(($AO331-1)*3+$AP331+5,$AQ331+20))="",0,INDIRECT(ADDRESS(($AO331-1)*3+$AP331+5,$AQ331+20))),IF(INDIRECT(ADDRESS(($AO331-1)*3+$AP331+5,$AQ331+20))="",0,IF(COUNTIF(INDIRECT(ADDRESS(($AO331-1)*36+($AP331-1)*12+6,COLUMN())):INDIRECT(ADDRESS(($AO331-1)*36+($AP331-1)*12+$AQ331+4,COLUMN())),INDIRECT(ADDRESS(($AO331-1)*3+$AP331+5,$AQ331+20)))&gt;=1,0,INDIRECT(ADDRESS(($AO331-1)*3+$AP331+5,$AQ331+20)))))</f>
        <v>0</v>
      </c>
      <c r="AU331" s="511">
        <f ca="1">COUNTIF(INDIRECT("U"&amp;(ROW()+12*(($AO331-1)*3+$AP331)-ROW())/12+5):INDIRECT("AF"&amp;(ROW()+12*(($AO331-1)*3+$AP331)-ROW())/12+5),AT331)</f>
        <v>0</v>
      </c>
      <c r="AV331" s="511">
        <f ca="1">IF(AND(AR331+AT331&gt;0,AS331+AU331&gt;0),COUNTIF(AV$6:AV330,"&gt;0")+1,0)</f>
        <v>0</v>
      </c>
    </row>
    <row r="332" spans="41:48">
      <c r="AO332" s="511">
        <v>10</v>
      </c>
      <c r="AP332" s="511">
        <v>1</v>
      </c>
      <c r="AQ332" s="511">
        <v>3</v>
      </c>
      <c r="AR332" s="515">
        <f ca="1">IF($AQ332=1,IF(INDIRECT(ADDRESS(($AO332-1)*3+$AP332+5,$AQ332+7))="",0,INDIRECT(ADDRESS(($AO332-1)*3+$AP332+5,$AQ332+7))),IF(INDIRECT(ADDRESS(($AO332-1)*3+$AP332+5,$AQ332+7))="",0,IF(COUNTIF(INDIRECT(ADDRESS(($AO332-1)*36+($AP332-1)*12+6,COLUMN())):INDIRECT(ADDRESS(($AO332-1)*36+($AP332-1)*12+$AQ332+4,COLUMN())),INDIRECT(ADDRESS(($AO332-1)*3+$AP332+5,$AQ332+7)))&gt;=1,0,INDIRECT(ADDRESS(($AO332-1)*3+$AP332+5,$AQ332+7)))))</f>
        <v>0</v>
      </c>
      <c r="AS332" s="511">
        <f ca="1">COUNTIF(INDIRECT("H"&amp;(ROW()+12*(($AO332-1)*3+$AP332)-ROW())/12+5):INDIRECT("S"&amp;(ROW()+12*(($AO332-1)*3+$AP332)-ROW())/12+5),AR332)</f>
        <v>0</v>
      </c>
      <c r="AT332" s="515">
        <f ca="1">IF($AQ332=1,IF(INDIRECT(ADDRESS(($AO332-1)*3+$AP332+5,$AQ332+20))="",0,INDIRECT(ADDRESS(($AO332-1)*3+$AP332+5,$AQ332+20))),IF(INDIRECT(ADDRESS(($AO332-1)*3+$AP332+5,$AQ332+20))="",0,IF(COUNTIF(INDIRECT(ADDRESS(($AO332-1)*36+($AP332-1)*12+6,COLUMN())):INDIRECT(ADDRESS(($AO332-1)*36+($AP332-1)*12+$AQ332+4,COLUMN())),INDIRECT(ADDRESS(($AO332-1)*3+$AP332+5,$AQ332+20)))&gt;=1,0,INDIRECT(ADDRESS(($AO332-1)*3+$AP332+5,$AQ332+20)))))</f>
        <v>0</v>
      </c>
      <c r="AU332" s="511">
        <f ca="1">COUNTIF(INDIRECT("U"&amp;(ROW()+12*(($AO332-1)*3+$AP332)-ROW())/12+5):INDIRECT("AF"&amp;(ROW()+12*(($AO332-1)*3+$AP332)-ROW())/12+5),AT332)</f>
        <v>0</v>
      </c>
      <c r="AV332" s="511">
        <f ca="1">IF(AND(AR332+AT332&gt;0,AS332+AU332&gt;0),COUNTIF(AV$6:AV331,"&gt;0")+1,0)</f>
        <v>0</v>
      </c>
    </row>
    <row r="333" spans="41:48">
      <c r="AO333" s="511">
        <v>10</v>
      </c>
      <c r="AP333" s="511">
        <v>1</v>
      </c>
      <c r="AQ333" s="511">
        <v>4</v>
      </c>
      <c r="AR333" s="515">
        <f ca="1">IF($AQ333=1,IF(INDIRECT(ADDRESS(($AO333-1)*3+$AP333+5,$AQ333+7))="",0,INDIRECT(ADDRESS(($AO333-1)*3+$AP333+5,$AQ333+7))),IF(INDIRECT(ADDRESS(($AO333-1)*3+$AP333+5,$AQ333+7))="",0,IF(COUNTIF(INDIRECT(ADDRESS(($AO333-1)*36+($AP333-1)*12+6,COLUMN())):INDIRECT(ADDRESS(($AO333-1)*36+($AP333-1)*12+$AQ333+4,COLUMN())),INDIRECT(ADDRESS(($AO333-1)*3+$AP333+5,$AQ333+7)))&gt;=1,0,INDIRECT(ADDRESS(($AO333-1)*3+$AP333+5,$AQ333+7)))))</f>
        <v>0</v>
      </c>
      <c r="AS333" s="511">
        <f ca="1">COUNTIF(INDIRECT("H"&amp;(ROW()+12*(($AO333-1)*3+$AP333)-ROW())/12+5):INDIRECT("S"&amp;(ROW()+12*(($AO333-1)*3+$AP333)-ROW())/12+5),AR333)</f>
        <v>0</v>
      </c>
      <c r="AT333" s="515">
        <f ca="1">IF($AQ333=1,IF(INDIRECT(ADDRESS(($AO333-1)*3+$AP333+5,$AQ333+20))="",0,INDIRECT(ADDRESS(($AO333-1)*3+$AP333+5,$AQ333+20))),IF(INDIRECT(ADDRESS(($AO333-1)*3+$AP333+5,$AQ333+20))="",0,IF(COUNTIF(INDIRECT(ADDRESS(($AO333-1)*36+($AP333-1)*12+6,COLUMN())):INDIRECT(ADDRESS(($AO333-1)*36+($AP333-1)*12+$AQ333+4,COLUMN())),INDIRECT(ADDRESS(($AO333-1)*3+$AP333+5,$AQ333+20)))&gt;=1,0,INDIRECT(ADDRESS(($AO333-1)*3+$AP333+5,$AQ333+20)))))</f>
        <v>0</v>
      </c>
      <c r="AU333" s="511">
        <f ca="1">COUNTIF(INDIRECT("U"&amp;(ROW()+12*(($AO333-1)*3+$AP333)-ROW())/12+5):INDIRECT("AF"&amp;(ROW()+12*(($AO333-1)*3+$AP333)-ROW())/12+5),AT333)</f>
        <v>0</v>
      </c>
      <c r="AV333" s="511">
        <f ca="1">IF(AND(AR333+AT333&gt;0,AS333+AU333&gt;0),COUNTIF(AV$6:AV332,"&gt;0")+1,0)</f>
        <v>0</v>
      </c>
    </row>
    <row r="334" spans="41:48">
      <c r="AO334" s="511">
        <v>10</v>
      </c>
      <c r="AP334" s="511">
        <v>1</v>
      </c>
      <c r="AQ334" s="511">
        <v>5</v>
      </c>
      <c r="AR334" s="515">
        <f ca="1">IF($AQ334=1,IF(INDIRECT(ADDRESS(($AO334-1)*3+$AP334+5,$AQ334+7))="",0,INDIRECT(ADDRESS(($AO334-1)*3+$AP334+5,$AQ334+7))),IF(INDIRECT(ADDRESS(($AO334-1)*3+$AP334+5,$AQ334+7))="",0,IF(COUNTIF(INDIRECT(ADDRESS(($AO334-1)*36+($AP334-1)*12+6,COLUMN())):INDIRECT(ADDRESS(($AO334-1)*36+($AP334-1)*12+$AQ334+4,COLUMN())),INDIRECT(ADDRESS(($AO334-1)*3+$AP334+5,$AQ334+7)))&gt;=1,0,INDIRECT(ADDRESS(($AO334-1)*3+$AP334+5,$AQ334+7)))))</f>
        <v>0</v>
      </c>
      <c r="AS334" s="511">
        <f ca="1">COUNTIF(INDIRECT("H"&amp;(ROW()+12*(($AO334-1)*3+$AP334)-ROW())/12+5):INDIRECT("S"&amp;(ROW()+12*(($AO334-1)*3+$AP334)-ROW())/12+5),AR334)</f>
        <v>0</v>
      </c>
      <c r="AT334" s="515">
        <f ca="1">IF($AQ334=1,IF(INDIRECT(ADDRESS(($AO334-1)*3+$AP334+5,$AQ334+20))="",0,INDIRECT(ADDRESS(($AO334-1)*3+$AP334+5,$AQ334+20))),IF(INDIRECT(ADDRESS(($AO334-1)*3+$AP334+5,$AQ334+20))="",0,IF(COUNTIF(INDIRECT(ADDRESS(($AO334-1)*36+($AP334-1)*12+6,COLUMN())):INDIRECT(ADDRESS(($AO334-1)*36+($AP334-1)*12+$AQ334+4,COLUMN())),INDIRECT(ADDRESS(($AO334-1)*3+$AP334+5,$AQ334+20)))&gt;=1,0,INDIRECT(ADDRESS(($AO334-1)*3+$AP334+5,$AQ334+20)))))</f>
        <v>0</v>
      </c>
      <c r="AU334" s="511">
        <f ca="1">COUNTIF(INDIRECT("U"&amp;(ROW()+12*(($AO334-1)*3+$AP334)-ROW())/12+5):INDIRECT("AF"&amp;(ROW()+12*(($AO334-1)*3+$AP334)-ROW())/12+5),AT334)</f>
        <v>0</v>
      </c>
      <c r="AV334" s="511">
        <f ca="1">IF(AND(AR334+AT334&gt;0,AS334+AU334&gt;0),COUNTIF(AV$6:AV333,"&gt;0")+1,0)</f>
        <v>0</v>
      </c>
    </row>
    <row r="335" spans="41:48">
      <c r="AO335" s="511">
        <v>10</v>
      </c>
      <c r="AP335" s="511">
        <v>1</v>
      </c>
      <c r="AQ335" s="511">
        <v>6</v>
      </c>
      <c r="AR335" s="515">
        <f ca="1">IF($AQ335=1,IF(INDIRECT(ADDRESS(($AO335-1)*3+$AP335+5,$AQ335+7))="",0,INDIRECT(ADDRESS(($AO335-1)*3+$AP335+5,$AQ335+7))),IF(INDIRECT(ADDRESS(($AO335-1)*3+$AP335+5,$AQ335+7))="",0,IF(COUNTIF(INDIRECT(ADDRESS(($AO335-1)*36+($AP335-1)*12+6,COLUMN())):INDIRECT(ADDRESS(($AO335-1)*36+($AP335-1)*12+$AQ335+4,COLUMN())),INDIRECT(ADDRESS(($AO335-1)*3+$AP335+5,$AQ335+7)))&gt;=1,0,INDIRECT(ADDRESS(($AO335-1)*3+$AP335+5,$AQ335+7)))))</f>
        <v>0</v>
      </c>
      <c r="AS335" s="511">
        <f ca="1">COUNTIF(INDIRECT("H"&amp;(ROW()+12*(($AO335-1)*3+$AP335)-ROW())/12+5):INDIRECT("S"&amp;(ROW()+12*(($AO335-1)*3+$AP335)-ROW())/12+5),AR335)</f>
        <v>0</v>
      </c>
      <c r="AT335" s="515">
        <f ca="1">IF($AQ335=1,IF(INDIRECT(ADDRESS(($AO335-1)*3+$AP335+5,$AQ335+20))="",0,INDIRECT(ADDRESS(($AO335-1)*3+$AP335+5,$AQ335+20))),IF(INDIRECT(ADDRESS(($AO335-1)*3+$AP335+5,$AQ335+20))="",0,IF(COUNTIF(INDIRECT(ADDRESS(($AO335-1)*36+($AP335-1)*12+6,COLUMN())):INDIRECT(ADDRESS(($AO335-1)*36+($AP335-1)*12+$AQ335+4,COLUMN())),INDIRECT(ADDRESS(($AO335-1)*3+$AP335+5,$AQ335+20)))&gt;=1,0,INDIRECT(ADDRESS(($AO335-1)*3+$AP335+5,$AQ335+20)))))</f>
        <v>0</v>
      </c>
      <c r="AU335" s="511">
        <f ca="1">COUNTIF(INDIRECT("U"&amp;(ROW()+12*(($AO335-1)*3+$AP335)-ROW())/12+5):INDIRECT("AF"&amp;(ROW()+12*(($AO335-1)*3+$AP335)-ROW())/12+5),AT335)</f>
        <v>0</v>
      </c>
      <c r="AV335" s="511">
        <f ca="1">IF(AND(AR335+AT335&gt;0,AS335+AU335&gt;0),COUNTIF(AV$6:AV334,"&gt;0")+1,0)</f>
        <v>0</v>
      </c>
    </row>
    <row r="336" spans="41:48">
      <c r="AO336" s="511">
        <v>10</v>
      </c>
      <c r="AP336" s="511">
        <v>1</v>
      </c>
      <c r="AQ336" s="511">
        <v>7</v>
      </c>
      <c r="AR336" s="515">
        <f ca="1">IF($AQ336=1,IF(INDIRECT(ADDRESS(($AO336-1)*3+$AP336+5,$AQ336+7))="",0,INDIRECT(ADDRESS(($AO336-1)*3+$AP336+5,$AQ336+7))),IF(INDIRECT(ADDRESS(($AO336-1)*3+$AP336+5,$AQ336+7))="",0,IF(COUNTIF(INDIRECT(ADDRESS(($AO336-1)*36+($AP336-1)*12+6,COLUMN())):INDIRECT(ADDRESS(($AO336-1)*36+($AP336-1)*12+$AQ336+4,COLUMN())),INDIRECT(ADDRESS(($AO336-1)*3+$AP336+5,$AQ336+7)))&gt;=1,0,INDIRECT(ADDRESS(($AO336-1)*3+$AP336+5,$AQ336+7)))))</f>
        <v>0</v>
      </c>
      <c r="AS336" s="511">
        <f ca="1">COUNTIF(INDIRECT("H"&amp;(ROW()+12*(($AO336-1)*3+$AP336)-ROW())/12+5):INDIRECT("S"&amp;(ROW()+12*(($AO336-1)*3+$AP336)-ROW())/12+5),AR336)</f>
        <v>0</v>
      </c>
      <c r="AT336" s="515">
        <f ca="1">IF($AQ336=1,IF(INDIRECT(ADDRESS(($AO336-1)*3+$AP336+5,$AQ336+20))="",0,INDIRECT(ADDRESS(($AO336-1)*3+$AP336+5,$AQ336+20))),IF(INDIRECT(ADDRESS(($AO336-1)*3+$AP336+5,$AQ336+20))="",0,IF(COUNTIF(INDIRECT(ADDRESS(($AO336-1)*36+($AP336-1)*12+6,COLUMN())):INDIRECT(ADDRESS(($AO336-1)*36+($AP336-1)*12+$AQ336+4,COLUMN())),INDIRECT(ADDRESS(($AO336-1)*3+$AP336+5,$AQ336+20)))&gt;=1,0,INDIRECT(ADDRESS(($AO336-1)*3+$AP336+5,$AQ336+20)))))</f>
        <v>0</v>
      </c>
      <c r="AU336" s="511">
        <f ca="1">COUNTIF(INDIRECT("U"&amp;(ROW()+12*(($AO336-1)*3+$AP336)-ROW())/12+5):INDIRECT("AF"&amp;(ROW()+12*(($AO336-1)*3+$AP336)-ROW())/12+5),AT336)</f>
        <v>0</v>
      </c>
      <c r="AV336" s="511">
        <f ca="1">IF(AND(AR336+AT336&gt;0,AS336+AU336&gt;0),COUNTIF(AV$6:AV335,"&gt;0")+1,0)</f>
        <v>0</v>
      </c>
    </row>
    <row r="337" spans="41:48">
      <c r="AO337" s="511">
        <v>10</v>
      </c>
      <c r="AP337" s="511">
        <v>1</v>
      </c>
      <c r="AQ337" s="511">
        <v>8</v>
      </c>
      <c r="AR337" s="515">
        <f ca="1">IF($AQ337=1,IF(INDIRECT(ADDRESS(($AO337-1)*3+$AP337+5,$AQ337+7))="",0,INDIRECT(ADDRESS(($AO337-1)*3+$AP337+5,$AQ337+7))),IF(INDIRECT(ADDRESS(($AO337-1)*3+$AP337+5,$AQ337+7))="",0,IF(COUNTIF(INDIRECT(ADDRESS(($AO337-1)*36+($AP337-1)*12+6,COLUMN())):INDIRECT(ADDRESS(($AO337-1)*36+($AP337-1)*12+$AQ337+4,COLUMN())),INDIRECT(ADDRESS(($AO337-1)*3+$AP337+5,$AQ337+7)))&gt;=1,0,INDIRECT(ADDRESS(($AO337-1)*3+$AP337+5,$AQ337+7)))))</f>
        <v>0</v>
      </c>
      <c r="AS337" s="511">
        <f ca="1">COUNTIF(INDIRECT("H"&amp;(ROW()+12*(($AO337-1)*3+$AP337)-ROW())/12+5):INDIRECT("S"&amp;(ROW()+12*(($AO337-1)*3+$AP337)-ROW())/12+5),AR337)</f>
        <v>0</v>
      </c>
      <c r="AT337" s="515">
        <f ca="1">IF($AQ337=1,IF(INDIRECT(ADDRESS(($AO337-1)*3+$AP337+5,$AQ337+20))="",0,INDIRECT(ADDRESS(($AO337-1)*3+$AP337+5,$AQ337+20))),IF(INDIRECT(ADDRESS(($AO337-1)*3+$AP337+5,$AQ337+20))="",0,IF(COUNTIF(INDIRECT(ADDRESS(($AO337-1)*36+($AP337-1)*12+6,COLUMN())):INDIRECT(ADDRESS(($AO337-1)*36+($AP337-1)*12+$AQ337+4,COLUMN())),INDIRECT(ADDRESS(($AO337-1)*3+$AP337+5,$AQ337+20)))&gt;=1,0,INDIRECT(ADDRESS(($AO337-1)*3+$AP337+5,$AQ337+20)))))</f>
        <v>0</v>
      </c>
      <c r="AU337" s="511">
        <f ca="1">COUNTIF(INDIRECT("U"&amp;(ROW()+12*(($AO337-1)*3+$AP337)-ROW())/12+5):INDIRECT("AF"&amp;(ROW()+12*(($AO337-1)*3+$AP337)-ROW())/12+5),AT337)</f>
        <v>0</v>
      </c>
      <c r="AV337" s="511">
        <f ca="1">IF(AND(AR337+AT337&gt;0,AS337+AU337&gt;0),COUNTIF(AV$6:AV336,"&gt;0")+1,0)</f>
        <v>0</v>
      </c>
    </row>
    <row r="338" spans="41:48">
      <c r="AO338" s="511">
        <v>10</v>
      </c>
      <c r="AP338" s="511">
        <v>1</v>
      </c>
      <c r="AQ338" s="511">
        <v>9</v>
      </c>
      <c r="AR338" s="515">
        <f ca="1">IF($AQ338=1,IF(INDIRECT(ADDRESS(($AO338-1)*3+$AP338+5,$AQ338+7))="",0,INDIRECT(ADDRESS(($AO338-1)*3+$AP338+5,$AQ338+7))),IF(INDIRECT(ADDRESS(($AO338-1)*3+$AP338+5,$AQ338+7))="",0,IF(COUNTIF(INDIRECT(ADDRESS(($AO338-1)*36+($AP338-1)*12+6,COLUMN())):INDIRECT(ADDRESS(($AO338-1)*36+($AP338-1)*12+$AQ338+4,COLUMN())),INDIRECT(ADDRESS(($AO338-1)*3+$AP338+5,$AQ338+7)))&gt;=1,0,INDIRECT(ADDRESS(($AO338-1)*3+$AP338+5,$AQ338+7)))))</f>
        <v>0</v>
      </c>
      <c r="AS338" s="511">
        <f ca="1">COUNTIF(INDIRECT("H"&amp;(ROW()+12*(($AO338-1)*3+$AP338)-ROW())/12+5):INDIRECT("S"&amp;(ROW()+12*(($AO338-1)*3+$AP338)-ROW())/12+5),AR338)</f>
        <v>0</v>
      </c>
      <c r="AT338" s="515">
        <f ca="1">IF($AQ338=1,IF(INDIRECT(ADDRESS(($AO338-1)*3+$AP338+5,$AQ338+20))="",0,INDIRECT(ADDRESS(($AO338-1)*3+$AP338+5,$AQ338+20))),IF(INDIRECT(ADDRESS(($AO338-1)*3+$AP338+5,$AQ338+20))="",0,IF(COUNTIF(INDIRECT(ADDRESS(($AO338-1)*36+($AP338-1)*12+6,COLUMN())):INDIRECT(ADDRESS(($AO338-1)*36+($AP338-1)*12+$AQ338+4,COLUMN())),INDIRECT(ADDRESS(($AO338-1)*3+$AP338+5,$AQ338+20)))&gt;=1,0,INDIRECT(ADDRESS(($AO338-1)*3+$AP338+5,$AQ338+20)))))</f>
        <v>0</v>
      </c>
      <c r="AU338" s="511">
        <f ca="1">COUNTIF(INDIRECT("U"&amp;(ROW()+12*(($AO338-1)*3+$AP338)-ROW())/12+5):INDIRECT("AF"&amp;(ROW()+12*(($AO338-1)*3+$AP338)-ROW())/12+5),AT338)</f>
        <v>0</v>
      </c>
      <c r="AV338" s="511">
        <f ca="1">IF(AND(AR338+AT338&gt;0,AS338+AU338&gt;0),COUNTIF(AV$6:AV337,"&gt;0")+1,0)</f>
        <v>0</v>
      </c>
    </row>
    <row r="339" spans="41:48">
      <c r="AO339" s="511">
        <v>10</v>
      </c>
      <c r="AP339" s="511">
        <v>1</v>
      </c>
      <c r="AQ339" s="511">
        <v>10</v>
      </c>
      <c r="AR339" s="515">
        <f ca="1">IF($AQ339=1,IF(INDIRECT(ADDRESS(($AO339-1)*3+$AP339+5,$AQ339+7))="",0,INDIRECT(ADDRESS(($AO339-1)*3+$AP339+5,$AQ339+7))),IF(INDIRECT(ADDRESS(($AO339-1)*3+$AP339+5,$AQ339+7))="",0,IF(COUNTIF(INDIRECT(ADDRESS(($AO339-1)*36+($AP339-1)*12+6,COLUMN())):INDIRECT(ADDRESS(($AO339-1)*36+($AP339-1)*12+$AQ339+4,COLUMN())),INDIRECT(ADDRESS(($AO339-1)*3+$AP339+5,$AQ339+7)))&gt;=1,0,INDIRECT(ADDRESS(($AO339-1)*3+$AP339+5,$AQ339+7)))))</f>
        <v>0</v>
      </c>
      <c r="AS339" s="511">
        <f ca="1">COUNTIF(INDIRECT("H"&amp;(ROW()+12*(($AO339-1)*3+$AP339)-ROW())/12+5):INDIRECT("S"&amp;(ROW()+12*(($AO339-1)*3+$AP339)-ROW())/12+5),AR339)</f>
        <v>0</v>
      </c>
      <c r="AT339" s="515">
        <f ca="1">IF($AQ339=1,IF(INDIRECT(ADDRESS(($AO339-1)*3+$AP339+5,$AQ339+20))="",0,INDIRECT(ADDRESS(($AO339-1)*3+$AP339+5,$AQ339+20))),IF(INDIRECT(ADDRESS(($AO339-1)*3+$AP339+5,$AQ339+20))="",0,IF(COUNTIF(INDIRECT(ADDRESS(($AO339-1)*36+($AP339-1)*12+6,COLUMN())):INDIRECT(ADDRESS(($AO339-1)*36+($AP339-1)*12+$AQ339+4,COLUMN())),INDIRECT(ADDRESS(($AO339-1)*3+$AP339+5,$AQ339+20)))&gt;=1,0,INDIRECT(ADDRESS(($AO339-1)*3+$AP339+5,$AQ339+20)))))</f>
        <v>0</v>
      </c>
      <c r="AU339" s="511">
        <f ca="1">COUNTIF(INDIRECT("U"&amp;(ROW()+12*(($AO339-1)*3+$AP339)-ROW())/12+5):INDIRECT("AF"&amp;(ROW()+12*(($AO339-1)*3+$AP339)-ROW())/12+5),AT339)</f>
        <v>0</v>
      </c>
      <c r="AV339" s="511">
        <f ca="1">IF(AND(AR339+AT339&gt;0,AS339+AU339&gt;0),COUNTIF(AV$6:AV338,"&gt;0")+1,0)</f>
        <v>0</v>
      </c>
    </row>
    <row r="340" spans="41:48">
      <c r="AO340" s="511">
        <v>10</v>
      </c>
      <c r="AP340" s="511">
        <v>1</v>
      </c>
      <c r="AQ340" s="511">
        <v>11</v>
      </c>
      <c r="AR340" s="515">
        <f ca="1">IF($AQ340=1,IF(INDIRECT(ADDRESS(($AO340-1)*3+$AP340+5,$AQ340+7))="",0,INDIRECT(ADDRESS(($AO340-1)*3+$AP340+5,$AQ340+7))),IF(INDIRECT(ADDRESS(($AO340-1)*3+$AP340+5,$AQ340+7))="",0,IF(COUNTIF(INDIRECT(ADDRESS(($AO340-1)*36+($AP340-1)*12+6,COLUMN())):INDIRECT(ADDRESS(($AO340-1)*36+($AP340-1)*12+$AQ340+4,COLUMN())),INDIRECT(ADDRESS(($AO340-1)*3+$AP340+5,$AQ340+7)))&gt;=1,0,INDIRECT(ADDRESS(($AO340-1)*3+$AP340+5,$AQ340+7)))))</f>
        <v>0</v>
      </c>
      <c r="AS340" s="511">
        <f ca="1">COUNTIF(INDIRECT("H"&amp;(ROW()+12*(($AO340-1)*3+$AP340)-ROW())/12+5):INDIRECT("S"&amp;(ROW()+12*(($AO340-1)*3+$AP340)-ROW())/12+5),AR340)</f>
        <v>0</v>
      </c>
      <c r="AT340" s="515">
        <f ca="1">IF($AQ340=1,IF(INDIRECT(ADDRESS(($AO340-1)*3+$AP340+5,$AQ340+20))="",0,INDIRECT(ADDRESS(($AO340-1)*3+$AP340+5,$AQ340+20))),IF(INDIRECT(ADDRESS(($AO340-1)*3+$AP340+5,$AQ340+20))="",0,IF(COUNTIF(INDIRECT(ADDRESS(($AO340-1)*36+($AP340-1)*12+6,COLUMN())):INDIRECT(ADDRESS(($AO340-1)*36+($AP340-1)*12+$AQ340+4,COLUMN())),INDIRECT(ADDRESS(($AO340-1)*3+$AP340+5,$AQ340+20)))&gt;=1,0,INDIRECT(ADDRESS(($AO340-1)*3+$AP340+5,$AQ340+20)))))</f>
        <v>0</v>
      </c>
      <c r="AU340" s="511">
        <f ca="1">COUNTIF(INDIRECT("U"&amp;(ROW()+12*(($AO340-1)*3+$AP340)-ROW())/12+5):INDIRECT("AF"&amp;(ROW()+12*(($AO340-1)*3+$AP340)-ROW())/12+5),AT340)</f>
        <v>0</v>
      </c>
      <c r="AV340" s="511">
        <f ca="1">IF(AND(AR340+AT340&gt;0,AS340+AU340&gt;0),COUNTIF(AV$6:AV339,"&gt;0")+1,0)</f>
        <v>0</v>
      </c>
    </row>
    <row r="341" spans="41:48">
      <c r="AO341" s="511">
        <v>10</v>
      </c>
      <c r="AP341" s="511">
        <v>1</v>
      </c>
      <c r="AQ341" s="511">
        <v>12</v>
      </c>
      <c r="AR341" s="515">
        <f ca="1">IF($AQ341=1,IF(INDIRECT(ADDRESS(($AO341-1)*3+$AP341+5,$AQ341+7))="",0,INDIRECT(ADDRESS(($AO341-1)*3+$AP341+5,$AQ341+7))),IF(INDIRECT(ADDRESS(($AO341-1)*3+$AP341+5,$AQ341+7))="",0,IF(COUNTIF(INDIRECT(ADDRESS(($AO341-1)*36+($AP341-1)*12+6,COLUMN())):INDIRECT(ADDRESS(($AO341-1)*36+($AP341-1)*12+$AQ341+4,COLUMN())),INDIRECT(ADDRESS(($AO341-1)*3+$AP341+5,$AQ341+7)))&gt;=1,0,INDIRECT(ADDRESS(($AO341-1)*3+$AP341+5,$AQ341+7)))))</f>
        <v>0</v>
      </c>
      <c r="AS341" s="511">
        <f ca="1">COUNTIF(INDIRECT("H"&amp;(ROW()+12*(($AO341-1)*3+$AP341)-ROW())/12+5):INDIRECT("S"&amp;(ROW()+12*(($AO341-1)*3+$AP341)-ROW())/12+5),AR341)</f>
        <v>0</v>
      </c>
      <c r="AT341" s="515">
        <f ca="1">IF($AQ341=1,IF(INDIRECT(ADDRESS(($AO341-1)*3+$AP341+5,$AQ341+20))="",0,INDIRECT(ADDRESS(($AO341-1)*3+$AP341+5,$AQ341+20))),IF(INDIRECT(ADDRESS(($AO341-1)*3+$AP341+5,$AQ341+20))="",0,IF(COUNTIF(INDIRECT(ADDRESS(($AO341-1)*36+($AP341-1)*12+6,COLUMN())):INDIRECT(ADDRESS(($AO341-1)*36+($AP341-1)*12+$AQ341+4,COLUMN())),INDIRECT(ADDRESS(($AO341-1)*3+$AP341+5,$AQ341+20)))&gt;=1,0,INDIRECT(ADDRESS(($AO341-1)*3+$AP341+5,$AQ341+20)))))</f>
        <v>0</v>
      </c>
      <c r="AU341" s="511">
        <f ca="1">COUNTIF(INDIRECT("U"&amp;(ROW()+12*(($AO341-1)*3+$AP341)-ROW())/12+5):INDIRECT("AF"&amp;(ROW()+12*(($AO341-1)*3+$AP341)-ROW())/12+5),AT341)</f>
        <v>0</v>
      </c>
      <c r="AV341" s="511">
        <f ca="1">IF(AND(AR341+AT341&gt;0,AS341+AU341&gt;0),COUNTIF(AV$6:AV340,"&gt;0")+1,0)</f>
        <v>0</v>
      </c>
    </row>
    <row r="342" spans="41:48">
      <c r="AO342" s="511">
        <v>10</v>
      </c>
      <c r="AP342" s="511">
        <v>2</v>
      </c>
      <c r="AQ342" s="511">
        <v>1</v>
      </c>
      <c r="AR342" s="515">
        <f ca="1">IF($AQ342=1,IF(INDIRECT(ADDRESS(($AO342-1)*3+$AP342+5,$AQ342+7))="",0,INDIRECT(ADDRESS(($AO342-1)*3+$AP342+5,$AQ342+7))),IF(INDIRECT(ADDRESS(($AO342-1)*3+$AP342+5,$AQ342+7))="",0,IF(COUNTIF(INDIRECT(ADDRESS(($AO342-1)*36+($AP342-1)*12+6,COLUMN())):INDIRECT(ADDRESS(($AO342-1)*36+($AP342-1)*12+$AQ342+4,COLUMN())),INDIRECT(ADDRESS(($AO342-1)*3+$AP342+5,$AQ342+7)))&gt;=1,0,INDIRECT(ADDRESS(($AO342-1)*3+$AP342+5,$AQ342+7)))))</f>
        <v>0</v>
      </c>
      <c r="AS342" s="511">
        <f ca="1">COUNTIF(INDIRECT("H"&amp;(ROW()+12*(($AO342-1)*3+$AP342)-ROW())/12+5):INDIRECT("S"&amp;(ROW()+12*(($AO342-1)*3+$AP342)-ROW())/12+5),AR342)</f>
        <v>0</v>
      </c>
      <c r="AT342" s="515">
        <f ca="1">IF($AQ342=1,IF(INDIRECT(ADDRESS(($AO342-1)*3+$AP342+5,$AQ342+20))="",0,INDIRECT(ADDRESS(($AO342-1)*3+$AP342+5,$AQ342+20))),IF(INDIRECT(ADDRESS(($AO342-1)*3+$AP342+5,$AQ342+20))="",0,IF(COUNTIF(INDIRECT(ADDRESS(($AO342-1)*36+($AP342-1)*12+6,COLUMN())):INDIRECT(ADDRESS(($AO342-1)*36+($AP342-1)*12+$AQ342+4,COLUMN())),INDIRECT(ADDRESS(($AO342-1)*3+$AP342+5,$AQ342+20)))&gt;=1,0,INDIRECT(ADDRESS(($AO342-1)*3+$AP342+5,$AQ342+20)))))</f>
        <v>0</v>
      </c>
      <c r="AU342" s="511">
        <f ca="1">COUNTIF(INDIRECT("U"&amp;(ROW()+12*(($AO342-1)*3+$AP342)-ROW())/12+5):INDIRECT("AF"&amp;(ROW()+12*(($AO342-1)*3+$AP342)-ROW())/12+5),AT342)</f>
        <v>0</v>
      </c>
      <c r="AV342" s="511">
        <f ca="1">IF(AND(AR342+AT342&gt;0,AS342+AU342&gt;0),COUNTIF(AV$6:AV341,"&gt;0")+1,0)</f>
        <v>0</v>
      </c>
    </row>
    <row r="343" spans="41:48">
      <c r="AO343" s="511">
        <v>10</v>
      </c>
      <c r="AP343" s="511">
        <v>2</v>
      </c>
      <c r="AQ343" s="511">
        <v>2</v>
      </c>
      <c r="AR343" s="515">
        <f ca="1">IF($AQ343=1,IF(INDIRECT(ADDRESS(($AO343-1)*3+$AP343+5,$AQ343+7))="",0,INDIRECT(ADDRESS(($AO343-1)*3+$AP343+5,$AQ343+7))),IF(INDIRECT(ADDRESS(($AO343-1)*3+$AP343+5,$AQ343+7))="",0,IF(COUNTIF(INDIRECT(ADDRESS(($AO343-1)*36+($AP343-1)*12+6,COLUMN())):INDIRECT(ADDRESS(($AO343-1)*36+($AP343-1)*12+$AQ343+4,COLUMN())),INDIRECT(ADDRESS(($AO343-1)*3+$AP343+5,$AQ343+7)))&gt;=1,0,INDIRECT(ADDRESS(($AO343-1)*3+$AP343+5,$AQ343+7)))))</f>
        <v>0</v>
      </c>
      <c r="AS343" s="511">
        <f ca="1">COUNTIF(INDIRECT("H"&amp;(ROW()+12*(($AO343-1)*3+$AP343)-ROW())/12+5):INDIRECT("S"&amp;(ROW()+12*(($AO343-1)*3+$AP343)-ROW())/12+5),AR343)</f>
        <v>0</v>
      </c>
      <c r="AT343" s="515">
        <f ca="1">IF($AQ343=1,IF(INDIRECT(ADDRESS(($AO343-1)*3+$AP343+5,$AQ343+20))="",0,INDIRECT(ADDRESS(($AO343-1)*3+$AP343+5,$AQ343+20))),IF(INDIRECT(ADDRESS(($AO343-1)*3+$AP343+5,$AQ343+20))="",0,IF(COUNTIF(INDIRECT(ADDRESS(($AO343-1)*36+($AP343-1)*12+6,COLUMN())):INDIRECT(ADDRESS(($AO343-1)*36+($AP343-1)*12+$AQ343+4,COLUMN())),INDIRECT(ADDRESS(($AO343-1)*3+$AP343+5,$AQ343+20)))&gt;=1,0,INDIRECT(ADDRESS(($AO343-1)*3+$AP343+5,$AQ343+20)))))</f>
        <v>0</v>
      </c>
      <c r="AU343" s="511">
        <f ca="1">COUNTIF(INDIRECT("U"&amp;(ROW()+12*(($AO343-1)*3+$AP343)-ROW())/12+5):INDIRECT("AF"&amp;(ROW()+12*(($AO343-1)*3+$AP343)-ROW())/12+5),AT343)</f>
        <v>0</v>
      </c>
      <c r="AV343" s="511">
        <f ca="1">IF(AND(AR343+AT343&gt;0,AS343+AU343&gt;0),COUNTIF(AV$6:AV342,"&gt;0")+1,0)</f>
        <v>0</v>
      </c>
    </row>
    <row r="344" spans="41:48">
      <c r="AO344" s="511">
        <v>10</v>
      </c>
      <c r="AP344" s="511">
        <v>2</v>
      </c>
      <c r="AQ344" s="511">
        <v>3</v>
      </c>
      <c r="AR344" s="515">
        <f ca="1">IF($AQ344=1,IF(INDIRECT(ADDRESS(($AO344-1)*3+$AP344+5,$AQ344+7))="",0,INDIRECT(ADDRESS(($AO344-1)*3+$AP344+5,$AQ344+7))),IF(INDIRECT(ADDRESS(($AO344-1)*3+$AP344+5,$AQ344+7))="",0,IF(COUNTIF(INDIRECT(ADDRESS(($AO344-1)*36+($AP344-1)*12+6,COLUMN())):INDIRECT(ADDRESS(($AO344-1)*36+($AP344-1)*12+$AQ344+4,COLUMN())),INDIRECT(ADDRESS(($AO344-1)*3+$AP344+5,$AQ344+7)))&gt;=1,0,INDIRECT(ADDRESS(($AO344-1)*3+$AP344+5,$AQ344+7)))))</f>
        <v>0</v>
      </c>
      <c r="AS344" s="511">
        <f ca="1">COUNTIF(INDIRECT("H"&amp;(ROW()+12*(($AO344-1)*3+$AP344)-ROW())/12+5):INDIRECT("S"&amp;(ROW()+12*(($AO344-1)*3+$AP344)-ROW())/12+5),AR344)</f>
        <v>0</v>
      </c>
      <c r="AT344" s="515">
        <f ca="1">IF($AQ344=1,IF(INDIRECT(ADDRESS(($AO344-1)*3+$AP344+5,$AQ344+20))="",0,INDIRECT(ADDRESS(($AO344-1)*3+$AP344+5,$AQ344+20))),IF(INDIRECT(ADDRESS(($AO344-1)*3+$AP344+5,$AQ344+20))="",0,IF(COUNTIF(INDIRECT(ADDRESS(($AO344-1)*36+($AP344-1)*12+6,COLUMN())):INDIRECT(ADDRESS(($AO344-1)*36+($AP344-1)*12+$AQ344+4,COLUMN())),INDIRECT(ADDRESS(($AO344-1)*3+$AP344+5,$AQ344+20)))&gt;=1,0,INDIRECT(ADDRESS(($AO344-1)*3+$AP344+5,$AQ344+20)))))</f>
        <v>0</v>
      </c>
      <c r="AU344" s="511">
        <f ca="1">COUNTIF(INDIRECT("U"&amp;(ROW()+12*(($AO344-1)*3+$AP344)-ROW())/12+5):INDIRECT("AF"&amp;(ROW()+12*(($AO344-1)*3+$AP344)-ROW())/12+5),AT344)</f>
        <v>0</v>
      </c>
      <c r="AV344" s="511">
        <f ca="1">IF(AND(AR344+AT344&gt;0,AS344+AU344&gt;0),COUNTIF(AV$6:AV343,"&gt;0")+1,0)</f>
        <v>0</v>
      </c>
    </row>
    <row r="345" spans="41:48">
      <c r="AO345" s="511">
        <v>10</v>
      </c>
      <c r="AP345" s="511">
        <v>2</v>
      </c>
      <c r="AQ345" s="511">
        <v>4</v>
      </c>
      <c r="AR345" s="515">
        <f ca="1">IF($AQ345=1,IF(INDIRECT(ADDRESS(($AO345-1)*3+$AP345+5,$AQ345+7))="",0,INDIRECT(ADDRESS(($AO345-1)*3+$AP345+5,$AQ345+7))),IF(INDIRECT(ADDRESS(($AO345-1)*3+$AP345+5,$AQ345+7))="",0,IF(COUNTIF(INDIRECT(ADDRESS(($AO345-1)*36+($AP345-1)*12+6,COLUMN())):INDIRECT(ADDRESS(($AO345-1)*36+($AP345-1)*12+$AQ345+4,COLUMN())),INDIRECT(ADDRESS(($AO345-1)*3+$AP345+5,$AQ345+7)))&gt;=1,0,INDIRECT(ADDRESS(($AO345-1)*3+$AP345+5,$AQ345+7)))))</f>
        <v>0</v>
      </c>
      <c r="AS345" s="511">
        <f ca="1">COUNTIF(INDIRECT("H"&amp;(ROW()+12*(($AO345-1)*3+$AP345)-ROW())/12+5):INDIRECT("S"&amp;(ROW()+12*(($AO345-1)*3+$AP345)-ROW())/12+5),AR345)</f>
        <v>0</v>
      </c>
      <c r="AT345" s="515">
        <f ca="1">IF($AQ345=1,IF(INDIRECT(ADDRESS(($AO345-1)*3+$AP345+5,$AQ345+20))="",0,INDIRECT(ADDRESS(($AO345-1)*3+$AP345+5,$AQ345+20))),IF(INDIRECT(ADDRESS(($AO345-1)*3+$AP345+5,$AQ345+20))="",0,IF(COUNTIF(INDIRECT(ADDRESS(($AO345-1)*36+($AP345-1)*12+6,COLUMN())):INDIRECT(ADDRESS(($AO345-1)*36+($AP345-1)*12+$AQ345+4,COLUMN())),INDIRECT(ADDRESS(($AO345-1)*3+$AP345+5,$AQ345+20)))&gt;=1,0,INDIRECT(ADDRESS(($AO345-1)*3+$AP345+5,$AQ345+20)))))</f>
        <v>0</v>
      </c>
      <c r="AU345" s="511">
        <f ca="1">COUNTIF(INDIRECT("U"&amp;(ROW()+12*(($AO345-1)*3+$AP345)-ROW())/12+5):INDIRECT("AF"&amp;(ROW()+12*(($AO345-1)*3+$AP345)-ROW())/12+5),AT345)</f>
        <v>0</v>
      </c>
      <c r="AV345" s="511">
        <f ca="1">IF(AND(AR345+AT345&gt;0,AS345+AU345&gt;0),COUNTIF(AV$6:AV344,"&gt;0")+1,0)</f>
        <v>0</v>
      </c>
    </row>
    <row r="346" spans="41:48">
      <c r="AO346" s="511">
        <v>10</v>
      </c>
      <c r="AP346" s="511">
        <v>2</v>
      </c>
      <c r="AQ346" s="511">
        <v>5</v>
      </c>
      <c r="AR346" s="515">
        <f ca="1">IF($AQ346=1,IF(INDIRECT(ADDRESS(($AO346-1)*3+$AP346+5,$AQ346+7))="",0,INDIRECT(ADDRESS(($AO346-1)*3+$AP346+5,$AQ346+7))),IF(INDIRECT(ADDRESS(($AO346-1)*3+$AP346+5,$AQ346+7))="",0,IF(COUNTIF(INDIRECT(ADDRESS(($AO346-1)*36+($AP346-1)*12+6,COLUMN())):INDIRECT(ADDRESS(($AO346-1)*36+($AP346-1)*12+$AQ346+4,COLUMN())),INDIRECT(ADDRESS(($AO346-1)*3+$AP346+5,$AQ346+7)))&gt;=1,0,INDIRECT(ADDRESS(($AO346-1)*3+$AP346+5,$AQ346+7)))))</f>
        <v>0</v>
      </c>
      <c r="AS346" s="511">
        <f ca="1">COUNTIF(INDIRECT("H"&amp;(ROW()+12*(($AO346-1)*3+$AP346)-ROW())/12+5):INDIRECT("S"&amp;(ROW()+12*(($AO346-1)*3+$AP346)-ROW())/12+5),AR346)</f>
        <v>0</v>
      </c>
      <c r="AT346" s="515">
        <f ca="1">IF($AQ346=1,IF(INDIRECT(ADDRESS(($AO346-1)*3+$AP346+5,$AQ346+20))="",0,INDIRECT(ADDRESS(($AO346-1)*3+$AP346+5,$AQ346+20))),IF(INDIRECT(ADDRESS(($AO346-1)*3+$AP346+5,$AQ346+20))="",0,IF(COUNTIF(INDIRECT(ADDRESS(($AO346-1)*36+($AP346-1)*12+6,COLUMN())):INDIRECT(ADDRESS(($AO346-1)*36+($AP346-1)*12+$AQ346+4,COLUMN())),INDIRECT(ADDRESS(($AO346-1)*3+$AP346+5,$AQ346+20)))&gt;=1,0,INDIRECT(ADDRESS(($AO346-1)*3+$AP346+5,$AQ346+20)))))</f>
        <v>0</v>
      </c>
      <c r="AU346" s="511">
        <f ca="1">COUNTIF(INDIRECT("U"&amp;(ROW()+12*(($AO346-1)*3+$AP346)-ROW())/12+5):INDIRECT("AF"&amp;(ROW()+12*(($AO346-1)*3+$AP346)-ROW())/12+5),AT346)</f>
        <v>0</v>
      </c>
      <c r="AV346" s="511">
        <f ca="1">IF(AND(AR346+AT346&gt;0,AS346+AU346&gt;0),COUNTIF(AV$6:AV345,"&gt;0")+1,0)</f>
        <v>0</v>
      </c>
    </row>
    <row r="347" spans="41:48">
      <c r="AO347" s="511">
        <v>10</v>
      </c>
      <c r="AP347" s="511">
        <v>2</v>
      </c>
      <c r="AQ347" s="511">
        <v>6</v>
      </c>
      <c r="AR347" s="515">
        <f ca="1">IF($AQ347=1,IF(INDIRECT(ADDRESS(($AO347-1)*3+$AP347+5,$AQ347+7))="",0,INDIRECT(ADDRESS(($AO347-1)*3+$AP347+5,$AQ347+7))),IF(INDIRECT(ADDRESS(($AO347-1)*3+$AP347+5,$AQ347+7))="",0,IF(COUNTIF(INDIRECT(ADDRESS(($AO347-1)*36+($AP347-1)*12+6,COLUMN())):INDIRECT(ADDRESS(($AO347-1)*36+($AP347-1)*12+$AQ347+4,COLUMN())),INDIRECT(ADDRESS(($AO347-1)*3+$AP347+5,$AQ347+7)))&gt;=1,0,INDIRECT(ADDRESS(($AO347-1)*3+$AP347+5,$AQ347+7)))))</f>
        <v>0</v>
      </c>
      <c r="AS347" s="511">
        <f ca="1">COUNTIF(INDIRECT("H"&amp;(ROW()+12*(($AO347-1)*3+$AP347)-ROW())/12+5):INDIRECT("S"&amp;(ROW()+12*(($AO347-1)*3+$AP347)-ROW())/12+5),AR347)</f>
        <v>0</v>
      </c>
      <c r="AT347" s="515">
        <f ca="1">IF($AQ347=1,IF(INDIRECT(ADDRESS(($AO347-1)*3+$AP347+5,$AQ347+20))="",0,INDIRECT(ADDRESS(($AO347-1)*3+$AP347+5,$AQ347+20))),IF(INDIRECT(ADDRESS(($AO347-1)*3+$AP347+5,$AQ347+20))="",0,IF(COUNTIF(INDIRECT(ADDRESS(($AO347-1)*36+($AP347-1)*12+6,COLUMN())):INDIRECT(ADDRESS(($AO347-1)*36+($AP347-1)*12+$AQ347+4,COLUMN())),INDIRECT(ADDRESS(($AO347-1)*3+$AP347+5,$AQ347+20)))&gt;=1,0,INDIRECT(ADDRESS(($AO347-1)*3+$AP347+5,$AQ347+20)))))</f>
        <v>0</v>
      </c>
      <c r="AU347" s="511">
        <f ca="1">COUNTIF(INDIRECT("U"&amp;(ROW()+12*(($AO347-1)*3+$AP347)-ROW())/12+5):INDIRECT("AF"&amp;(ROW()+12*(($AO347-1)*3+$AP347)-ROW())/12+5),AT347)</f>
        <v>0</v>
      </c>
      <c r="AV347" s="511">
        <f ca="1">IF(AND(AR347+AT347&gt;0,AS347+AU347&gt;0),COUNTIF(AV$6:AV346,"&gt;0")+1,0)</f>
        <v>0</v>
      </c>
    </row>
    <row r="348" spans="41:48">
      <c r="AO348" s="511">
        <v>10</v>
      </c>
      <c r="AP348" s="511">
        <v>2</v>
      </c>
      <c r="AQ348" s="511">
        <v>7</v>
      </c>
      <c r="AR348" s="515">
        <f ca="1">IF($AQ348=1,IF(INDIRECT(ADDRESS(($AO348-1)*3+$AP348+5,$AQ348+7))="",0,INDIRECT(ADDRESS(($AO348-1)*3+$AP348+5,$AQ348+7))),IF(INDIRECT(ADDRESS(($AO348-1)*3+$AP348+5,$AQ348+7))="",0,IF(COUNTIF(INDIRECT(ADDRESS(($AO348-1)*36+($AP348-1)*12+6,COLUMN())):INDIRECT(ADDRESS(($AO348-1)*36+($AP348-1)*12+$AQ348+4,COLUMN())),INDIRECT(ADDRESS(($AO348-1)*3+$AP348+5,$AQ348+7)))&gt;=1,0,INDIRECT(ADDRESS(($AO348-1)*3+$AP348+5,$AQ348+7)))))</f>
        <v>0</v>
      </c>
      <c r="AS348" s="511">
        <f ca="1">COUNTIF(INDIRECT("H"&amp;(ROW()+12*(($AO348-1)*3+$AP348)-ROW())/12+5):INDIRECT("S"&amp;(ROW()+12*(($AO348-1)*3+$AP348)-ROW())/12+5),AR348)</f>
        <v>0</v>
      </c>
      <c r="AT348" s="515">
        <f ca="1">IF($AQ348=1,IF(INDIRECT(ADDRESS(($AO348-1)*3+$AP348+5,$AQ348+20))="",0,INDIRECT(ADDRESS(($AO348-1)*3+$AP348+5,$AQ348+20))),IF(INDIRECT(ADDRESS(($AO348-1)*3+$AP348+5,$AQ348+20))="",0,IF(COUNTIF(INDIRECT(ADDRESS(($AO348-1)*36+($AP348-1)*12+6,COLUMN())):INDIRECT(ADDRESS(($AO348-1)*36+($AP348-1)*12+$AQ348+4,COLUMN())),INDIRECT(ADDRESS(($AO348-1)*3+$AP348+5,$AQ348+20)))&gt;=1,0,INDIRECT(ADDRESS(($AO348-1)*3+$AP348+5,$AQ348+20)))))</f>
        <v>0</v>
      </c>
      <c r="AU348" s="511">
        <f ca="1">COUNTIF(INDIRECT("U"&amp;(ROW()+12*(($AO348-1)*3+$AP348)-ROW())/12+5):INDIRECT("AF"&amp;(ROW()+12*(($AO348-1)*3+$AP348)-ROW())/12+5),AT348)</f>
        <v>0</v>
      </c>
      <c r="AV348" s="511">
        <f ca="1">IF(AND(AR348+AT348&gt;0,AS348+AU348&gt;0),COUNTIF(AV$6:AV347,"&gt;0")+1,0)</f>
        <v>0</v>
      </c>
    </row>
    <row r="349" spans="41:48">
      <c r="AO349" s="511">
        <v>10</v>
      </c>
      <c r="AP349" s="511">
        <v>2</v>
      </c>
      <c r="AQ349" s="511">
        <v>8</v>
      </c>
      <c r="AR349" s="515">
        <f ca="1">IF($AQ349=1,IF(INDIRECT(ADDRESS(($AO349-1)*3+$AP349+5,$AQ349+7))="",0,INDIRECT(ADDRESS(($AO349-1)*3+$AP349+5,$AQ349+7))),IF(INDIRECT(ADDRESS(($AO349-1)*3+$AP349+5,$AQ349+7))="",0,IF(COUNTIF(INDIRECT(ADDRESS(($AO349-1)*36+($AP349-1)*12+6,COLUMN())):INDIRECT(ADDRESS(($AO349-1)*36+($AP349-1)*12+$AQ349+4,COLUMN())),INDIRECT(ADDRESS(($AO349-1)*3+$AP349+5,$AQ349+7)))&gt;=1,0,INDIRECT(ADDRESS(($AO349-1)*3+$AP349+5,$AQ349+7)))))</f>
        <v>0</v>
      </c>
      <c r="AS349" s="511">
        <f ca="1">COUNTIF(INDIRECT("H"&amp;(ROW()+12*(($AO349-1)*3+$AP349)-ROW())/12+5):INDIRECT("S"&amp;(ROW()+12*(($AO349-1)*3+$AP349)-ROW())/12+5),AR349)</f>
        <v>0</v>
      </c>
      <c r="AT349" s="515">
        <f ca="1">IF($AQ349=1,IF(INDIRECT(ADDRESS(($AO349-1)*3+$AP349+5,$AQ349+20))="",0,INDIRECT(ADDRESS(($AO349-1)*3+$AP349+5,$AQ349+20))),IF(INDIRECT(ADDRESS(($AO349-1)*3+$AP349+5,$AQ349+20))="",0,IF(COUNTIF(INDIRECT(ADDRESS(($AO349-1)*36+($AP349-1)*12+6,COLUMN())):INDIRECT(ADDRESS(($AO349-1)*36+($AP349-1)*12+$AQ349+4,COLUMN())),INDIRECT(ADDRESS(($AO349-1)*3+$AP349+5,$AQ349+20)))&gt;=1,0,INDIRECT(ADDRESS(($AO349-1)*3+$AP349+5,$AQ349+20)))))</f>
        <v>0</v>
      </c>
      <c r="AU349" s="511">
        <f ca="1">COUNTIF(INDIRECT("U"&amp;(ROW()+12*(($AO349-1)*3+$AP349)-ROW())/12+5):INDIRECT("AF"&amp;(ROW()+12*(($AO349-1)*3+$AP349)-ROW())/12+5),AT349)</f>
        <v>0</v>
      </c>
      <c r="AV349" s="511">
        <f ca="1">IF(AND(AR349+AT349&gt;0,AS349+AU349&gt;0),COUNTIF(AV$6:AV348,"&gt;0")+1,0)</f>
        <v>0</v>
      </c>
    </row>
    <row r="350" spans="41:48">
      <c r="AO350" s="511">
        <v>10</v>
      </c>
      <c r="AP350" s="511">
        <v>2</v>
      </c>
      <c r="AQ350" s="511">
        <v>9</v>
      </c>
      <c r="AR350" s="515">
        <f ca="1">IF($AQ350=1,IF(INDIRECT(ADDRESS(($AO350-1)*3+$AP350+5,$AQ350+7))="",0,INDIRECT(ADDRESS(($AO350-1)*3+$AP350+5,$AQ350+7))),IF(INDIRECT(ADDRESS(($AO350-1)*3+$AP350+5,$AQ350+7))="",0,IF(COUNTIF(INDIRECT(ADDRESS(($AO350-1)*36+($AP350-1)*12+6,COLUMN())):INDIRECT(ADDRESS(($AO350-1)*36+($AP350-1)*12+$AQ350+4,COLUMN())),INDIRECT(ADDRESS(($AO350-1)*3+$AP350+5,$AQ350+7)))&gt;=1,0,INDIRECT(ADDRESS(($AO350-1)*3+$AP350+5,$AQ350+7)))))</f>
        <v>0</v>
      </c>
      <c r="AS350" s="511">
        <f ca="1">COUNTIF(INDIRECT("H"&amp;(ROW()+12*(($AO350-1)*3+$AP350)-ROW())/12+5):INDIRECT("S"&amp;(ROW()+12*(($AO350-1)*3+$AP350)-ROW())/12+5),AR350)</f>
        <v>0</v>
      </c>
      <c r="AT350" s="515">
        <f ca="1">IF($AQ350=1,IF(INDIRECT(ADDRESS(($AO350-1)*3+$AP350+5,$AQ350+20))="",0,INDIRECT(ADDRESS(($AO350-1)*3+$AP350+5,$AQ350+20))),IF(INDIRECT(ADDRESS(($AO350-1)*3+$AP350+5,$AQ350+20))="",0,IF(COUNTIF(INDIRECT(ADDRESS(($AO350-1)*36+($AP350-1)*12+6,COLUMN())):INDIRECT(ADDRESS(($AO350-1)*36+($AP350-1)*12+$AQ350+4,COLUMN())),INDIRECT(ADDRESS(($AO350-1)*3+$AP350+5,$AQ350+20)))&gt;=1,0,INDIRECT(ADDRESS(($AO350-1)*3+$AP350+5,$AQ350+20)))))</f>
        <v>0</v>
      </c>
      <c r="AU350" s="511">
        <f ca="1">COUNTIF(INDIRECT("U"&amp;(ROW()+12*(($AO350-1)*3+$AP350)-ROW())/12+5):INDIRECT("AF"&amp;(ROW()+12*(($AO350-1)*3+$AP350)-ROW())/12+5),AT350)</f>
        <v>0</v>
      </c>
      <c r="AV350" s="511">
        <f ca="1">IF(AND(AR350+AT350&gt;0,AS350+AU350&gt;0),COUNTIF(AV$6:AV349,"&gt;0")+1,0)</f>
        <v>0</v>
      </c>
    </row>
    <row r="351" spans="41:48">
      <c r="AO351" s="511">
        <v>10</v>
      </c>
      <c r="AP351" s="511">
        <v>2</v>
      </c>
      <c r="AQ351" s="511">
        <v>10</v>
      </c>
      <c r="AR351" s="515">
        <f ca="1">IF($AQ351=1,IF(INDIRECT(ADDRESS(($AO351-1)*3+$AP351+5,$AQ351+7))="",0,INDIRECT(ADDRESS(($AO351-1)*3+$AP351+5,$AQ351+7))),IF(INDIRECT(ADDRESS(($AO351-1)*3+$AP351+5,$AQ351+7))="",0,IF(COUNTIF(INDIRECT(ADDRESS(($AO351-1)*36+($AP351-1)*12+6,COLUMN())):INDIRECT(ADDRESS(($AO351-1)*36+($AP351-1)*12+$AQ351+4,COLUMN())),INDIRECT(ADDRESS(($AO351-1)*3+$AP351+5,$AQ351+7)))&gt;=1,0,INDIRECT(ADDRESS(($AO351-1)*3+$AP351+5,$AQ351+7)))))</f>
        <v>0</v>
      </c>
      <c r="AS351" s="511">
        <f ca="1">COUNTIF(INDIRECT("H"&amp;(ROW()+12*(($AO351-1)*3+$AP351)-ROW())/12+5):INDIRECT("S"&amp;(ROW()+12*(($AO351-1)*3+$AP351)-ROW())/12+5),AR351)</f>
        <v>0</v>
      </c>
      <c r="AT351" s="515">
        <f ca="1">IF($AQ351=1,IF(INDIRECT(ADDRESS(($AO351-1)*3+$AP351+5,$AQ351+20))="",0,INDIRECT(ADDRESS(($AO351-1)*3+$AP351+5,$AQ351+20))),IF(INDIRECT(ADDRESS(($AO351-1)*3+$AP351+5,$AQ351+20))="",0,IF(COUNTIF(INDIRECT(ADDRESS(($AO351-1)*36+($AP351-1)*12+6,COLUMN())):INDIRECT(ADDRESS(($AO351-1)*36+($AP351-1)*12+$AQ351+4,COLUMN())),INDIRECT(ADDRESS(($AO351-1)*3+$AP351+5,$AQ351+20)))&gt;=1,0,INDIRECT(ADDRESS(($AO351-1)*3+$AP351+5,$AQ351+20)))))</f>
        <v>0</v>
      </c>
      <c r="AU351" s="511">
        <f ca="1">COUNTIF(INDIRECT("U"&amp;(ROW()+12*(($AO351-1)*3+$AP351)-ROW())/12+5):INDIRECT("AF"&amp;(ROW()+12*(($AO351-1)*3+$AP351)-ROW())/12+5),AT351)</f>
        <v>0</v>
      </c>
      <c r="AV351" s="511">
        <f ca="1">IF(AND(AR351+AT351&gt;0,AS351+AU351&gt;0),COUNTIF(AV$6:AV350,"&gt;0")+1,0)</f>
        <v>0</v>
      </c>
    </row>
    <row r="352" spans="41:48">
      <c r="AO352" s="511">
        <v>10</v>
      </c>
      <c r="AP352" s="511">
        <v>2</v>
      </c>
      <c r="AQ352" s="511">
        <v>11</v>
      </c>
      <c r="AR352" s="515">
        <f ca="1">IF($AQ352=1,IF(INDIRECT(ADDRESS(($AO352-1)*3+$AP352+5,$AQ352+7))="",0,INDIRECT(ADDRESS(($AO352-1)*3+$AP352+5,$AQ352+7))),IF(INDIRECT(ADDRESS(($AO352-1)*3+$AP352+5,$AQ352+7))="",0,IF(COUNTIF(INDIRECT(ADDRESS(($AO352-1)*36+($AP352-1)*12+6,COLUMN())):INDIRECT(ADDRESS(($AO352-1)*36+($AP352-1)*12+$AQ352+4,COLUMN())),INDIRECT(ADDRESS(($AO352-1)*3+$AP352+5,$AQ352+7)))&gt;=1,0,INDIRECT(ADDRESS(($AO352-1)*3+$AP352+5,$AQ352+7)))))</f>
        <v>0</v>
      </c>
      <c r="AS352" s="511">
        <f ca="1">COUNTIF(INDIRECT("H"&amp;(ROW()+12*(($AO352-1)*3+$AP352)-ROW())/12+5):INDIRECT("S"&amp;(ROW()+12*(($AO352-1)*3+$AP352)-ROW())/12+5),AR352)</f>
        <v>0</v>
      </c>
      <c r="AT352" s="515">
        <f ca="1">IF($AQ352=1,IF(INDIRECT(ADDRESS(($AO352-1)*3+$AP352+5,$AQ352+20))="",0,INDIRECT(ADDRESS(($AO352-1)*3+$AP352+5,$AQ352+20))),IF(INDIRECT(ADDRESS(($AO352-1)*3+$AP352+5,$AQ352+20))="",0,IF(COUNTIF(INDIRECT(ADDRESS(($AO352-1)*36+($AP352-1)*12+6,COLUMN())):INDIRECT(ADDRESS(($AO352-1)*36+($AP352-1)*12+$AQ352+4,COLUMN())),INDIRECT(ADDRESS(($AO352-1)*3+$AP352+5,$AQ352+20)))&gt;=1,0,INDIRECT(ADDRESS(($AO352-1)*3+$AP352+5,$AQ352+20)))))</f>
        <v>0</v>
      </c>
      <c r="AU352" s="511">
        <f ca="1">COUNTIF(INDIRECT("U"&amp;(ROW()+12*(($AO352-1)*3+$AP352)-ROW())/12+5):INDIRECT("AF"&amp;(ROW()+12*(($AO352-1)*3+$AP352)-ROW())/12+5),AT352)</f>
        <v>0</v>
      </c>
      <c r="AV352" s="511">
        <f ca="1">IF(AND(AR352+AT352&gt;0,AS352+AU352&gt;0),COUNTIF(AV$6:AV351,"&gt;0")+1,0)</f>
        <v>0</v>
      </c>
    </row>
    <row r="353" spans="41:48">
      <c r="AO353" s="511">
        <v>10</v>
      </c>
      <c r="AP353" s="511">
        <v>2</v>
      </c>
      <c r="AQ353" s="511">
        <v>12</v>
      </c>
      <c r="AR353" s="515">
        <f ca="1">IF($AQ353=1,IF(INDIRECT(ADDRESS(($AO353-1)*3+$AP353+5,$AQ353+7))="",0,INDIRECT(ADDRESS(($AO353-1)*3+$AP353+5,$AQ353+7))),IF(INDIRECT(ADDRESS(($AO353-1)*3+$AP353+5,$AQ353+7))="",0,IF(COUNTIF(INDIRECT(ADDRESS(($AO353-1)*36+($AP353-1)*12+6,COLUMN())):INDIRECT(ADDRESS(($AO353-1)*36+($AP353-1)*12+$AQ353+4,COLUMN())),INDIRECT(ADDRESS(($AO353-1)*3+$AP353+5,$AQ353+7)))&gt;=1,0,INDIRECT(ADDRESS(($AO353-1)*3+$AP353+5,$AQ353+7)))))</f>
        <v>0</v>
      </c>
      <c r="AS353" s="511">
        <f ca="1">COUNTIF(INDIRECT("H"&amp;(ROW()+12*(($AO353-1)*3+$AP353)-ROW())/12+5):INDIRECT("S"&amp;(ROW()+12*(($AO353-1)*3+$AP353)-ROW())/12+5),AR353)</f>
        <v>0</v>
      </c>
      <c r="AT353" s="515">
        <f ca="1">IF($AQ353=1,IF(INDIRECT(ADDRESS(($AO353-1)*3+$AP353+5,$AQ353+20))="",0,INDIRECT(ADDRESS(($AO353-1)*3+$AP353+5,$AQ353+20))),IF(INDIRECT(ADDRESS(($AO353-1)*3+$AP353+5,$AQ353+20))="",0,IF(COUNTIF(INDIRECT(ADDRESS(($AO353-1)*36+($AP353-1)*12+6,COLUMN())):INDIRECT(ADDRESS(($AO353-1)*36+($AP353-1)*12+$AQ353+4,COLUMN())),INDIRECT(ADDRESS(($AO353-1)*3+$AP353+5,$AQ353+20)))&gt;=1,0,INDIRECT(ADDRESS(($AO353-1)*3+$AP353+5,$AQ353+20)))))</f>
        <v>0</v>
      </c>
      <c r="AU353" s="511">
        <f ca="1">COUNTIF(INDIRECT("U"&amp;(ROW()+12*(($AO353-1)*3+$AP353)-ROW())/12+5):INDIRECT("AF"&amp;(ROW()+12*(($AO353-1)*3+$AP353)-ROW())/12+5),AT353)</f>
        <v>0</v>
      </c>
      <c r="AV353" s="511">
        <f ca="1">IF(AND(AR353+AT353&gt;0,AS353+AU353&gt;0),COUNTIF(AV$6:AV352,"&gt;0")+1,0)</f>
        <v>0</v>
      </c>
    </row>
    <row r="354" spans="41:48">
      <c r="AO354" s="511">
        <v>10</v>
      </c>
      <c r="AP354" s="511">
        <v>3</v>
      </c>
      <c r="AQ354" s="511">
        <v>1</v>
      </c>
      <c r="AR354" s="515">
        <f ca="1">IF($AQ354=1,IF(INDIRECT(ADDRESS(($AO354-1)*3+$AP354+5,$AQ354+7))="",0,INDIRECT(ADDRESS(($AO354-1)*3+$AP354+5,$AQ354+7))),IF(INDIRECT(ADDRESS(($AO354-1)*3+$AP354+5,$AQ354+7))="",0,IF(COUNTIF(INDIRECT(ADDRESS(($AO354-1)*36+($AP354-1)*12+6,COLUMN())):INDIRECT(ADDRESS(($AO354-1)*36+($AP354-1)*12+$AQ354+4,COLUMN())),INDIRECT(ADDRESS(($AO354-1)*3+$AP354+5,$AQ354+7)))&gt;=1,0,INDIRECT(ADDRESS(($AO354-1)*3+$AP354+5,$AQ354+7)))))</f>
        <v>0</v>
      </c>
      <c r="AS354" s="511">
        <f ca="1">COUNTIF(INDIRECT("H"&amp;(ROW()+12*(($AO354-1)*3+$AP354)-ROW())/12+5):INDIRECT("S"&amp;(ROW()+12*(($AO354-1)*3+$AP354)-ROW())/12+5),AR354)</f>
        <v>0</v>
      </c>
      <c r="AT354" s="515">
        <f ca="1">IF($AQ354=1,IF(INDIRECT(ADDRESS(($AO354-1)*3+$AP354+5,$AQ354+20))="",0,INDIRECT(ADDRESS(($AO354-1)*3+$AP354+5,$AQ354+20))),IF(INDIRECT(ADDRESS(($AO354-1)*3+$AP354+5,$AQ354+20))="",0,IF(COUNTIF(INDIRECT(ADDRESS(($AO354-1)*36+($AP354-1)*12+6,COLUMN())):INDIRECT(ADDRESS(($AO354-1)*36+($AP354-1)*12+$AQ354+4,COLUMN())),INDIRECT(ADDRESS(($AO354-1)*3+$AP354+5,$AQ354+20)))&gt;=1,0,INDIRECT(ADDRESS(($AO354-1)*3+$AP354+5,$AQ354+20)))))</f>
        <v>0</v>
      </c>
      <c r="AU354" s="511">
        <f ca="1">COUNTIF(INDIRECT("U"&amp;(ROW()+12*(($AO354-1)*3+$AP354)-ROW())/12+5):INDIRECT("AF"&amp;(ROW()+12*(($AO354-1)*3+$AP354)-ROW())/12+5),AT354)</f>
        <v>0</v>
      </c>
      <c r="AV354" s="511">
        <f ca="1">IF(AND(AR354+AT354&gt;0,AS354+AU354&gt;0),COUNTIF(AV$6:AV353,"&gt;0")+1,0)</f>
        <v>0</v>
      </c>
    </row>
    <row r="355" spans="41:48">
      <c r="AO355" s="511">
        <v>10</v>
      </c>
      <c r="AP355" s="511">
        <v>3</v>
      </c>
      <c r="AQ355" s="511">
        <v>2</v>
      </c>
      <c r="AR355" s="515">
        <f ca="1">IF($AQ355=1,IF(INDIRECT(ADDRESS(($AO355-1)*3+$AP355+5,$AQ355+7))="",0,INDIRECT(ADDRESS(($AO355-1)*3+$AP355+5,$AQ355+7))),IF(INDIRECT(ADDRESS(($AO355-1)*3+$AP355+5,$AQ355+7))="",0,IF(COUNTIF(INDIRECT(ADDRESS(($AO355-1)*36+($AP355-1)*12+6,COLUMN())):INDIRECT(ADDRESS(($AO355-1)*36+($AP355-1)*12+$AQ355+4,COLUMN())),INDIRECT(ADDRESS(($AO355-1)*3+$AP355+5,$AQ355+7)))&gt;=1,0,INDIRECT(ADDRESS(($AO355-1)*3+$AP355+5,$AQ355+7)))))</f>
        <v>0</v>
      </c>
      <c r="AS355" s="511">
        <f ca="1">COUNTIF(INDIRECT("H"&amp;(ROW()+12*(($AO355-1)*3+$AP355)-ROW())/12+5):INDIRECT("S"&amp;(ROW()+12*(($AO355-1)*3+$AP355)-ROW())/12+5),AR355)</f>
        <v>0</v>
      </c>
      <c r="AT355" s="515">
        <f ca="1">IF($AQ355=1,IF(INDIRECT(ADDRESS(($AO355-1)*3+$AP355+5,$AQ355+20))="",0,INDIRECT(ADDRESS(($AO355-1)*3+$AP355+5,$AQ355+20))),IF(INDIRECT(ADDRESS(($AO355-1)*3+$AP355+5,$AQ355+20))="",0,IF(COUNTIF(INDIRECT(ADDRESS(($AO355-1)*36+($AP355-1)*12+6,COLUMN())):INDIRECT(ADDRESS(($AO355-1)*36+($AP355-1)*12+$AQ355+4,COLUMN())),INDIRECT(ADDRESS(($AO355-1)*3+$AP355+5,$AQ355+20)))&gt;=1,0,INDIRECT(ADDRESS(($AO355-1)*3+$AP355+5,$AQ355+20)))))</f>
        <v>0</v>
      </c>
      <c r="AU355" s="511">
        <f ca="1">COUNTIF(INDIRECT("U"&amp;(ROW()+12*(($AO355-1)*3+$AP355)-ROW())/12+5):INDIRECT("AF"&amp;(ROW()+12*(($AO355-1)*3+$AP355)-ROW())/12+5),AT355)</f>
        <v>0</v>
      </c>
      <c r="AV355" s="511">
        <f ca="1">IF(AND(AR355+AT355&gt;0,AS355+AU355&gt;0),COUNTIF(AV$6:AV354,"&gt;0")+1,0)</f>
        <v>0</v>
      </c>
    </row>
    <row r="356" spans="41:48">
      <c r="AO356" s="511">
        <v>10</v>
      </c>
      <c r="AP356" s="511">
        <v>3</v>
      </c>
      <c r="AQ356" s="511">
        <v>3</v>
      </c>
      <c r="AR356" s="515">
        <f ca="1">IF($AQ356=1,IF(INDIRECT(ADDRESS(($AO356-1)*3+$AP356+5,$AQ356+7))="",0,INDIRECT(ADDRESS(($AO356-1)*3+$AP356+5,$AQ356+7))),IF(INDIRECT(ADDRESS(($AO356-1)*3+$AP356+5,$AQ356+7))="",0,IF(COUNTIF(INDIRECT(ADDRESS(($AO356-1)*36+($AP356-1)*12+6,COLUMN())):INDIRECT(ADDRESS(($AO356-1)*36+($AP356-1)*12+$AQ356+4,COLUMN())),INDIRECT(ADDRESS(($AO356-1)*3+$AP356+5,$AQ356+7)))&gt;=1,0,INDIRECT(ADDRESS(($AO356-1)*3+$AP356+5,$AQ356+7)))))</f>
        <v>0</v>
      </c>
      <c r="AS356" s="511">
        <f ca="1">COUNTIF(INDIRECT("H"&amp;(ROW()+12*(($AO356-1)*3+$AP356)-ROW())/12+5):INDIRECT("S"&amp;(ROW()+12*(($AO356-1)*3+$AP356)-ROW())/12+5),AR356)</f>
        <v>0</v>
      </c>
      <c r="AT356" s="515">
        <f ca="1">IF($AQ356=1,IF(INDIRECT(ADDRESS(($AO356-1)*3+$AP356+5,$AQ356+20))="",0,INDIRECT(ADDRESS(($AO356-1)*3+$AP356+5,$AQ356+20))),IF(INDIRECT(ADDRESS(($AO356-1)*3+$AP356+5,$AQ356+20))="",0,IF(COUNTIF(INDIRECT(ADDRESS(($AO356-1)*36+($AP356-1)*12+6,COLUMN())):INDIRECT(ADDRESS(($AO356-1)*36+($AP356-1)*12+$AQ356+4,COLUMN())),INDIRECT(ADDRESS(($AO356-1)*3+$AP356+5,$AQ356+20)))&gt;=1,0,INDIRECT(ADDRESS(($AO356-1)*3+$AP356+5,$AQ356+20)))))</f>
        <v>0</v>
      </c>
      <c r="AU356" s="511">
        <f ca="1">COUNTIF(INDIRECT("U"&amp;(ROW()+12*(($AO356-1)*3+$AP356)-ROW())/12+5):INDIRECT("AF"&amp;(ROW()+12*(($AO356-1)*3+$AP356)-ROW())/12+5),AT356)</f>
        <v>0</v>
      </c>
      <c r="AV356" s="511">
        <f ca="1">IF(AND(AR356+AT356&gt;0,AS356+AU356&gt;0),COUNTIF(AV$6:AV355,"&gt;0")+1,0)</f>
        <v>0</v>
      </c>
    </row>
    <row r="357" spans="41:48">
      <c r="AO357" s="511">
        <v>10</v>
      </c>
      <c r="AP357" s="511">
        <v>3</v>
      </c>
      <c r="AQ357" s="511">
        <v>4</v>
      </c>
      <c r="AR357" s="515">
        <f ca="1">IF($AQ357=1,IF(INDIRECT(ADDRESS(($AO357-1)*3+$AP357+5,$AQ357+7))="",0,INDIRECT(ADDRESS(($AO357-1)*3+$AP357+5,$AQ357+7))),IF(INDIRECT(ADDRESS(($AO357-1)*3+$AP357+5,$AQ357+7))="",0,IF(COUNTIF(INDIRECT(ADDRESS(($AO357-1)*36+($AP357-1)*12+6,COLUMN())):INDIRECT(ADDRESS(($AO357-1)*36+($AP357-1)*12+$AQ357+4,COLUMN())),INDIRECT(ADDRESS(($AO357-1)*3+$AP357+5,$AQ357+7)))&gt;=1,0,INDIRECT(ADDRESS(($AO357-1)*3+$AP357+5,$AQ357+7)))))</f>
        <v>0</v>
      </c>
      <c r="AS357" s="511">
        <f ca="1">COUNTIF(INDIRECT("H"&amp;(ROW()+12*(($AO357-1)*3+$AP357)-ROW())/12+5):INDIRECT("S"&amp;(ROW()+12*(($AO357-1)*3+$AP357)-ROW())/12+5),AR357)</f>
        <v>0</v>
      </c>
      <c r="AT357" s="515">
        <f ca="1">IF($AQ357=1,IF(INDIRECT(ADDRESS(($AO357-1)*3+$AP357+5,$AQ357+20))="",0,INDIRECT(ADDRESS(($AO357-1)*3+$AP357+5,$AQ357+20))),IF(INDIRECT(ADDRESS(($AO357-1)*3+$AP357+5,$AQ357+20))="",0,IF(COUNTIF(INDIRECT(ADDRESS(($AO357-1)*36+($AP357-1)*12+6,COLUMN())):INDIRECT(ADDRESS(($AO357-1)*36+($AP357-1)*12+$AQ357+4,COLUMN())),INDIRECT(ADDRESS(($AO357-1)*3+$AP357+5,$AQ357+20)))&gt;=1,0,INDIRECT(ADDRESS(($AO357-1)*3+$AP357+5,$AQ357+20)))))</f>
        <v>0</v>
      </c>
      <c r="AU357" s="511">
        <f ca="1">COUNTIF(INDIRECT("U"&amp;(ROW()+12*(($AO357-1)*3+$AP357)-ROW())/12+5):INDIRECT("AF"&amp;(ROW()+12*(($AO357-1)*3+$AP357)-ROW())/12+5),AT357)</f>
        <v>0</v>
      </c>
      <c r="AV357" s="511">
        <f ca="1">IF(AND(AR357+AT357&gt;0,AS357+AU357&gt;0),COUNTIF(AV$6:AV356,"&gt;0")+1,0)</f>
        <v>0</v>
      </c>
    </row>
    <row r="358" spans="41:48">
      <c r="AO358" s="511">
        <v>10</v>
      </c>
      <c r="AP358" s="511">
        <v>3</v>
      </c>
      <c r="AQ358" s="511">
        <v>5</v>
      </c>
      <c r="AR358" s="515">
        <f ca="1">IF($AQ358=1,IF(INDIRECT(ADDRESS(($AO358-1)*3+$AP358+5,$AQ358+7))="",0,INDIRECT(ADDRESS(($AO358-1)*3+$AP358+5,$AQ358+7))),IF(INDIRECT(ADDRESS(($AO358-1)*3+$AP358+5,$AQ358+7))="",0,IF(COUNTIF(INDIRECT(ADDRESS(($AO358-1)*36+($AP358-1)*12+6,COLUMN())):INDIRECT(ADDRESS(($AO358-1)*36+($AP358-1)*12+$AQ358+4,COLUMN())),INDIRECT(ADDRESS(($AO358-1)*3+$AP358+5,$AQ358+7)))&gt;=1,0,INDIRECT(ADDRESS(($AO358-1)*3+$AP358+5,$AQ358+7)))))</f>
        <v>0</v>
      </c>
      <c r="AS358" s="511">
        <f ca="1">COUNTIF(INDIRECT("H"&amp;(ROW()+12*(($AO358-1)*3+$AP358)-ROW())/12+5):INDIRECT("S"&amp;(ROW()+12*(($AO358-1)*3+$AP358)-ROW())/12+5),AR358)</f>
        <v>0</v>
      </c>
      <c r="AT358" s="515">
        <f ca="1">IF($AQ358=1,IF(INDIRECT(ADDRESS(($AO358-1)*3+$AP358+5,$AQ358+20))="",0,INDIRECT(ADDRESS(($AO358-1)*3+$AP358+5,$AQ358+20))),IF(INDIRECT(ADDRESS(($AO358-1)*3+$AP358+5,$AQ358+20))="",0,IF(COUNTIF(INDIRECT(ADDRESS(($AO358-1)*36+($AP358-1)*12+6,COLUMN())):INDIRECT(ADDRESS(($AO358-1)*36+($AP358-1)*12+$AQ358+4,COLUMN())),INDIRECT(ADDRESS(($AO358-1)*3+$AP358+5,$AQ358+20)))&gt;=1,0,INDIRECT(ADDRESS(($AO358-1)*3+$AP358+5,$AQ358+20)))))</f>
        <v>0</v>
      </c>
      <c r="AU358" s="511">
        <f ca="1">COUNTIF(INDIRECT("U"&amp;(ROW()+12*(($AO358-1)*3+$AP358)-ROW())/12+5):INDIRECT("AF"&amp;(ROW()+12*(($AO358-1)*3+$AP358)-ROW())/12+5),AT358)</f>
        <v>0</v>
      </c>
      <c r="AV358" s="511">
        <f ca="1">IF(AND(AR358+AT358&gt;0,AS358+AU358&gt;0),COUNTIF(AV$6:AV357,"&gt;0")+1,0)</f>
        <v>0</v>
      </c>
    </row>
    <row r="359" spans="41:48">
      <c r="AO359" s="511">
        <v>10</v>
      </c>
      <c r="AP359" s="511">
        <v>3</v>
      </c>
      <c r="AQ359" s="511">
        <v>6</v>
      </c>
      <c r="AR359" s="515">
        <f ca="1">IF($AQ359=1,IF(INDIRECT(ADDRESS(($AO359-1)*3+$AP359+5,$AQ359+7))="",0,INDIRECT(ADDRESS(($AO359-1)*3+$AP359+5,$AQ359+7))),IF(INDIRECT(ADDRESS(($AO359-1)*3+$AP359+5,$AQ359+7))="",0,IF(COUNTIF(INDIRECT(ADDRESS(($AO359-1)*36+($AP359-1)*12+6,COLUMN())):INDIRECT(ADDRESS(($AO359-1)*36+($AP359-1)*12+$AQ359+4,COLUMN())),INDIRECT(ADDRESS(($AO359-1)*3+$AP359+5,$AQ359+7)))&gt;=1,0,INDIRECT(ADDRESS(($AO359-1)*3+$AP359+5,$AQ359+7)))))</f>
        <v>0</v>
      </c>
      <c r="AS359" s="511">
        <f ca="1">COUNTIF(INDIRECT("H"&amp;(ROW()+12*(($AO359-1)*3+$AP359)-ROW())/12+5):INDIRECT("S"&amp;(ROW()+12*(($AO359-1)*3+$AP359)-ROW())/12+5),AR359)</f>
        <v>0</v>
      </c>
      <c r="AT359" s="515">
        <f ca="1">IF($AQ359=1,IF(INDIRECT(ADDRESS(($AO359-1)*3+$AP359+5,$AQ359+20))="",0,INDIRECT(ADDRESS(($AO359-1)*3+$AP359+5,$AQ359+20))),IF(INDIRECT(ADDRESS(($AO359-1)*3+$AP359+5,$AQ359+20))="",0,IF(COUNTIF(INDIRECT(ADDRESS(($AO359-1)*36+($AP359-1)*12+6,COLUMN())):INDIRECT(ADDRESS(($AO359-1)*36+($AP359-1)*12+$AQ359+4,COLUMN())),INDIRECT(ADDRESS(($AO359-1)*3+$AP359+5,$AQ359+20)))&gt;=1,0,INDIRECT(ADDRESS(($AO359-1)*3+$AP359+5,$AQ359+20)))))</f>
        <v>0</v>
      </c>
      <c r="AU359" s="511">
        <f ca="1">COUNTIF(INDIRECT("U"&amp;(ROW()+12*(($AO359-1)*3+$AP359)-ROW())/12+5):INDIRECT("AF"&amp;(ROW()+12*(($AO359-1)*3+$AP359)-ROW())/12+5),AT359)</f>
        <v>0</v>
      </c>
      <c r="AV359" s="511">
        <f ca="1">IF(AND(AR359+AT359&gt;0,AS359+AU359&gt;0),COUNTIF(AV$6:AV358,"&gt;0")+1,0)</f>
        <v>0</v>
      </c>
    </row>
    <row r="360" spans="41:48">
      <c r="AO360" s="511">
        <v>10</v>
      </c>
      <c r="AP360" s="511">
        <v>3</v>
      </c>
      <c r="AQ360" s="511">
        <v>7</v>
      </c>
      <c r="AR360" s="515">
        <f ca="1">IF($AQ360=1,IF(INDIRECT(ADDRESS(($AO360-1)*3+$AP360+5,$AQ360+7))="",0,INDIRECT(ADDRESS(($AO360-1)*3+$AP360+5,$AQ360+7))),IF(INDIRECT(ADDRESS(($AO360-1)*3+$AP360+5,$AQ360+7))="",0,IF(COUNTIF(INDIRECT(ADDRESS(($AO360-1)*36+($AP360-1)*12+6,COLUMN())):INDIRECT(ADDRESS(($AO360-1)*36+($AP360-1)*12+$AQ360+4,COLUMN())),INDIRECT(ADDRESS(($AO360-1)*3+$AP360+5,$AQ360+7)))&gt;=1,0,INDIRECT(ADDRESS(($AO360-1)*3+$AP360+5,$AQ360+7)))))</f>
        <v>0</v>
      </c>
      <c r="AS360" s="511">
        <f ca="1">COUNTIF(INDIRECT("H"&amp;(ROW()+12*(($AO360-1)*3+$AP360)-ROW())/12+5):INDIRECT("S"&amp;(ROW()+12*(($AO360-1)*3+$AP360)-ROW())/12+5),AR360)</f>
        <v>0</v>
      </c>
      <c r="AT360" s="515">
        <f ca="1">IF($AQ360=1,IF(INDIRECT(ADDRESS(($AO360-1)*3+$AP360+5,$AQ360+20))="",0,INDIRECT(ADDRESS(($AO360-1)*3+$AP360+5,$AQ360+20))),IF(INDIRECT(ADDRESS(($AO360-1)*3+$AP360+5,$AQ360+20))="",0,IF(COUNTIF(INDIRECT(ADDRESS(($AO360-1)*36+($AP360-1)*12+6,COLUMN())):INDIRECT(ADDRESS(($AO360-1)*36+($AP360-1)*12+$AQ360+4,COLUMN())),INDIRECT(ADDRESS(($AO360-1)*3+$AP360+5,$AQ360+20)))&gt;=1,0,INDIRECT(ADDRESS(($AO360-1)*3+$AP360+5,$AQ360+20)))))</f>
        <v>0</v>
      </c>
      <c r="AU360" s="511">
        <f ca="1">COUNTIF(INDIRECT("U"&amp;(ROW()+12*(($AO360-1)*3+$AP360)-ROW())/12+5):INDIRECT("AF"&amp;(ROW()+12*(($AO360-1)*3+$AP360)-ROW())/12+5),AT360)</f>
        <v>0</v>
      </c>
      <c r="AV360" s="511">
        <f ca="1">IF(AND(AR360+AT360&gt;0,AS360+AU360&gt;0),COUNTIF(AV$6:AV359,"&gt;0")+1,0)</f>
        <v>0</v>
      </c>
    </row>
    <row r="361" spans="41:48">
      <c r="AO361" s="511">
        <v>10</v>
      </c>
      <c r="AP361" s="511">
        <v>3</v>
      </c>
      <c r="AQ361" s="511">
        <v>8</v>
      </c>
      <c r="AR361" s="515">
        <f ca="1">IF($AQ361=1,IF(INDIRECT(ADDRESS(($AO361-1)*3+$AP361+5,$AQ361+7))="",0,INDIRECT(ADDRESS(($AO361-1)*3+$AP361+5,$AQ361+7))),IF(INDIRECT(ADDRESS(($AO361-1)*3+$AP361+5,$AQ361+7))="",0,IF(COUNTIF(INDIRECT(ADDRESS(($AO361-1)*36+($AP361-1)*12+6,COLUMN())):INDIRECT(ADDRESS(($AO361-1)*36+($AP361-1)*12+$AQ361+4,COLUMN())),INDIRECT(ADDRESS(($AO361-1)*3+$AP361+5,$AQ361+7)))&gt;=1,0,INDIRECT(ADDRESS(($AO361-1)*3+$AP361+5,$AQ361+7)))))</f>
        <v>0</v>
      </c>
      <c r="AS361" s="511">
        <f ca="1">COUNTIF(INDIRECT("H"&amp;(ROW()+12*(($AO361-1)*3+$AP361)-ROW())/12+5):INDIRECT("S"&amp;(ROW()+12*(($AO361-1)*3+$AP361)-ROW())/12+5),AR361)</f>
        <v>0</v>
      </c>
      <c r="AT361" s="515">
        <f ca="1">IF($AQ361=1,IF(INDIRECT(ADDRESS(($AO361-1)*3+$AP361+5,$AQ361+20))="",0,INDIRECT(ADDRESS(($AO361-1)*3+$AP361+5,$AQ361+20))),IF(INDIRECT(ADDRESS(($AO361-1)*3+$AP361+5,$AQ361+20))="",0,IF(COUNTIF(INDIRECT(ADDRESS(($AO361-1)*36+($AP361-1)*12+6,COLUMN())):INDIRECT(ADDRESS(($AO361-1)*36+($AP361-1)*12+$AQ361+4,COLUMN())),INDIRECT(ADDRESS(($AO361-1)*3+$AP361+5,$AQ361+20)))&gt;=1,0,INDIRECT(ADDRESS(($AO361-1)*3+$AP361+5,$AQ361+20)))))</f>
        <v>0</v>
      </c>
      <c r="AU361" s="511">
        <f ca="1">COUNTIF(INDIRECT("U"&amp;(ROW()+12*(($AO361-1)*3+$AP361)-ROW())/12+5):INDIRECT("AF"&amp;(ROW()+12*(($AO361-1)*3+$AP361)-ROW())/12+5),AT361)</f>
        <v>0</v>
      </c>
      <c r="AV361" s="511">
        <f ca="1">IF(AND(AR361+AT361&gt;0,AS361+AU361&gt;0),COUNTIF(AV$6:AV360,"&gt;0")+1,0)</f>
        <v>0</v>
      </c>
    </row>
    <row r="362" spans="41:48">
      <c r="AO362" s="511">
        <v>10</v>
      </c>
      <c r="AP362" s="511">
        <v>3</v>
      </c>
      <c r="AQ362" s="511">
        <v>9</v>
      </c>
      <c r="AR362" s="515">
        <f ca="1">IF($AQ362=1,IF(INDIRECT(ADDRESS(($AO362-1)*3+$AP362+5,$AQ362+7))="",0,INDIRECT(ADDRESS(($AO362-1)*3+$AP362+5,$AQ362+7))),IF(INDIRECT(ADDRESS(($AO362-1)*3+$AP362+5,$AQ362+7))="",0,IF(COUNTIF(INDIRECT(ADDRESS(($AO362-1)*36+($AP362-1)*12+6,COLUMN())):INDIRECT(ADDRESS(($AO362-1)*36+($AP362-1)*12+$AQ362+4,COLUMN())),INDIRECT(ADDRESS(($AO362-1)*3+$AP362+5,$AQ362+7)))&gt;=1,0,INDIRECT(ADDRESS(($AO362-1)*3+$AP362+5,$AQ362+7)))))</f>
        <v>0</v>
      </c>
      <c r="AS362" s="511">
        <f ca="1">COUNTIF(INDIRECT("H"&amp;(ROW()+12*(($AO362-1)*3+$AP362)-ROW())/12+5):INDIRECT("S"&amp;(ROW()+12*(($AO362-1)*3+$AP362)-ROW())/12+5),AR362)</f>
        <v>0</v>
      </c>
      <c r="AT362" s="515">
        <f ca="1">IF($AQ362=1,IF(INDIRECT(ADDRESS(($AO362-1)*3+$AP362+5,$AQ362+20))="",0,INDIRECT(ADDRESS(($AO362-1)*3+$AP362+5,$AQ362+20))),IF(INDIRECT(ADDRESS(($AO362-1)*3+$AP362+5,$AQ362+20))="",0,IF(COUNTIF(INDIRECT(ADDRESS(($AO362-1)*36+($AP362-1)*12+6,COLUMN())):INDIRECT(ADDRESS(($AO362-1)*36+($AP362-1)*12+$AQ362+4,COLUMN())),INDIRECT(ADDRESS(($AO362-1)*3+$AP362+5,$AQ362+20)))&gt;=1,0,INDIRECT(ADDRESS(($AO362-1)*3+$AP362+5,$AQ362+20)))))</f>
        <v>0</v>
      </c>
      <c r="AU362" s="511">
        <f ca="1">COUNTIF(INDIRECT("U"&amp;(ROW()+12*(($AO362-1)*3+$AP362)-ROW())/12+5):INDIRECT("AF"&amp;(ROW()+12*(($AO362-1)*3+$AP362)-ROW())/12+5),AT362)</f>
        <v>0</v>
      </c>
      <c r="AV362" s="511">
        <f ca="1">IF(AND(AR362+AT362&gt;0,AS362+AU362&gt;0),COUNTIF(AV$6:AV361,"&gt;0")+1,0)</f>
        <v>0</v>
      </c>
    </row>
    <row r="363" spans="41:48">
      <c r="AO363" s="511">
        <v>10</v>
      </c>
      <c r="AP363" s="511">
        <v>3</v>
      </c>
      <c r="AQ363" s="511">
        <v>10</v>
      </c>
      <c r="AR363" s="515">
        <f ca="1">IF($AQ363=1,IF(INDIRECT(ADDRESS(($AO363-1)*3+$AP363+5,$AQ363+7))="",0,INDIRECT(ADDRESS(($AO363-1)*3+$AP363+5,$AQ363+7))),IF(INDIRECT(ADDRESS(($AO363-1)*3+$AP363+5,$AQ363+7))="",0,IF(COUNTIF(INDIRECT(ADDRESS(($AO363-1)*36+($AP363-1)*12+6,COLUMN())):INDIRECT(ADDRESS(($AO363-1)*36+($AP363-1)*12+$AQ363+4,COLUMN())),INDIRECT(ADDRESS(($AO363-1)*3+$AP363+5,$AQ363+7)))&gt;=1,0,INDIRECT(ADDRESS(($AO363-1)*3+$AP363+5,$AQ363+7)))))</f>
        <v>0</v>
      </c>
      <c r="AS363" s="511">
        <f ca="1">COUNTIF(INDIRECT("H"&amp;(ROW()+12*(($AO363-1)*3+$AP363)-ROW())/12+5):INDIRECT("S"&amp;(ROW()+12*(($AO363-1)*3+$AP363)-ROW())/12+5),AR363)</f>
        <v>0</v>
      </c>
      <c r="AT363" s="515">
        <f ca="1">IF($AQ363=1,IF(INDIRECT(ADDRESS(($AO363-1)*3+$AP363+5,$AQ363+20))="",0,INDIRECT(ADDRESS(($AO363-1)*3+$AP363+5,$AQ363+20))),IF(INDIRECT(ADDRESS(($AO363-1)*3+$AP363+5,$AQ363+20))="",0,IF(COUNTIF(INDIRECT(ADDRESS(($AO363-1)*36+($AP363-1)*12+6,COLUMN())):INDIRECT(ADDRESS(($AO363-1)*36+($AP363-1)*12+$AQ363+4,COLUMN())),INDIRECT(ADDRESS(($AO363-1)*3+$AP363+5,$AQ363+20)))&gt;=1,0,INDIRECT(ADDRESS(($AO363-1)*3+$AP363+5,$AQ363+20)))))</f>
        <v>0</v>
      </c>
      <c r="AU363" s="511">
        <f ca="1">COUNTIF(INDIRECT("U"&amp;(ROW()+12*(($AO363-1)*3+$AP363)-ROW())/12+5):INDIRECT("AF"&amp;(ROW()+12*(($AO363-1)*3+$AP363)-ROW())/12+5),AT363)</f>
        <v>0</v>
      </c>
      <c r="AV363" s="511">
        <f ca="1">IF(AND(AR363+AT363&gt;0,AS363+AU363&gt;0),COUNTIF(AV$6:AV362,"&gt;0")+1,0)</f>
        <v>0</v>
      </c>
    </row>
    <row r="364" spans="41:48">
      <c r="AO364" s="511">
        <v>10</v>
      </c>
      <c r="AP364" s="511">
        <v>3</v>
      </c>
      <c r="AQ364" s="511">
        <v>11</v>
      </c>
      <c r="AR364" s="515">
        <f ca="1">IF($AQ364=1,IF(INDIRECT(ADDRESS(($AO364-1)*3+$AP364+5,$AQ364+7))="",0,INDIRECT(ADDRESS(($AO364-1)*3+$AP364+5,$AQ364+7))),IF(INDIRECT(ADDRESS(($AO364-1)*3+$AP364+5,$AQ364+7))="",0,IF(COUNTIF(INDIRECT(ADDRESS(($AO364-1)*36+($AP364-1)*12+6,COLUMN())):INDIRECT(ADDRESS(($AO364-1)*36+($AP364-1)*12+$AQ364+4,COLUMN())),INDIRECT(ADDRESS(($AO364-1)*3+$AP364+5,$AQ364+7)))&gt;=1,0,INDIRECT(ADDRESS(($AO364-1)*3+$AP364+5,$AQ364+7)))))</f>
        <v>0</v>
      </c>
      <c r="AS364" s="511">
        <f ca="1">COUNTIF(INDIRECT("H"&amp;(ROW()+12*(($AO364-1)*3+$AP364)-ROW())/12+5):INDIRECT("S"&amp;(ROW()+12*(($AO364-1)*3+$AP364)-ROW())/12+5),AR364)</f>
        <v>0</v>
      </c>
      <c r="AT364" s="515">
        <f ca="1">IF($AQ364=1,IF(INDIRECT(ADDRESS(($AO364-1)*3+$AP364+5,$AQ364+20))="",0,INDIRECT(ADDRESS(($AO364-1)*3+$AP364+5,$AQ364+20))),IF(INDIRECT(ADDRESS(($AO364-1)*3+$AP364+5,$AQ364+20))="",0,IF(COUNTIF(INDIRECT(ADDRESS(($AO364-1)*36+($AP364-1)*12+6,COLUMN())):INDIRECT(ADDRESS(($AO364-1)*36+($AP364-1)*12+$AQ364+4,COLUMN())),INDIRECT(ADDRESS(($AO364-1)*3+$AP364+5,$AQ364+20)))&gt;=1,0,INDIRECT(ADDRESS(($AO364-1)*3+$AP364+5,$AQ364+20)))))</f>
        <v>0</v>
      </c>
      <c r="AU364" s="511">
        <f ca="1">COUNTIF(INDIRECT("U"&amp;(ROW()+12*(($AO364-1)*3+$AP364)-ROW())/12+5):INDIRECT("AF"&amp;(ROW()+12*(($AO364-1)*3+$AP364)-ROW())/12+5),AT364)</f>
        <v>0</v>
      </c>
      <c r="AV364" s="511">
        <f ca="1">IF(AND(AR364+AT364&gt;0,AS364+AU364&gt;0),COUNTIF(AV$6:AV363,"&gt;0")+1,0)</f>
        <v>0</v>
      </c>
    </row>
    <row r="365" spans="41:48">
      <c r="AO365" s="511">
        <v>10</v>
      </c>
      <c r="AP365" s="511">
        <v>3</v>
      </c>
      <c r="AQ365" s="511">
        <v>12</v>
      </c>
      <c r="AR365" s="515">
        <f ca="1">IF($AQ365=1,IF(INDIRECT(ADDRESS(($AO365-1)*3+$AP365+5,$AQ365+7))="",0,INDIRECT(ADDRESS(($AO365-1)*3+$AP365+5,$AQ365+7))),IF(INDIRECT(ADDRESS(($AO365-1)*3+$AP365+5,$AQ365+7))="",0,IF(COUNTIF(INDIRECT(ADDRESS(($AO365-1)*36+($AP365-1)*12+6,COLUMN())):INDIRECT(ADDRESS(($AO365-1)*36+($AP365-1)*12+$AQ365+4,COLUMN())),INDIRECT(ADDRESS(($AO365-1)*3+$AP365+5,$AQ365+7)))&gt;=1,0,INDIRECT(ADDRESS(($AO365-1)*3+$AP365+5,$AQ365+7)))))</f>
        <v>0</v>
      </c>
      <c r="AS365" s="511">
        <f ca="1">COUNTIF(INDIRECT("H"&amp;(ROW()+12*(($AO365-1)*3+$AP365)-ROW())/12+5):INDIRECT("S"&amp;(ROW()+12*(($AO365-1)*3+$AP365)-ROW())/12+5),AR365)</f>
        <v>0</v>
      </c>
      <c r="AT365" s="515">
        <f ca="1">IF($AQ365=1,IF(INDIRECT(ADDRESS(($AO365-1)*3+$AP365+5,$AQ365+20))="",0,INDIRECT(ADDRESS(($AO365-1)*3+$AP365+5,$AQ365+20))),IF(INDIRECT(ADDRESS(($AO365-1)*3+$AP365+5,$AQ365+20))="",0,IF(COUNTIF(INDIRECT(ADDRESS(($AO365-1)*36+($AP365-1)*12+6,COLUMN())):INDIRECT(ADDRESS(($AO365-1)*36+($AP365-1)*12+$AQ365+4,COLUMN())),INDIRECT(ADDRESS(($AO365-1)*3+$AP365+5,$AQ365+20)))&gt;=1,0,INDIRECT(ADDRESS(($AO365-1)*3+$AP365+5,$AQ365+20)))))</f>
        <v>0</v>
      </c>
      <c r="AU365" s="511">
        <f ca="1">COUNTIF(INDIRECT("U"&amp;(ROW()+12*(($AO365-1)*3+$AP365)-ROW())/12+5):INDIRECT("AF"&amp;(ROW()+12*(($AO365-1)*3+$AP365)-ROW())/12+5),AT365)</f>
        <v>0</v>
      </c>
      <c r="AV365" s="511">
        <f ca="1">IF(AND(AR365+AT365&gt;0,AS365+AU365&gt;0),COUNTIF(AV$6:AV364,"&gt;0")+1,0)</f>
        <v>0</v>
      </c>
    </row>
    <row r="366" spans="41:48">
      <c r="AO366" s="511">
        <v>11</v>
      </c>
      <c r="AP366" s="511">
        <v>1</v>
      </c>
      <c r="AQ366" s="511">
        <v>1</v>
      </c>
      <c r="AR366" s="515">
        <f ca="1">IF($AQ366=1,IF(INDIRECT(ADDRESS(($AO366-1)*3+$AP366+5,$AQ366+7))="",0,INDIRECT(ADDRESS(($AO366-1)*3+$AP366+5,$AQ366+7))),IF(INDIRECT(ADDRESS(($AO366-1)*3+$AP366+5,$AQ366+7))="",0,IF(COUNTIF(INDIRECT(ADDRESS(($AO366-1)*36+($AP366-1)*12+6,COLUMN())):INDIRECT(ADDRESS(($AO366-1)*36+($AP366-1)*12+$AQ366+4,COLUMN())),INDIRECT(ADDRESS(($AO366-1)*3+$AP366+5,$AQ366+7)))&gt;=1,0,INDIRECT(ADDRESS(($AO366-1)*3+$AP366+5,$AQ366+7)))))</f>
        <v>0</v>
      </c>
      <c r="AS366" s="511">
        <f ca="1">COUNTIF(INDIRECT("H"&amp;(ROW()+12*(($AO366-1)*3+$AP366)-ROW())/12+5):INDIRECT("S"&amp;(ROW()+12*(($AO366-1)*3+$AP366)-ROW())/12+5),AR366)</f>
        <v>0</v>
      </c>
      <c r="AT366" s="515">
        <f ca="1">IF($AQ366=1,IF(INDIRECT(ADDRESS(($AO366-1)*3+$AP366+5,$AQ366+20))="",0,INDIRECT(ADDRESS(($AO366-1)*3+$AP366+5,$AQ366+20))),IF(INDIRECT(ADDRESS(($AO366-1)*3+$AP366+5,$AQ366+20))="",0,IF(COUNTIF(INDIRECT(ADDRESS(($AO366-1)*36+($AP366-1)*12+6,COLUMN())):INDIRECT(ADDRESS(($AO366-1)*36+($AP366-1)*12+$AQ366+4,COLUMN())),INDIRECT(ADDRESS(($AO366-1)*3+$AP366+5,$AQ366+20)))&gt;=1,0,INDIRECT(ADDRESS(($AO366-1)*3+$AP366+5,$AQ366+20)))))</f>
        <v>0</v>
      </c>
      <c r="AU366" s="511">
        <f ca="1">COUNTIF(INDIRECT("U"&amp;(ROW()+12*(($AO366-1)*3+$AP366)-ROW())/12+5):INDIRECT("AF"&amp;(ROW()+12*(($AO366-1)*3+$AP366)-ROW())/12+5),AT366)</f>
        <v>0</v>
      </c>
      <c r="AV366" s="511">
        <f ca="1">IF(AND(AR366+AT366&gt;0,AS366+AU366&gt;0),COUNTIF(AV$6:AV365,"&gt;0")+1,0)</f>
        <v>0</v>
      </c>
    </row>
    <row r="367" spans="41:48">
      <c r="AO367" s="511">
        <v>11</v>
      </c>
      <c r="AP367" s="511">
        <v>1</v>
      </c>
      <c r="AQ367" s="511">
        <v>2</v>
      </c>
      <c r="AR367" s="515">
        <f ca="1">IF($AQ367=1,IF(INDIRECT(ADDRESS(($AO367-1)*3+$AP367+5,$AQ367+7))="",0,INDIRECT(ADDRESS(($AO367-1)*3+$AP367+5,$AQ367+7))),IF(INDIRECT(ADDRESS(($AO367-1)*3+$AP367+5,$AQ367+7))="",0,IF(COUNTIF(INDIRECT(ADDRESS(($AO367-1)*36+($AP367-1)*12+6,COLUMN())):INDIRECT(ADDRESS(($AO367-1)*36+($AP367-1)*12+$AQ367+4,COLUMN())),INDIRECT(ADDRESS(($AO367-1)*3+$AP367+5,$AQ367+7)))&gt;=1,0,INDIRECT(ADDRESS(($AO367-1)*3+$AP367+5,$AQ367+7)))))</f>
        <v>0</v>
      </c>
      <c r="AS367" s="511">
        <f ca="1">COUNTIF(INDIRECT("H"&amp;(ROW()+12*(($AO367-1)*3+$AP367)-ROW())/12+5):INDIRECT("S"&amp;(ROW()+12*(($AO367-1)*3+$AP367)-ROW())/12+5),AR367)</f>
        <v>0</v>
      </c>
      <c r="AT367" s="515">
        <f ca="1">IF($AQ367=1,IF(INDIRECT(ADDRESS(($AO367-1)*3+$AP367+5,$AQ367+20))="",0,INDIRECT(ADDRESS(($AO367-1)*3+$AP367+5,$AQ367+20))),IF(INDIRECT(ADDRESS(($AO367-1)*3+$AP367+5,$AQ367+20))="",0,IF(COUNTIF(INDIRECT(ADDRESS(($AO367-1)*36+($AP367-1)*12+6,COLUMN())):INDIRECT(ADDRESS(($AO367-1)*36+($AP367-1)*12+$AQ367+4,COLUMN())),INDIRECT(ADDRESS(($AO367-1)*3+$AP367+5,$AQ367+20)))&gt;=1,0,INDIRECT(ADDRESS(($AO367-1)*3+$AP367+5,$AQ367+20)))))</f>
        <v>0</v>
      </c>
      <c r="AU367" s="511">
        <f ca="1">COUNTIF(INDIRECT("U"&amp;(ROW()+12*(($AO367-1)*3+$AP367)-ROW())/12+5):INDIRECT("AF"&amp;(ROW()+12*(($AO367-1)*3+$AP367)-ROW())/12+5),AT367)</f>
        <v>0</v>
      </c>
      <c r="AV367" s="511">
        <f ca="1">IF(AND(AR367+AT367&gt;0,AS367+AU367&gt;0),COUNTIF(AV$6:AV366,"&gt;0")+1,0)</f>
        <v>0</v>
      </c>
    </row>
    <row r="368" spans="41:48">
      <c r="AO368" s="511">
        <v>11</v>
      </c>
      <c r="AP368" s="511">
        <v>1</v>
      </c>
      <c r="AQ368" s="511">
        <v>3</v>
      </c>
      <c r="AR368" s="515">
        <f ca="1">IF($AQ368=1,IF(INDIRECT(ADDRESS(($AO368-1)*3+$AP368+5,$AQ368+7))="",0,INDIRECT(ADDRESS(($AO368-1)*3+$AP368+5,$AQ368+7))),IF(INDIRECT(ADDRESS(($AO368-1)*3+$AP368+5,$AQ368+7))="",0,IF(COUNTIF(INDIRECT(ADDRESS(($AO368-1)*36+($AP368-1)*12+6,COLUMN())):INDIRECT(ADDRESS(($AO368-1)*36+($AP368-1)*12+$AQ368+4,COLUMN())),INDIRECT(ADDRESS(($AO368-1)*3+$AP368+5,$AQ368+7)))&gt;=1,0,INDIRECT(ADDRESS(($AO368-1)*3+$AP368+5,$AQ368+7)))))</f>
        <v>0</v>
      </c>
      <c r="AS368" s="511">
        <f ca="1">COUNTIF(INDIRECT("H"&amp;(ROW()+12*(($AO368-1)*3+$AP368)-ROW())/12+5):INDIRECT("S"&amp;(ROW()+12*(($AO368-1)*3+$AP368)-ROW())/12+5),AR368)</f>
        <v>0</v>
      </c>
      <c r="AT368" s="515">
        <f ca="1">IF($AQ368=1,IF(INDIRECT(ADDRESS(($AO368-1)*3+$AP368+5,$AQ368+20))="",0,INDIRECT(ADDRESS(($AO368-1)*3+$AP368+5,$AQ368+20))),IF(INDIRECT(ADDRESS(($AO368-1)*3+$AP368+5,$AQ368+20))="",0,IF(COUNTIF(INDIRECT(ADDRESS(($AO368-1)*36+($AP368-1)*12+6,COLUMN())):INDIRECT(ADDRESS(($AO368-1)*36+($AP368-1)*12+$AQ368+4,COLUMN())),INDIRECT(ADDRESS(($AO368-1)*3+$AP368+5,$AQ368+20)))&gt;=1,0,INDIRECT(ADDRESS(($AO368-1)*3+$AP368+5,$AQ368+20)))))</f>
        <v>0</v>
      </c>
      <c r="AU368" s="511">
        <f ca="1">COUNTIF(INDIRECT("U"&amp;(ROW()+12*(($AO368-1)*3+$AP368)-ROW())/12+5):INDIRECT("AF"&amp;(ROW()+12*(($AO368-1)*3+$AP368)-ROW())/12+5),AT368)</f>
        <v>0</v>
      </c>
      <c r="AV368" s="511">
        <f ca="1">IF(AND(AR368+AT368&gt;0,AS368+AU368&gt;0),COUNTIF(AV$6:AV367,"&gt;0")+1,0)</f>
        <v>0</v>
      </c>
    </row>
    <row r="369" spans="41:48">
      <c r="AO369" s="511">
        <v>11</v>
      </c>
      <c r="AP369" s="511">
        <v>1</v>
      </c>
      <c r="AQ369" s="511">
        <v>4</v>
      </c>
      <c r="AR369" s="515">
        <f ca="1">IF($AQ369=1,IF(INDIRECT(ADDRESS(($AO369-1)*3+$AP369+5,$AQ369+7))="",0,INDIRECT(ADDRESS(($AO369-1)*3+$AP369+5,$AQ369+7))),IF(INDIRECT(ADDRESS(($AO369-1)*3+$AP369+5,$AQ369+7))="",0,IF(COUNTIF(INDIRECT(ADDRESS(($AO369-1)*36+($AP369-1)*12+6,COLUMN())):INDIRECT(ADDRESS(($AO369-1)*36+($AP369-1)*12+$AQ369+4,COLUMN())),INDIRECT(ADDRESS(($AO369-1)*3+$AP369+5,$AQ369+7)))&gt;=1,0,INDIRECT(ADDRESS(($AO369-1)*3+$AP369+5,$AQ369+7)))))</f>
        <v>0</v>
      </c>
      <c r="AS369" s="511">
        <f ca="1">COUNTIF(INDIRECT("H"&amp;(ROW()+12*(($AO369-1)*3+$AP369)-ROW())/12+5):INDIRECT("S"&amp;(ROW()+12*(($AO369-1)*3+$AP369)-ROW())/12+5),AR369)</f>
        <v>0</v>
      </c>
      <c r="AT369" s="515">
        <f ca="1">IF($AQ369=1,IF(INDIRECT(ADDRESS(($AO369-1)*3+$AP369+5,$AQ369+20))="",0,INDIRECT(ADDRESS(($AO369-1)*3+$AP369+5,$AQ369+20))),IF(INDIRECT(ADDRESS(($AO369-1)*3+$AP369+5,$AQ369+20))="",0,IF(COUNTIF(INDIRECT(ADDRESS(($AO369-1)*36+($AP369-1)*12+6,COLUMN())):INDIRECT(ADDRESS(($AO369-1)*36+($AP369-1)*12+$AQ369+4,COLUMN())),INDIRECT(ADDRESS(($AO369-1)*3+$AP369+5,$AQ369+20)))&gt;=1,0,INDIRECT(ADDRESS(($AO369-1)*3+$AP369+5,$AQ369+20)))))</f>
        <v>0</v>
      </c>
      <c r="AU369" s="511">
        <f ca="1">COUNTIF(INDIRECT("U"&amp;(ROW()+12*(($AO369-1)*3+$AP369)-ROW())/12+5):INDIRECT("AF"&amp;(ROW()+12*(($AO369-1)*3+$AP369)-ROW())/12+5),AT369)</f>
        <v>0</v>
      </c>
      <c r="AV369" s="511">
        <f ca="1">IF(AND(AR369+AT369&gt;0,AS369+AU369&gt;0),COUNTIF(AV$6:AV368,"&gt;0")+1,0)</f>
        <v>0</v>
      </c>
    </row>
    <row r="370" spans="41:48">
      <c r="AO370" s="511">
        <v>11</v>
      </c>
      <c r="AP370" s="511">
        <v>1</v>
      </c>
      <c r="AQ370" s="511">
        <v>5</v>
      </c>
      <c r="AR370" s="515">
        <f ca="1">IF($AQ370=1,IF(INDIRECT(ADDRESS(($AO370-1)*3+$AP370+5,$AQ370+7))="",0,INDIRECT(ADDRESS(($AO370-1)*3+$AP370+5,$AQ370+7))),IF(INDIRECT(ADDRESS(($AO370-1)*3+$AP370+5,$AQ370+7))="",0,IF(COUNTIF(INDIRECT(ADDRESS(($AO370-1)*36+($AP370-1)*12+6,COLUMN())):INDIRECT(ADDRESS(($AO370-1)*36+($AP370-1)*12+$AQ370+4,COLUMN())),INDIRECT(ADDRESS(($AO370-1)*3+$AP370+5,$AQ370+7)))&gt;=1,0,INDIRECT(ADDRESS(($AO370-1)*3+$AP370+5,$AQ370+7)))))</f>
        <v>0</v>
      </c>
      <c r="AS370" s="511">
        <f ca="1">COUNTIF(INDIRECT("H"&amp;(ROW()+12*(($AO370-1)*3+$AP370)-ROW())/12+5):INDIRECT("S"&amp;(ROW()+12*(($AO370-1)*3+$AP370)-ROW())/12+5),AR370)</f>
        <v>0</v>
      </c>
      <c r="AT370" s="515">
        <f ca="1">IF($AQ370=1,IF(INDIRECT(ADDRESS(($AO370-1)*3+$AP370+5,$AQ370+20))="",0,INDIRECT(ADDRESS(($AO370-1)*3+$AP370+5,$AQ370+20))),IF(INDIRECT(ADDRESS(($AO370-1)*3+$AP370+5,$AQ370+20))="",0,IF(COUNTIF(INDIRECT(ADDRESS(($AO370-1)*36+($AP370-1)*12+6,COLUMN())):INDIRECT(ADDRESS(($AO370-1)*36+($AP370-1)*12+$AQ370+4,COLUMN())),INDIRECT(ADDRESS(($AO370-1)*3+$AP370+5,$AQ370+20)))&gt;=1,0,INDIRECT(ADDRESS(($AO370-1)*3+$AP370+5,$AQ370+20)))))</f>
        <v>0</v>
      </c>
      <c r="AU370" s="511">
        <f ca="1">COUNTIF(INDIRECT("U"&amp;(ROW()+12*(($AO370-1)*3+$AP370)-ROW())/12+5):INDIRECT("AF"&amp;(ROW()+12*(($AO370-1)*3+$AP370)-ROW())/12+5),AT370)</f>
        <v>0</v>
      </c>
      <c r="AV370" s="511">
        <f ca="1">IF(AND(AR370+AT370&gt;0,AS370+AU370&gt;0),COUNTIF(AV$6:AV369,"&gt;0")+1,0)</f>
        <v>0</v>
      </c>
    </row>
    <row r="371" spans="41:48">
      <c r="AO371" s="511">
        <v>11</v>
      </c>
      <c r="AP371" s="511">
        <v>1</v>
      </c>
      <c r="AQ371" s="511">
        <v>6</v>
      </c>
      <c r="AR371" s="515">
        <f ca="1">IF($AQ371=1,IF(INDIRECT(ADDRESS(($AO371-1)*3+$AP371+5,$AQ371+7))="",0,INDIRECT(ADDRESS(($AO371-1)*3+$AP371+5,$AQ371+7))),IF(INDIRECT(ADDRESS(($AO371-1)*3+$AP371+5,$AQ371+7))="",0,IF(COUNTIF(INDIRECT(ADDRESS(($AO371-1)*36+($AP371-1)*12+6,COLUMN())):INDIRECT(ADDRESS(($AO371-1)*36+($AP371-1)*12+$AQ371+4,COLUMN())),INDIRECT(ADDRESS(($AO371-1)*3+$AP371+5,$AQ371+7)))&gt;=1,0,INDIRECT(ADDRESS(($AO371-1)*3+$AP371+5,$AQ371+7)))))</f>
        <v>0</v>
      </c>
      <c r="AS371" s="511">
        <f ca="1">COUNTIF(INDIRECT("H"&amp;(ROW()+12*(($AO371-1)*3+$AP371)-ROW())/12+5):INDIRECT("S"&amp;(ROW()+12*(($AO371-1)*3+$AP371)-ROW())/12+5),AR371)</f>
        <v>0</v>
      </c>
      <c r="AT371" s="515">
        <f ca="1">IF($AQ371=1,IF(INDIRECT(ADDRESS(($AO371-1)*3+$AP371+5,$AQ371+20))="",0,INDIRECT(ADDRESS(($AO371-1)*3+$AP371+5,$AQ371+20))),IF(INDIRECT(ADDRESS(($AO371-1)*3+$AP371+5,$AQ371+20))="",0,IF(COUNTIF(INDIRECT(ADDRESS(($AO371-1)*36+($AP371-1)*12+6,COLUMN())):INDIRECT(ADDRESS(($AO371-1)*36+($AP371-1)*12+$AQ371+4,COLUMN())),INDIRECT(ADDRESS(($AO371-1)*3+$AP371+5,$AQ371+20)))&gt;=1,0,INDIRECT(ADDRESS(($AO371-1)*3+$AP371+5,$AQ371+20)))))</f>
        <v>0</v>
      </c>
      <c r="AU371" s="511">
        <f ca="1">COUNTIF(INDIRECT("U"&amp;(ROW()+12*(($AO371-1)*3+$AP371)-ROW())/12+5):INDIRECT("AF"&amp;(ROW()+12*(($AO371-1)*3+$AP371)-ROW())/12+5),AT371)</f>
        <v>0</v>
      </c>
      <c r="AV371" s="511">
        <f ca="1">IF(AND(AR371+AT371&gt;0,AS371+AU371&gt;0),COUNTIF(AV$6:AV370,"&gt;0")+1,0)</f>
        <v>0</v>
      </c>
    </row>
    <row r="372" spans="41:48">
      <c r="AO372" s="511">
        <v>11</v>
      </c>
      <c r="AP372" s="511">
        <v>1</v>
      </c>
      <c r="AQ372" s="511">
        <v>7</v>
      </c>
      <c r="AR372" s="515">
        <f ca="1">IF($AQ372=1,IF(INDIRECT(ADDRESS(($AO372-1)*3+$AP372+5,$AQ372+7))="",0,INDIRECT(ADDRESS(($AO372-1)*3+$AP372+5,$AQ372+7))),IF(INDIRECT(ADDRESS(($AO372-1)*3+$AP372+5,$AQ372+7))="",0,IF(COUNTIF(INDIRECT(ADDRESS(($AO372-1)*36+($AP372-1)*12+6,COLUMN())):INDIRECT(ADDRESS(($AO372-1)*36+($AP372-1)*12+$AQ372+4,COLUMN())),INDIRECT(ADDRESS(($AO372-1)*3+$AP372+5,$AQ372+7)))&gt;=1,0,INDIRECT(ADDRESS(($AO372-1)*3+$AP372+5,$AQ372+7)))))</f>
        <v>0</v>
      </c>
      <c r="AS372" s="511">
        <f ca="1">COUNTIF(INDIRECT("H"&amp;(ROW()+12*(($AO372-1)*3+$AP372)-ROW())/12+5):INDIRECT("S"&amp;(ROW()+12*(($AO372-1)*3+$AP372)-ROW())/12+5),AR372)</f>
        <v>0</v>
      </c>
      <c r="AT372" s="515">
        <f ca="1">IF($AQ372=1,IF(INDIRECT(ADDRESS(($AO372-1)*3+$AP372+5,$AQ372+20))="",0,INDIRECT(ADDRESS(($AO372-1)*3+$AP372+5,$AQ372+20))),IF(INDIRECT(ADDRESS(($AO372-1)*3+$AP372+5,$AQ372+20))="",0,IF(COUNTIF(INDIRECT(ADDRESS(($AO372-1)*36+($AP372-1)*12+6,COLUMN())):INDIRECT(ADDRESS(($AO372-1)*36+($AP372-1)*12+$AQ372+4,COLUMN())),INDIRECT(ADDRESS(($AO372-1)*3+$AP372+5,$AQ372+20)))&gt;=1,0,INDIRECT(ADDRESS(($AO372-1)*3+$AP372+5,$AQ372+20)))))</f>
        <v>0</v>
      </c>
      <c r="AU372" s="511">
        <f ca="1">COUNTIF(INDIRECT("U"&amp;(ROW()+12*(($AO372-1)*3+$AP372)-ROW())/12+5):INDIRECT("AF"&amp;(ROW()+12*(($AO372-1)*3+$AP372)-ROW())/12+5),AT372)</f>
        <v>0</v>
      </c>
      <c r="AV372" s="511">
        <f ca="1">IF(AND(AR372+AT372&gt;0,AS372+AU372&gt;0),COUNTIF(AV$6:AV371,"&gt;0")+1,0)</f>
        <v>0</v>
      </c>
    </row>
    <row r="373" spans="41:48">
      <c r="AO373" s="511">
        <v>11</v>
      </c>
      <c r="AP373" s="511">
        <v>1</v>
      </c>
      <c r="AQ373" s="511">
        <v>8</v>
      </c>
      <c r="AR373" s="515">
        <f ca="1">IF($AQ373=1,IF(INDIRECT(ADDRESS(($AO373-1)*3+$AP373+5,$AQ373+7))="",0,INDIRECT(ADDRESS(($AO373-1)*3+$AP373+5,$AQ373+7))),IF(INDIRECT(ADDRESS(($AO373-1)*3+$AP373+5,$AQ373+7))="",0,IF(COUNTIF(INDIRECT(ADDRESS(($AO373-1)*36+($AP373-1)*12+6,COLUMN())):INDIRECT(ADDRESS(($AO373-1)*36+($AP373-1)*12+$AQ373+4,COLUMN())),INDIRECT(ADDRESS(($AO373-1)*3+$AP373+5,$AQ373+7)))&gt;=1,0,INDIRECT(ADDRESS(($AO373-1)*3+$AP373+5,$AQ373+7)))))</f>
        <v>0</v>
      </c>
      <c r="AS373" s="511">
        <f ca="1">COUNTIF(INDIRECT("H"&amp;(ROW()+12*(($AO373-1)*3+$AP373)-ROW())/12+5):INDIRECT("S"&amp;(ROW()+12*(($AO373-1)*3+$AP373)-ROW())/12+5),AR373)</f>
        <v>0</v>
      </c>
      <c r="AT373" s="515">
        <f ca="1">IF($AQ373=1,IF(INDIRECT(ADDRESS(($AO373-1)*3+$AP373+5,$AQ373+20))="",0,INDIRECT(ADDRESS(($AO373-1)*3+$AP373+5,$AQ373+20))),IF(INDIRECT(ADDRESS(($AO373-1)*3+$AP373+5,$AQ373+20))="",0,IF(COUNTIF(INDIRECT(ADDRESS(($AO373-1)*36+($AP373-1)*12+6,COLUMN())):INDIRECT(ADDRESS(($AO373-1)*36+($AP373-1)*12+$AQ373+4,COLUMN())),INDIRECT(ADDRESS(($AO373-1)*3+$AP373+5,$AQ373+20)))&gt;=1,0,INDIRECT(ADDRESS(($AO373-1)*3+$AP373+5,$AQ373+20)))))</f>
        <v>0</v>
      </c>
      <c r="AU373" s="511">
        <f ca="1">COUNTIF(INDIRECT("U"&amp;(ROW()+12*(($AO373-1)*3+$AP373)-ROW())/12+5):INDIRECT("AF"&amp;(ROW()+12*(($AO373-1)*3+$AP373)-ROW())/12+5),AT373)</f>
        <v>0</v>
      </c>
      <c r="AV373" s="511">
        <f ca="1">IF(AND(AR373+AT373&gt;0,AS373+AU373&gt;0),COUNTIF(AV$6:AV372,"&gt;0")+1,0)</f>
        <v>0</v>
      </c>
    </row>
    <row r="374" spans="41:48">
      <c r="AO374" s="511">
        <v>11</v>
      </c>
      <c r="AP374" s="511">
        <v>1</v>
      </c>
      <c r="AQ374" s="511">
        <v>9</v>
      </c>
      <c r="AR374" s="515">
        <f ca="1">IF($AQ374=1,IF(INDIRECT(ADDRESS(($AO374-1)*3+$AP374+5,$AQ374+7))="",0,INDIRECT(ADDRESS(($AO374-1)*3+$AP374+5,$AQ374+7))),IF(INDIRECT(ADDRESS(($AO374-1)*3+$AP374+5,$AQ374+7))="",0,IF(COUNTIF(INDIRECT(ADDRESS(($AO374-1)*36+($AP374-1)*12+6,COLUMN())):INDIRECT(ADDRESS(($AO374-1)*36+($AP374-1)*12+$AQ374+4,COLUMN())),INDIRECT(ADDRESS(($AO374-1)*3+$AP374+5,$AQ374+7)))&gt;=1,0,INDIRECT(ADDRESS(($AO374-1)*3+$AP374+5,$AQ374+7)))))</f>
        <v>0</v>
      </c>
      <c r="AS374" s="511">
        <f ca="1">COUNTIF(INDIRECT("H"&amp;(ROW()+12*(($AO374-1)*3+$AP374)-ROW())/12+5):INDIRECT("S"&amp;(ROW()+12*(($AO374-1)*3+$AP374)-ROW())/12+5),AR374)</f>
        <v>0</v>
      </c>
      <c r="AT374" s="515">
        <f ca="1">IF($AQ374=1,IF(INDIRECT(ADDRESS(($AO374-1)*3+$AP374+5,$AQ374+20))="",0,INDIRECT(ADDRESS(($AO374-1)*3+$AP374+5,$AQ374+20))),IF(INDIRECT(ADDRESS(($AO374-1)*3+$AP374+5,$AQ374+20))="",0,IF(COUNTIF(INDIRECT(ADDRESS(($AO374-1)*36+($AP374-1)*12+6,COLUMN())):INDIRECT(ADDRESS(($AO374-1)*36+($AP374-1)*12+$AQ374+4,COLUMN())),INDIRECT(ADDRESS(($AO374-1)*3+$AP374+5,$AQ374+20)))&gt;=1,0,INDIRECT(ADDRESS(($AO374-1)*3+$AP374+5,$AQ374+20)))))</f>
        <v>0</v>
      </c>
      <c r="AU374" s="511">
        <f ca="1">COUNTIF(INDIRECT("U"&amp;(ROW()+12*(($AO374-1)*3+$AP374)-ROW())/12+5):INDIRECT("AF"&amp;(ROW()+12*(($AO374-1)*3+$AP374)-ROW())/12+5),AT374)</f>
        <v>0</v>
      </c>
      <c r="AV374" s="511">
        <f ca="1">IF(AND(AR374+AT374&gt;0,AS374+AU374&gt;0),COUNTIF(AV$6:AV373,"&gt;0")+1,0)</f>
        <v>0</v>
      </c>
    </row>
    <row r="375" spans="41:48">
      <c r="AO375" s="511">
        <v>11</v>
      </c>
      <c r="AP375" s="511">
        <v>1</v>
      </c>
      <c r="AQ375" s="511">
        <v>10</v>
      </c>
      <c r="AR375" s="515">
        <f ca="1">IF($AQ375=1,IF(INDIRECT(ADDRESS(($AO375-1)*3+$AP375+5,$AQ375+7))="",0,INDIRECT(ADDRESS(($AO375-1)*3+$AP375+5,$AQ375+7))),IF(INDIRECT(ADDRESS(($AO375-1)*3+$AP375+5,$AQ375+7))="",0,IF(COUNTIF(INDIRECT(ADDRESS(($AO375-1)*36+($AP375-1)*12+6,COLUMN())):INDIRECT(ADDRESS(($AO375-1)*36+($AP375-1)*12+$AQ375+4,COLUMN())),INDIRECT(ADDRESS(($AO375-1)*3+$AP375+5,$AQ375+7)))&gt;=1,0,INDIRECT(ADDRESS(($AO375-1)*3+$AP375+5,$AQ375+7)))))</f>
        <v>0</v>
      </c>
      <c r="AS375" s="511">
        <f ca="1">COUNTIF(INDIRECT("H"&amp;(ROW()+12*(($AO375-1)*3+$AP375)-ROW())/12+5):INDIRECT("S"&amp;(ROW()+12*(($AO375-1)*3+$AP375)-ROW())/12+5),AR375)</f>
        <v>0</v>
      </c>
      <c r="AT375" s="515">
        <f ca="1">IF($AQ375=1,IF(INDIRECT(ADDRESS(($AO375-1)*3+$AP375+5,$AQ375+20))="",0,INDIRECT(ADDRESS(($AO375-1)*3+$AP375+5,$AQ375+20))),IF(INDIRECT(ADDRESS(($AO375-1)*3+$AP375+5,$AQ375+20))="",0,IF(COUNTIF(INDIRECT(ADDRESS(($AO375-1)*36+($AP375-1)*12+6,COLUMN())):INDIRECT(ADDRESS(($AO375-1)*36+($AP375-1)*12+$AQ375+4,COLUMN())),INDIRECT(ADDRESS(($AO375-1)*3+$AP375+5,$AQ375+20)))&gt;=1,0,INDIRECT(ADDRESS(($AO375-1)*3+$AP375+5,$AQ375+20)))))</f>
        <v>0</v>
      </c>
      <c r="AU375" s="511">
        <f ca="1">COUNTIF(INDIRECT("U"&amp;(ROW()+12*(($AO375-1)*3+$AP375)-ROW())/12+5):INDIRECT("AF"&amp;(ROW()+12*(($AO375-1)*3+$AP375)-ROW())/12+5),AT375)</f>
        <v>0</v>
      </c>
      <c r="AV375" s="511">
        <f ca="1">IF(AND(AR375+AT375&gt;0,AS375+AU375&gt;0),COUNTIF(AV$6:AV374,"&gt;0")+1,0)</f>
        <v>0</v>
      </c>
    </row>
    <row r="376" spans="41:48">
      <c r="AO376" s="511">
        <v>11</v>
      </c>
      <c r="AP376" s="511">
        <v>1</v>
      </c>
      <c r="AQ376" s="511">
        <v>11</v>
      </c>
      <c r="AR376" s="515">
        <f ca="1">IF($AQ376=1,IF(INDIRECT(ADDRESS(($AO376-1)*3+$AP376+5,$AQ376+7))="",0,INDIRECT(ADDRESS(($AO376-1)*3+$AP376+5,$AQ376+7))),IF(INDIRECT(ADDRESS(($AO376-1)*3+$AP376+5,$AQ376+7))="",0,IF(COUNTIF(INDIRECT(ADDRESS(($AO376-1)*36+($AP376-1)*12+6,COLUMN())):INDIRECT(ADDRESS(($AO376-1)*36+($AP376-1)*12+$AQ376+4,COLUMN())),INDIRECT(ADDRESS(($AO376-1)*3+$AP376+5,$AQ376+7)))&gt;=1,0,INDIRECT(ADDRESS(($AO376-1)*3+$AP376+5,$AQ376+7)))))</f>
        <v>0</v>
      </c>
      <c r="AS376" s="511">
        <f ca="1">COUNTIF(INDIRECT("H"&amp;(ROW()+12*(($AO376-1)*3+$AP376)-ROW())/12+5):INDIRECT("S"&amp;(ROW()+12*(($AO376-1)*3+$AP376)-ROW())/12+5),AR376)</f>
        <v>0</v>
      </c>
      <c r="AT376" s="515">
        <f ca="1">IF($AQ376=1,IF(INDIRECT(ADDRESS(($AO376-1)*3+$AP376+5,$AQ376+20))="",0,INDIRECT(ADDRESS(($AO376-1)*3+$AP376+5,$AQ376+20))),IF(INDIRECT(ADDRESS(($AO376-1)*3+$AP376+5,$AQ376+20))="",0,IF(COUNTIF(INDIRECT(ADDRESS(($AO376-1)*36+($AP376-1)*12+6,COLUMN())):INDIRECT(ADDRESS(($AO376-1)*36+($AP376-1)*12+$AQ376+4,COLUMN())),INDIRECT(ADDRESS(($AO376-1)*3+$AP376+5,$AQ376+20)))&gt;=1,0,INDIRECT(ADDRESS(($AO376-1)*3+$AP376+5,$AQ376+20)))))</f>
        <v>0</v>
      </c>
      <c r="AU376" s="511">
        <f ca="1">COUNTIF(INDIRECT("U"&amp;(ROW()+12*(($AO376-1)*3+$AP376)-ROW())/12+5):INDIRECT("AF"&amp;(ROW()+12*(($AO376-1)*3+$AP376)-ROW())/12+5),AT376)</f>
        <v>0</v>
      </c>
      <c r="AV376" s="511">
        <f ca="1">IF(AND(AR376+AT376&gt;0,AS376+AU376&gt;0),COUNTIF(AV$6:AV375,"&gt;0")+1,0)</f>
        <v>0</v>
      </c>
    </row>
    <row r="377" spans="41:48">
      <c r="AO377" s="511">
        <v>11</v>
      </c>
      <c r="AP377" s="511">
        <v>1</v>
      </c>
      <c r="AQ377" s="511">
        <v>12</v>
      </c>
      <c r="AR377" s="515">
        <f ca="1">IF($AQ377=1,IF(INDIRECT(ADDRESS(($AO377-1)*3+$AP377+5,$AQ377+7))="",0,INDIRECT(ADDRESS(($AO377-1)*3+$AP377+5,$AQ377+7))),IF(INDIRECT(ADDRESS(($AO377-1)*3+$AP377+5,$AQ377+7))="",0,IF(COUNTIF(INDIRECT(ADDRESS(($AO377-1)*36+($AP377-1)*12+6,COLUMN())):INDIRECT(ADDRESS(($AO377-1)*36+($AP377-1)*12+$AQ377+4,COLUMN())),INDIRECT(ADDRESS(($AO377-1)*3+$AP377+5,$AQ377+7)))&gt;=1,0,INDIRECT(ADDRESS(($AO377-1)*3+$AP377+5,$AQ377+7)))))</f>
        <v>0</v>
      </c>
      <c r="AS377" s="511">
        <f ca="1">COUNTIF(INDIRECT("H"&amp;(ROW()+12*(($AO377-1)*3+$AP377)-ROW())/12+5):INDIRECT("S"&amp;(ROW()+12*(($AO377-1)*3+$AP377)-ROW())/12+5),AR377)</f>
        <v>0</v>
      </c>
      <c r="AT377" s="515">
        <f ca="1">IF($AQ377=1,IF(INDIRECT(ADDRESS(($AO377-1)*3+$AP377+5,$AQ377+20))="",0,INDIRECT(ADDRESS(($AO377-1)*3+$AP377+5,$AQ377+20))),IF(INDIRECT(ADDRESS(($AO377-1)*3+$AP377+5,$AQ377+20))="",0,IF(COUNTIF(INDIRECT(ADDRESS(($AO377-1)*36+($AP377-1)*12+6,COLUMN())):INDIRECT(ADDRESS(($AO377-1)*36+($AP377-1)*12+$AQ377+4,COLUMN())),INDIRECT(ADDRESS(($AO377-1)*3+$AP377+5,$AQ377+20)))&gt;=1,0,INDIRECT(ADDRESS(($AO377-1)*3+$AP377+5,$AQ377+20)))))</f>
        <v>0</v>
      </c>
      <c r="AU377" s="511">
        <f ca="1">COUNTIF(INDIRECT("U"&amp;(ROW()+12*(($AO377-1)*3+$AP377)-ROW())/12+5):INDIRECT("AF"&amp;(ROW()+12*(($AO377-1)*3+$AP377)-ROW())/12+5),AT377)</f>
        <v>0</v>
      </c>
      <c r="AV377" s="511">
        <f ca="1">IF(AND(AR377+AT377&gt;0,AS377+AU377&gt;0),COUNTIF(AV$6:AV376,"&gt;0")+1,0)</f>
        <v>0</v>
      </c>
    </row>
    <row r="378" spans="41:48">
      <c r="AO378" s="511">
        <v>11</v>
      </c>
      <c r="AP378" s="511">
        <v>2</v>
      </c>
      <c r="AQ378" s="511">
        <v>1</v>
      </c>
      <c r="AR378" s="515">
        <f ca="1">IF($AQ378=1,IF(INDIRECT(ADDRESS(($AO378-1)*3+$AP378+5,$AQ378+7))="",0,INDIRECT(ADDRESS(($AO378-1)*3+$AP378+5,$AQ378+7))),IF(INDIRECT(ADDRESS(($AO378-1)*3+$AP378+5,$AQ378+7))="",0,IF(COUNTIF(INDIRECT(ADDRESS(($AO378-1)*36+($AP378-1)*12+6,COLUMN())):INDIRECT(ADDRESS(($AO378-1)*36+($AP378-1)*12+$AQ378+4,COLUMN())),INDIRECT(ADDRESS(($AO378-1)*3+$AP378+5,$AQ378+7)))&gt;=1,0,INDIRECT(ADDRESS(($AO378-1)*3+$AP378+5,$AQ378+7)))))</f>
        <v>0</v>
      </c>
      <c r="AS378" s="511">
        <f ca="1">COUNTIF(INDIRECT("H"&amp;(ROW()+12*(($AO378-1)*3+$AP378)-ROW())/12+5):INDIRECT("S"&amp;(ROW()+12*(($AO378-1)*3+$AP378)-ROW())/12+5),AR378)</f>
        <v>0</v>
      </c>
      <c r="AT378" s="515">
        <f ca="1">IF($AQ378=1,IF(INDIRECT(ADDRESS(($AO378-1)*3+$AP378+5,$AQ378+20))="",0,INDIRECT(ADDRESS(($AO378-1)*3+$AP378+5,$AQ378+20))),IF(INDIRECT(ADDRESS(($AO378-1)*3+$AP378+5,$AQ378+20))="",0,IF(COUNTIF(INDIRECT(ADDRESS(($AO378-1)*36+($AP378-1)*12+6,COLUMN())):INDIRECT(ADDRESS(($AO378-1)*36+($AP378-1)*12+$AQ378+4,COLUMN())),INDIRECT(ADDRESS(($AO378-1)*3+$AP378+5,$AQ378+20)))&gt;=1,0,INDIRECT(ADDRESS(($AO378-1)*3+$AP378+5,$AQ378+20)))))</f>
        <v>0</v>
      </c>
      <c r="AU378" s="511">
        <f ca="1">COUNTIF(INDIRECT("U"&amp;(ROW()+12*(($AO378-1)*3+$AP378)-ROW())/12+5):INDIRECT("AF"&amp;(ROW()+12*(($AO378-1)*3+$AP378)-ROW())/12+5),AT378)</f>
        <v>0</v>
      </c>
      <c r="AV378" s="511">
        <f ca="1">IF(AND(AR378+AT378&gt;0,AS378+AU378&gt;0),COUNTIF(AV$6:AV377,"&gt;0")+1,0)</f>
        <v>0</v>
      </c>
    </row>
    <row r="379" spans="41:48">
      <c r="AO379" s="511">
        <v>11</v>
      </c>
      <c r="AP379" s="511">
        <v>2</v>
      </c>
      <c r="AQ379" s="511">
        <v>2</v>
      </c>
      <c r="AR379" s="515">
        <f ca="1">IF($AQ379=1,IF(INDIRECT(ADDRESS(($AO379-1)*3+$AP379+5,$AQ379+7))="",0,INDIRECT(ADDRESS(($AO379-1)*3+$AP379+5,$AQ379+7))),IF(INDIRECT(ADDRESS(($AO379-1)*3+$AP379+5,$AQ379+7))="",0,IF(COUNTIF(INDIRECT(ADDRESS(($AO379-1)*36+($AP379-1)*12+6,COLUMN())):INDIRECT(ADDRESS(($AO379-1)*36+($AP379-1)*12+$AQ379+4,COLUMN())),INDIRECT(ADDRESS(($AO379-1)*3+$AP379+5,$AQ379+7)))&gt;=1,0,INDIRECT(ADDRESS(($AO379-1)*3+$AP379+5,$AQ379+7)))))</f>
        <v>0</v>
      </c>
      <c r="AS379" s="511">
        <f ca="1">COUNTIF(INDIRECT("H"&amp;(ROW()+12*(($AO379-1)*3+$AP379)-ROW())/12+5):INDIRECT("S"&amp;(ROW()+12*(($AO379-1)*3+$AP379)-ROW())/12+5),AR379)</f>
        <v>0</v>
      </c>
      <c r="AT379" s="515">
        <f ca="1">IF($AQ379=1,IF(INDIRECT(ADDRESS(($AO379-1)*3+$AP379+5,$AQ379+20))="",0,INDIRECT(ADDRESS(($AO379-1)*3+$AP379+5,$AQ379+20))),IF(INDIRECT(ADDRESS(($AO379-1)*3+$AP379+5,$AQ379+20))="",0,IF(COUNTIF(INDIRECT(ADDRESS(($AO379-1)*36+($AP379-1)*12+6,COLUMN())):INDIRECT(ADDRESS(($AO379-1)*36+($AP379-1)*12+$AQ379+4,COLUMN())),INDIRECT(ADDRESS(($AO379-1)*3+$AP379+5,$AQ379+20)))&gt;=1,0,INDIRECT(ADDRESS(($AO379-1)*3+$AP379+5,$AQ379+20)))))</f>
        <v>0</v>
      </c>
      <c r="AU379" s="511">
        <f ca="1">COUNTIF(INDIRECT("U"&amp;(ROW()+12*(($AO379-1)*3+$AP379)-ROW())/12+5):INDIRECT("AF"&amp;(ROW()+12*(($AO379-1)*3+$AP379)-ROW())/12+5),AT379)</f>
        <v>0</v>
      </c>
      <c r="AV379" s="511">
        <f ca="1">IF(AND(AR379+AT379&gt;0,AS379+AU379&gt;0),COUNTIF(AV$6:AV378,"&gt;0")+1,0)</f>
        <v>0</v>
      </c>
    </row>
    <row r="380" spans="41:48">
      <c r="AO380" s="511">
        <v>11</v>
      </c>
      <c r="AP380" s="511">
        <v>2</v>
      </c>
      <c r="AQ380" s="511">
        <v>3</v>
      </c>
      <c r="AR380" s="515">
        <f ca="1">IF($AQ380=1,IF(INDIRECT(ADDRESS(($AO380-1)*3+$AP380+5,$AQ380+7))="",0,INDIRECT(ADDRESS(($AO380-1)*3+$AP380+5,$AQ380+7))),IF(INDIRECT(ADDRESS(($AO380-1)*3+$AP380+5,$AQ380+7))="",0,IF(COUNTIF(INDIRECT(ADDRESS(($AO380-1)*36+($AP380-1)*12+6,COLUMN())):INDIRECT(ADDRESS(($AO380-1)*36+($AP380-1)*12+$AQ380+4,COLUMN())),INDIRECT(ADDRESS(($AO380-1)*3+$AP380+5,$AQ380+7)))&gt;=1,0,INDIRECT(ADDRESS(($AO380-1)*3+$AP380+5,$AQ380+7)))))</f>
        <v>0</v>
      </c>
      <c r="AS380" s="511">
        <f ca="1">COUNTIF(INDIRECT("H"&amp;(ROW()+12*(($AO380-1)*3+$AP380)-ROW())/12+5):INDIRECT("S"&amp;(ROW()+12*(($AO380-1)*3+$AP380)-ROW())/12+5),AR380)</f>
        <v>0</v>
      </c>
      <c r="AT380" s="515">
        <f ca="1">IF($AQ380=1,IF(INDIRECT(ADDRESS(($AO380-1)*3+$AP380+5,$AQ380+20))="",0,INDIRECT(ADDRESS(($AO380-1)*3+$AP380+5,$AQ380+20))),IF(INDIRECT(ADDRESS(($AO380-1)*3+$AP380+5,$AQ380+20))="",0,IF(COUNTIF(INDIRECT(ADDRESS(($AO380-1)*36+($AP380-1)*12+6,COLUMN())):INDIRECT(ADDRESS(($AO380-1)*36+($AP380-1)*12+$AQ380+4,COLUMN())),INDIRECT(ADDRESS(($AO380-1)*3+$AP380+5,$AQ380+20)))&gt;=1,0,INDIRECT(ADDRESS(($AO380-1)*3+$AP380+5,$AQ380+20)))))</f>
        <v>0</v>
      </c>
      <c r="AU380" s="511">
        <f ca="1">COUNTIF(INDIRECT("U"&amp;(ROW()+12*(($AO380-1)*3+$AP380)-ROW())/12+5):INDIRECT("AF"&amp;(ROW()+12*(($AO380-1)*3+$AP380)-ROW())/12+5),AT380)</f>
        <v>0</v>
      </c>
      <c r="AV380" s="511">
        <f ca="1">IF(AND(AR380+AT380&gt;0,AS380+AU380&gt;0),COUNTIF(AV$6:AV379,"&gt;0")+1,0)</f>
        <v>0</v>
      </c>
    </row>
    <row r="381" spans="41:48">
      <c r="AO381" s="511">
        <v>11</v>
      </c>
      <c r="AP381" s="511">
        <v>2</v>
      </c>
      <c r="AQ381" s="511">
        <v>4</v>
      </c>
      <c r="AR381" s="515">
        <f ca="1">IF($AQ381=1,IF(INDIRECT(ADDRESS(($AO381-1)*3+$AP381+5,$AQ381+7))="",0,INDIRECT(ADDRESS(($AO381-1)*3+$AP381+5,$AQ381+7))),IF(INDIRECT(ADDRESS(($AO381-1)*3+$AP381+5,$AQ381+7))="",0,IF(COUNTIF(INDIRECT(ADDRESS(($AO381-1)*36+($AP381-1)*12+6,COLUMN())):INDIRECT(ADDRESS(($AO381-1)*36+($AP381-1)*12+$AQ381+4,COLUMN())),INDIRECT(ADDRESS(($AO381-1)*3+$AP381+5,$AQ381+7)))&gt;=1,0,INDIRECT(ADDRESS(($AO381-1)*3+$AP381+5,$AQ381+7)))))</f>
        <v>0</v>
      </c>
      <c r="AS381" s="511">
        <f ca="1">COUNTIF(INDIRECT("H"&amp;(ROW()+12*(($AO381-1)*3+$AP381)-ROW())/12+5):INDIRECT("S"&amp;(ROW()+12*(($AO381-1)*3+$AP381)-ROW())/12+5),AR381)</f>
        <v>0</v>
      </c>
      <c r="AT381" s="515">
        <f ca="1">IF($AQ381=1,IF(INDIRECT(ADDRESS(($AO381-1)*3+$AP381+5,$AQ381+20))="",0,INDIRECT(ADDRESS(($AO381-1)*3+$AP381+5,$AQ381+20))),IF(INDIRECT(ADDRESS(($AO381-1)*3+$AP381+5,$AQ381+20))="",0,IF(COUNTIF(INDIRECT(ADDRESS(($AO381-1)*36+($AP381-1)*12+6,COLUMN())):INDIRECT(ADDRESS(($AO381-1)*36+($AP381-1)*12+$AQ381+4,COLUMN())),INDIRECT(ADDRESS(($AO381-1)*3+$AP381+5,$AQ381+20)))&gt;=1,0,INDIRECT(ADDRESS(($AO381-1)*3+$AP381+5,$AQ381+20)))))</f>
        <v>0</v>
      </c>
      <c r="AU381" s="511">
        <f ca="1">COUNTIF(INDIRECT("U"&amp;(ROW()+12*(($AO381-1)*3+$AP381)-ROW())/12+5):INDIRECT("AF"&amp;(ROW()+12*(($AO381-1)*3+$AP381)-ROW())/12+5),AT381)</f>
        <v>0</v>
      </c>
      <c r="AV381" s="511">
        <f ca="1">IF(AND(AR381+AT381&gt;0,AS381+AU381&gt;0),COUNTIF(AV$6:AV380,"&gt;0")+1,0)</f>
        <v>0</v>
      </c>
    </row>
    <row r="382" spans="41:48">
      <c r="AO382" s="511">
        <v>11</v>
      </c>
      <c r="AP382" s="511">
        <v>2</v>
      </c>
      <c r="AQ382" s="511">
        <v>5</v>
      </c>
      <c r="AR382" s="515">
        <f ca="1">IF($AQ382=1,IF(INDIRECT(ADDRESS(($AO382-1)*3+$AP382+5,$AQ382+7))="",0,INDIRECT(ADDRESS(($AO382-1)*3+$AP382+5,$AQ382+7))),IF(INDIRECT(ADDRESS(($AO382-1)*3+$AP382+5,$AQ382+7))="",0,IF(COUNTIF(INDIRECT(ADDRESS(($AO382-1)*36+($AP382-1)*12+6,COLUMN())):INDIRECT(ADDRESS(($AO382-1)*36+($AP382-1)*12+$AQ382+4,COLUMN())),INDIRECT(ADDRESS(($AO382-1)*3+$AP382+5,$AQ382+7)))&gt;=1,0,INDIRECT(ADDRESS(($AO382-1)*3+$AP382+5,$AQ382+7)))))</f>
        <v>0</v>
      </c>
      <c r="AS382" s="511">
        <f ca="1">COUNTIF(INDIRECT("H"&amp;(ROW()+12*(($AO382-1)*3+$AP382)-ROW())/12+5):INDIRECT("S"&amp;(ROW()+12*(($AO382-1)*3+$AP382)-ROW())/12+5),AR382)</f>
        <v>0</v>
      </c>
      <c r="AT382" s="515">
        <f ca="1">IF($AQ382=1,IF(INDIRECT(ADDRESS(($AO382-1)*3+$AP382+5,$AQ382+20))="",0,INDIRECT(ADDRESS(($AO382-1)*3+$AP382+5,$AQ382+20))),IF(INDIRECT(ADDRESS(($AO382-1)*3+$AP382+5,$AQ382+20))="",0,IF(COUNTIF(INDIRECT(ADDRESS(($AO382-1)*36+($AP382-1)*12+6,COLUMN())):INDIRECT(ADDRESS(($AO382-1)*36+($AP382-1)*12+$AQ382+4,COLUMN())),INDIRECT(ADDRESS(($AO382-1)*3+$AP382+5,$AQ382+20)))&gt;=1,0,INDIRECT(ADDRESS(($AO382-1)*3+$AP382+5,$AQ382+20)))))</f>
        <v>0</v>
      </c>
      <c r="AU382" s="511">
        <f ca="1">COUNTIF(INDIRECT("U"&amp;(ROW()+12*(($AO382-1)*3+$AP382)-ROW())/12+5):INDIRECT("AF"&amp;(ROW()+12*(($AO382-1)*3+$AP382)-ROW())/12+5),AT382)</f>
        <v>0</v>
      </c>
      <c r="AV382" s="511">
        <f ca="1">IF(AND(AR382+AT382&gt;0,AS382+AU382&gt;0),COUNTIF(AV$6:AV381,"&gt;0")+1,0)</f>
        <v>0</v>
      </c>
    </row>
    <row r="383" spans="41:48">
      <c r="AO383" s="511">
        <v>11</v>
      </c>
      <c r="AP383" s="511">
        <v>2</v>
      </c>
      <c r="AQ383" s="511">
        <v>6</v>
      </c>
      <c r="AR383" s="515">
        <f ca="1">IF($AQ383=1,IF(INDIRECT(ADDRESS(($AO383-1)*3+$AP383+5,$AQ383+7))="",0,INDIRECT(ADDRESS(($AO383-1)*3+$AP383+5,$AQ383+7))),IF(INDIRECT(ADDRESS(($AO383-1)*3+$AP383+5,$AQ383+7))="",0,IF(COUNTIF(INDIRECT(ADDRESS(($AO383-1)*36+($AP383-1)*12+6,COLUMN())):INDIRECT(ADDRESS(($AO383-1)*36+($AP383-1)*12+$AQ383+4,COLUMN())),INDIRECT(ADDRESS(($AO383-1)*3+$AP383+5,$AQ383+7)))&gt;=1,0,INDIRECT(ADDRESS(($AO383-1)*3+$AP383+5,$AQ383+7)))))</f>
        <v>0</v>
      </c>
      <c r="AS383" s="511">
        <f ca="1">COUNTIF(INDIRECT("H"&amp;(ROW()+12*(($AO383-1)*3+$AP383)-ROW())/12+5):INDIRECT("S"&amp;(ROW()+12*(($AO383-1)*3+$AP383)-ROW())/12+5),AR383)</f>
        <v>0</v>
      </c>
      <c r="AT383" s="515">
        <f ca="1">IF($AQ383=1,IF(INDIRECT(ADDRESS(($AO383-1)*3+$AP383+5,$AQ383+20))="",0,INDIRECT(ADDRESS(($AO383-1)*3+$AP383+5,$AQ383+20))),IF(INDIRECT(ADDRESS(($AO383-1)*3+$AP383+5,$AQ383+20))="",0,IF(COUNTIF(INDIRECT(ADDRESS(($AO383-1)*36+($AP383-1)*12+6,COLUMN())):INDIRECT(ADDRESS(($AO383-1)*36+($AP383-1)*12+$AQ383+4,COLUMN())),INDIRECT(ADDRESS(($AO383-1)*3+$AP383+5,$AQ383+20)))&gt;=1,0,INDIRECT(ADDRESS(($AO383-1)*3+$AP383+5,$AQ383+20)))))</f>
        <v>0</v>
      </c>
      <c r="AU383" s="511">
        <f ca="1">COUNTIF(INDIRECT("U"&amp;(ROW()+12*(($AO383-1)*3+$AP383)-ROW())/12+5):INDIRECT("AF"&amp;(ROW()+12*(($AO383-1)*3+$AP383)-ROW())/12+5),AT383)</f>
        <v>0</v>
      </c>
      <c r="AV383" s="511">
        <f ca="1">IF(AND(AR383+AT383&gt;0,AS383+AU383&gt;0),COUNTIF(AV$6:AV382,"&gt;0")+1,0)</f>
        <v>0</v>
      </c>
    </row>
    <row r="384" spans="41:48">
      <c r="AO384" s="511">
        <v>11</v>
      </c>
      <c r="AP384" s="511">
        <v>2</v>
      </c>
      <c r="AQ384" s="511">
        <v>7</v>
      </c>
      <c r="AR384" s="515">
        <f ca="1">IF($AQ384=1,IF(INDIRECT(ADDRESS(($AO384-1)*3+$AP384+5,$AQ384+7))="",0,INDIRECT(ADDRESS(($AO384-1)*3+$AP384+5,$AQ384+7))),IF(INDIRECT(ADDRESS(($AO384-1)*3+$AP384+5,$AQ384+7))="",0,IF(COUNTIF(INDIRECT(ADDRESS(($AO384-1)*36+($AP384-1)*12+6,COLUMN())):INDIRECT(ADDRESS(($AO384-1)*36+($AP384-1)*12+$AQ384+4,COLUMN())),INDIRECT(ADDRESS(($AO384-1)*3+$AP384+5,$AQ384+7)))&gt;=1,0,INDIRECT(ADDRESS(($AO384-1)*3+$AP384+5,$AQ384+7)))))</f>
        <v>0</v>
      </c>
      <c r="AS384" s="511">
        <f ca="1">COUNTIF(INDIRECT("H"&amp;(ROW()+12*(($AO384-1)*3+$AP384)-ROW())/12+5):INDIRECT("S"&amp;(ROW()+12*(($AO384-1)*3+$AP384)-ROW())/12+5),AR384)</f>
        <v>0</v>
      </c>
      <c r="AT384" s="515">
        <f ca="1">IF($AQ384=1,IF(INDIRECT(ADDRESS(($AO384-1)*3+$AP384+5,$AQ384+20))="",0,INDIRECT(ADDRESS(($AO384-1)*3+$AP384+5,$AQ384+20))),IF(INDIRECT(ADDRESS(($AO384-1)*3+$AP384+5,$AQ384+20))="",0,IF(COUNTIF(INDIRECT(ADDRESS(($AO384-1)*36+($AP384-1)*12+6,COLUMN())):INDIRECT(ADDRESS(($AO384-1)*36+($AP384-1)*12+$AQ384+4,COLUMN())),INDIRECT(ADDRESS(($AO384-1)*3+$AP384+5,$AQ384+20)))&gt;=1,0,INDIRECT(ADDRESS(($AO384-1)*3+$AP384+5,$AQ384+20)))))</f>
        <v>0</v>
      </c>
      <c r="AU384" s="511">
        <f ca="1">COUNTIF(INDIRECT("U"&amp;(ROW()+12*(($AO384-1)*3+$AP384)-ROW())/12+5):INDIRECT("AF"&amp;(ROW()+12*(($AO384-1)*3+$AP384)-ROW())/12+5),AT384)</f>
        <v>0</v>
      </c>
      <c r="AV384" s="511">
        <f ca="1">IF(AND(AR384+AT384&gt;0,AS384+AU384&gt;0),COUNTIF(AV$6:AV383,"&gt;0")+1,0)</f>
        <v>0</v>
      </c>
    </row>
    <row r="385" spans="41:48">
      <c r="AO385" s="511">
        <v>11</v>
      </c>
      <c r="AP385" s="511">
        <v>2</v>
      </c>
      <c r="AQ385" s="511">
        <v>8</v>
      </c>
      <c r="AR385" s="515">
        <f ca="1">IF($AQ385=1,IF(INDIRECT(ADDRESS(($AO385-1)*3+$AP385+5,$AQ385+7))="",0,INDIRECT(ADDRESS(($AO385-1)*3+$AP385+5,$AQ385+7))),IF(INDIRECT(ADDRESS(($AO385-1)*3+$AP385+5,$AQ385+7))="",0,IF(COUNTIF(INDIRECT(ADDRESS(($AO385-1)*36+($AP385-1)*12+6,COLUMN())):INDIRECT(ADDRESS(($AO385-1)*36+($AP385-1)*12+$AQ385+4,COLUMN())),INDIRECT(ADDRESS(($AO385-1)*3+$AP385+5,$AQ385+7)))&gt;=1,0,INDIRECT(ADDRESS(($AO385-1)*3+$AP385+5,$AQ385+7)))))</f>
        <v>0</v>
      </c>
      <c r="AS385" s="511">
        <f ca="1">COUNTIF(INDIRECT("H"&amp;(ROW()+12*(($AO385-1)*3+$AP385)-ROW())/12+5):INDIRECT("S"&amp;(ROW()+12*(($AO385-1)*3+$AP385)-ROW())/12+5),AR385)</f>
        <v>0</v>
      </c>
      <c r="AT385" s="515">
        <f ca="1">IF($AQ385=1,IF(INDIRECT(ADDRESS(($AO385-1)*3+$AP385+5,$AQ385+20))="",0,INDIRECT(ADDRESS(($AO385-1)*3+$AP385+5,$AQ385+20))),IF(INDIRECT(ADDRESS(($AO385-1)*3+$AP385+5,$AQ385+20))="",0,IF(COUNTIF(INDIRECT(ADDRESS(($AO385-1)*36+($AP385-1)*12+6,COLUMN())):INDIRECT(ADDRESS(($AO385-1)*36+($AP385-1)*12+$AQ385+4,COLUMN())),INDIRECT(ADDRESS(($AO385-1)*3+$AP385+5,$AQ385+20)))&gt;=1,0,INDIRECT(ADDRESS(($AO385-1)*3+$AP385+5,$AQ385+20)))))</f>
        <v>0</v>
      </c>
      <c r="AU385" s="511">
        <f ca="1">COUNTIF(INDIRECT("U"&amp;(ROW()+12*(($AO385-1)*3+$AP385)-ROW())/12+5):INDIRECT("AF"&amp;(ROW()+12*(($AO385-1)*3+$AP385)-ROW())/12+5),AT385)</f>
        <v>0</v>
      </c>
      <c r="AV385" s="511">
        <f ca="1">IF(AND(AR385+AT385&gt;0,AS385+AU385&gt;0),COUNTIF(AV$6:AV384,"&gt;0")+1,0)</f>
        <v>0</v>
      </c>
    </row>
    <row r="386" spans="41:48">
      <c r="AO386" s="511">
        <v>11</v>
      </c>
      <c r="AP386" s="511">
        <v>2</v>
      </c>
      <c r="AQ386" s="511">
        <v>9</v>
      </c>
      <c r="AR386" s="515">
        <f ca="1">IF($AQ386=1,IF(INDIRECT(ADDRESS(($AO386-1)*3+$AP386+5,$AQ386+7))="",0,INDIRECT(ADDRESS(($AO386-1)*3+$AP386+5,$AQ386+7))),IF(INDIRECT(ADDRESS(($AO386-1)*3+$AP386+5,$AQ386+7))="",0,IF(COUNTIF(INDIRECT(ADDRESS(($AO386-1)*36+($AP386-1)*12+6,COLUMN())):INDIRECT(ADDRESS(($AO386-1)*36+($AP386-1)*12+$AQ386+4,COLUMN())),INDIRECT(ADDRESS(($AO386-1)*3+$AP386+5,$AQ386+7)))&gt;=1,0,INDIRECT(ADDRESS(($AO386-1)*3+$AP386+5,$AQ386+7)))))</f>
        <v>0</v>
      </c>
      <c r="AS386" s="511">
        <f ca="1">COUNTIF(INDIRECT("H"&amp;(ROW()+12*(($AO386-1)*3+$AP386)-ROW())/12+5):INDIRECT("S"&amp;(ROW()+12*(($AO386-1)*3+$AP386)-ROW())/12+5),AR386)</f>
        <v>0</v>
      </c>
      <c r="AT386" s="515">
        <f ca="1">IF($AQ386=1,IF(INDIRECT(ADDRESS(($AO386-1)*3+$AP386+5,$AQ386+20))="",0,INDIRECT(ADDRESS(($AO386-1)*3+$AP386+5,$AQ386+20))),IF(INDIRECT(ADDRESS(($AO386-1)*3+$AP386+5,$AQ386+20))="",0,IF(COUNTIF(INDIRECT(ADDRESS(($AO386-1)*36+($AP386-1)*12+6,COLUMN())):INDIRECT(ADDRESS(($AO386-1)*36+($AP386-1)*12+$AQ386+4,COLUMN())),INDIRECT(ADDRESS(($AO386-1)*3+$AP386+5,$AQ386+20)))&gt;=1,0,INDIRECT(ADDRESS(($AO386-1)*3+$AP386+5,$AQ386+20)))))</f>
        <v>0</v>
      </c>
      <c r="AU386" s="511">
        <f ca="1">COUNTIF(INDIRECT("U"&amp;(ROW()+12*(($AO386-1)*3+$AP386)-ROW())/12+5):INDIRECT("AF"&amp;(ROW()+12*(($AO386-1)*3+$AP386)-ROW())/12+5),AT386)</f>
        <v>0</v>
      </c>
      <c r="AV386" s="511">
        <f ca="1">IF(AND(AR386+AT386&gt;0,AS386+AU386&gt;0),COUNTIF(AV$6:AV385,"&gt;0")+1,0)</f>
        <v>0</v>
      </c>
    </row>
    <row r="387" spans="41:48">
      <c r="AO387" s="511">
        <v>11</v>
      </c>
      <c r="AP387" s="511">
        <v>2</v>
      </c>
      <c r="AQ387" s="511">
        <v>10</v>
      </c>
      <c r="AR387" s="515">
        <f ca="1">IF($AQ387=1,IF(INDIRECT(ADDRESS(($AO387-1)*3+$AP387+5,$AQ387+7))="",0,INDIRECT(ADDRESS(($AO387-1)*3+$AP387+5,$AQ387+7))),IF(INDIRECT(ADDRESS(($AO387-1)*3+$AP387+5,$AQ387+7))="",0,IF(COUNTIF(INDIRECT(ADDRESS(($AO387-1)*36+($AP387-1)*12+6,COLUMN())):INDIRECT(ADDRESS(($AO387-1)*36+($AP387-1)*12+$AQ387+4,COLUMN())),INDIRECT(ADDRESS(($AO387-1)*3+$AP387+5,$AQ387+7)))&gt;=1,0,INDIRECT(ADDRESS(($AO387-1)*3+$AP387+5,$AQ387+7)))))</f>
        <v>0</v>
      </c>
      <c r="AS387" s="511">
        <f ca="1">COUNTIF(INDIRECT("H"&amp;(ROW()+12*(($AO387-1)*3+$AP387)-ROW())/12+5):INDIRECT("S"&amp;(ROW()+12*(($AO387-1)*3+$AP387)-ROW())/12+5),AR387)</f>
        <v>0</v>
      </c>
      <c r="AT387" s="515">
        <f ca="1">IF($AQ387=1,IF(INDIRECT(ADDRESS(($AO387-1)*3+$AP387+5,$AQ387+20))="",0,INDIRECT(ADDRESS(($AO387-1)*3+$AP387+5,$AQ387+20))),IF(INDIRECT(ADDRESS(($AO387-1)*3+$AP387+5,$AQ387+20))="",0,IF(COUNTIF(INDIRECT(ADDRESS(($AO387-1)*36+($AP387-1)*12+6,COLUMN())):INDIRECT(ADDRESS(($AO387-1)*36+($AP387-1)*12+$AQ387+4,COLUMN())),INDIRECT(ADDRESS(($AO387-1)*3+$AP387+5,$AQ387+20)))&gt;=1,0,INDIRECT(ADDRESS(($AO387-1)*3+$AP387+5,$AQ387+20)))))</f>
        <v>0</v>
      </c>
      <c r="AU387" s="511">
        <f ca="1">COUNTIF(INDIRECT("U"&amp;(ROW()+12*(($AO387-1)*3+$AP387)-ROW())/12+5):INDIRECT("AF"&amp;(ROW()+12*(($AO387-1)*3+$AP387)-ROW())/12+5),AT387)</f>
        <v>0</v>
      </c>
      <c r="AV387" s="511">
        <f ca="1">IF(AND(AR387+AT387&gt;0,AS387+AU387&gt;0),COUNTIF(AV$6:AV386,"&gt;0")+1,0)</f>
        <v>0</v>
      </c>
    </row>
    <row r="388" spans="41:48">
      <c r="AO388" s="511">
        <v>11</v>
      </c>
      <c r="AP388" s="511">
        <v>2</v>
      </c>
      <c r="AQ388" s="511">
        <v>11</v>
      </c>
      <c r="AR388" s="515">
        <f ca="1">IF($AQ388=1,IF(INDIRECT(ADDRESS(($AO388-1)*3+$AP388+5,$AQ388+7))="",0,INDIRECT(ADDRESS(($AO388-1)*3+$AP388+5,$AQ388+7))),IF(INDIRECT(ADDRESS(($AO388-1)*3+$AP388+5,$AQ388+7))="",0,IF(COUNTIF(INDIRECT(ADDRESS(($AO388-1)*36+($AP388-1)*12+6,COLUMN())):INDIRECT(ADDRESS(($AO388-1)*36+($AP388-1)*12+$AQ388+4,COLUMN())),INDIRECT(ADDRESS(($AO388-1)*3+$AP388+5,$AQ388+7)))&gt;=1,0,INDIRECT(ADDRESS(($AO388-1)*3+$AP388+5,$AQ388+7)))))</f>
        <v>0</v>
      </c>
      <c r="AS388" s="511">
        <f ca="1">COUNTIF(INDIRECT("H"&amp;(ROW()+12*(($AO388-1)*3+$AP388)-ROW())/12+5):INDIRECT("S"&amp;(ROW()+12*(($AO388-1)*3+$AP388)-ROW())/12+5),AR388)</f>
        <v>0</v>
      </c>
      <c r="AT388" s="515">
        <f ca="1">IF($AQ388=1,IF(INDIRECT(ADDRESS(($AO388-1)*3+$AP388+5,$AQ388+20))="",0,INDIRECT(ADDRESS(($AO388-1)*3+$AP388+5,$AQ388+20))),IF(INDIRECT(ADDRESS(($AO388-1)*3+$AP388+5,$AQ388+20))="",0,IF(COUNTIF(INDIRECT(ADDRESS(($AO388-1)*36+($AP388-1)*12+6,COLUMN())):INDIRECT(ADDRESS(($AO388-1)*36+($AP388-1)*12+$AQ388+4,COLUMN())),INDIRECT(ADDRESS(($AO388-1)*3+$AP388+5,$AQ388+20)))&gt;=1,0,INDIRECT(ADDRESS(($AO388-1)*3+$AP388+5,$AQ388+20)))))</f>
        <v>0</v>
      </c>
      <c r="AU388" s="511">
        <f ca="1">COUNTIF(INDIRECT("U"&amp;(ROW()+12*(($AO388-1)*3+$AP388)-ROW())/12+5):INDIRECT("AF"&amp;(ROW()+12*(($AO388-1)*3+$AP388)-ROW())/12+5),AT388)</f>
        <v>0</v>
      </c>
      <c r="AV388" s="511">
        <f ca="1">IF(AND(AR388+AT388&gt;0,AS388+AU388&gt;0),COUNTIF(AV$6:AV387,"&gt;0")+1,0)</f>
        <v>0</v>
      </c>
    </row>
    <row r="389" spans="41:48">
      <c r="AO389" s="511">
        <v>11</v>
      </c>
      <c r="AP389" s="511">
        <v>2</v>
      </c>
      <c r="AQ389" s="511">
        <v>12</v>
      </c>
      <c r="AR389" s="515">
        <f ca="1">IF($AQ389=1,IF(INDIRECT(ADDRESS(($AO389-1)*3+$AP389+5,$AQ389+7))="",0,INDIRECT(ADDRESS(($AO389-1)*3+$AP389+5,$AQ389+7))),IF(INDIRECT(ADDRESS(($AO389-1)*3+$AP389+5,$AQ389+7))="",0,IF(COUNTIF(INDIRECT(ADDRESS(($AO389-1)*36+($AP389-1)*12+6,COLUMN())):INDIRECT(ADDRESS(($AO389-1)*36+($AP389-1)*12+$AQ389+4,COLUMN())),INDIRECT(ADDRESS(($AO389-1)*3+$AP389+5,$AQ389+7)))&gt;=1,0,INDIRECT(ADDRESS(($AO389-1)*3+$AP389+5,$AQ389+7)))))</f>
        <v>0</v>
      </c>
      <c r="AS389" s="511">
        <f ca="1">COUNTIF(INDIRECT("H"&amp;(ROW()+12*(($AO389-1)*3+$AP389)-ROW())/12+5):INDIRECT("S"&amp;(ROW()+12*(($AO389-1)*3+$AP389)-ROW())/12+5),AR389)</f>
        <v>0</v>
      </c>
      <c r="AT389" s="515">
        <f ca="1">IF($AQ389=1,IF(INDIRECT(ADDRESS(($AO389-1)*3+$AP389+5,$AQ389+20))="",0,INDIRECT(ADDRESS(($AO389-1)*3+$AP389+5,$AQ389+20))),IF(INDIRECT(ADDRESS(($AO389-1)*3+$AP389+5,$AQ389+20))="",0,IF(COUNTIF(INDIRECT(ADDRESS(($AO389-1)*36+($AP389-1)*12+6,COLUMN())):INDIRECT(ADDRESS(($AO389-1)*36+($AP389-1)*12+$AQ389+4,COLUMN())),INDIRECT(ADDRESS(($AO389-1)*3+$AP389+5,$AQ389+20)))&gt;=1,0,INDIRECT(ADDRESS(($AO389-1)*3+$AP389+5,$AQ389+20)))))</f>
        <v>0</v>
      </c>
      <c r="AU389" s="511">
        <f ca="1">COUNTIF(INDIRECT("U"&amp;(ROW()+12*(($AO389-1)*3+$AP389)-ROW())/12+5):INDIRECT("AF"&amp;(ROW()+12*(($AO389-1)*3+$AP389)-ROW())/12+5),AT389)</f>
        <v>0</v>
      </c>
      <c r="AV389" s="511">
        <f ca="1">IF(AND(AR389+AT389&gt;0,AS389+AU389&gt;0),COUNTIF(AV$6:AV388,"&gt;0")+1,0)</f>
        <v>0</v>
      </c>
    </row>
    <row r="390" spans="41:48">
      <c r="AO390" s="511">
        <v>11</v>
      </c>
      <c r="AP390" s="511">
        <v>3</v>
      </c>
      <c r="AQ390" s="511">
        <v>1</v>
      </c>
      <c r="AR390" s="515">
        <f ca="1">IF($AQ390=1,IF(INDIRECT(ADDRESS(($AO390-1)*3+$AP390+5,$AQ390+7))="",0,INDIRECT(ADDRESS(($AO390-1)*3+$AP390+5,$AQ390+7))),IF(INDIRECT(ADDRESS(($AO390-1)*3+$AP390+5,$AQ390+7))="",0,IF(COUNTIF(INDIRECT(ADDRESS(($AO390-1)*36+($AP390-1)*12+6,COLUMN())):INDIRECT(ADDRESS(($AO390-1)*36+($AP390-1)*12+$AQ390+4,COLUMN())),INDIRECT(ADDRESS(($AO390-1)*3+$AP390+5,$AQ390+7)))&gt;=1,0,INDIRECT(ADDRESS(($AO390-1)*3+$AP390+5,$AQ390+7)))))</f>
        <v>0</v>
      </c>
      <c r="AS390" s="511">
        <f ca="1">COUNTIF(INDIRECT("H"&amp;(ROW()+12*(($AO390-1)*3+$AP390)-ROW())/12+5):INDIRECT("S"&amp;(ROW()+12*(($AO390-1)*3+$AP390)-ROW())/12+5),AR390)</f>
        <v>0</v>
      </c>
      <c r="AT390" s="515">
        <f ca="1">IF($AQ390=1,IF(INDIRECT(ADDRESS(($AO390-1)*3+$AP390+5,$AQ390+20))="",0,INDIRECT(ADDRESS(($AO390-1)*3+$AP390+5,$AQ390+20))),IF(INDIRECT(ADDRESS(($AO390-1)*3+$AP390+5,$AQ390+20))="",0,IF(COUNTIF(INDIRECT(ADDRESS(($AO390-1)*36+($AP390-1)*12+6,COLUMN())):INDIRECT(ADDRESS(($AO390-1)*36+($AP390-1)*12+$AQ390+4,COLUMN())),INDIRECT(ADDRESS(($AO390-1)*3+$AP390+5,$AQ390+20)))&gt;=1,0,INDIRECT(ADDRESS(($AO390-1)*3+$AP390+5,$AQ390+20)))))</f>
        <v>0</v>
      </c>
      <c r="AU390" s="511">
        <f ca="1">COUNTIF(INDIRECT("U"&amp;(ROW()+12*(($AO390-1)*3+$AP390)-ROW())/12+5):INDIRECT("AF"&amp;(ROW()+12*(($AO390-1)*3+$AP390)-ROW())/12+5),AT390)</f>
        <v>0</v>
      </c>
      <c r="AV390" s="511">
        <f ca="1">IF(AND(AR390+AT390&gt;0,AS390+AU390&gt;0),COUNTIF(AV$6:AV389,"&gt;0")+1,0)</f>
        <v>0</v>
      </c>
    </row>
    <row r="391" spans="41:48">
      <c r="AO391" s="511">
        <v>11</v>
      </c>
      <c r="AP391" s="511">
        <v>3</v>
      </c>
      <c r="AQ391" s="511">
        <v>2</v>
      </c>
      <c r="AR391" s="515">
        <f ca="1">IF($AQ391=1,IF(INDIRECT(ADDRESS(($AO391-1)*3+$AP391+5,$AQ391+7))="",0,INDIRECT(ADDRESS(($AO391-1)*3+$AP391+5,$AQ391+7))),IF(INDIRECT(ADDRESS(($AO391-1)*3+$AP391+5,$AQ391+7))="",0,IF(COUNTIF(INDIRECT(ADDRESS(($AO391-1)*36+($AP391-1)*12+6,COLUMN())):INDIRECT(ADDRESS(($AO391-1)*36+($AP391-1)*12+$AQ391+4,COLUMN())),INDIRECT(ADDRESS(($AO391-1)*3+$AP391+5,$AQ391+7)))&gt;=1,0,INDIRECT(ADDRESS(($AO391-1)*3+$AP391+5,$AQ391+7)))))</f>
        <v>0</v>
      </c>
      <c r="AS391" s="511">
        <f ca="1">COUNTIF(INDIRECT("H"&amp;(ROW()+12*(($AO391-1)*3+$AP391)-ROW())/12+5):INDIRECT("S"&amp;(ROW()+12*(($AO391-1)*3+$AP391)-ROW())/12+5),AR391)</f>
        <v>0</v>
      </c>
      <c r="AT391" s="515">
        <f ca="1">IF($AQ391=1,IF(INDIRECT(ADDRESS(($AO391-1)*3+$AP391+5,$AQ391+20))="",0,INDIRECT(ADDRESS(($AO391-1)*3+$AP391+5,$AQ391+20))),IF(INDIRECT(ADDRESS(($AO391-1)*3+$AP391+5,$AQ391+20))="",0,IF(COUNTIF(INDIRECT(ADDRESS(($AO391-1)*36+($AP391-1)*12+6,COLUMN())):INDIRECT(ADDRESS(($AO391-1)*36+($AP391-1)*12+$AQ391+4,COLUMN())),INDIRECT(ADDRESS(($AO391-1)*3+$AP391+5,$AQ391+20)))&gt;=1,0,INDIRECT(ADDRESS(($AO391-1)*3+$AP391+5,$AQ391+20)))))</f>
        <v>0</v>
      </c>
      <c r="AU391" s="511">
        <f ca="1">COUNTIF(INDIRECT("U"&amp;(ROW()+12*(($AO391-1)*3+$AP391)-ROW())/12+5):INDIRECT("AF"&amp;(ROW()+12*(($AO391-1)*3+$AP391)-ROW())/12+5),AT391)</f>
        <v>0</v>
      </c>
      <c r="AV391" s="511">
        <f ca="1">IF(AND(AR391+AT391&gt;0,AS391+AU391&gt;0),COUNTIF(AV$6:AV390,"&gt;0")+1,0)</f>
        <v>0</v>
      </c>
    </row>
    <row r="392" spans="41:48">
      <c r="AO392" s="511">
        <v>11</v>
      </c>
      <c r="AP392" s="511">
        <v>3</v>
      </c>
      <c r="AQ392" s="511">
        <v>3</v>
      </c>
      <c r="AR392" s="515">
        <f ca="1">IF($AQ392=1,IF(INDIRECT(ADDRESS(($AO392-1)*3+$AP392+5,$AQ392+7))="",0,INDIRECT(ADDRESS(($AO392-1)*3+$AP392+5,$AQ392+7))),IF(INDIRECT(ADDRESS(($AO392-1)*3+$AP392+5,$AQ392+7))="",0,IF(COUNTIF(INDIRECT(ADDRESS(($AO392-1)*36+($AP392-1)*12+6,COLUMN())):INDIRECT(ADDRESS(($AO392-1)*36+($AP392-1)*12+$AQ392+4,COLUMN())),INDIRECT(ADDRESS(($AO392-1)*3+$AP392+5,$AQ392+7)))&gt;=1,0,INDIRECT(ADDRESS(($AO392-1)*3+$AP392+5,$AQ392+7)))))</f>
        <v>0</v>
      </c>
      <c r="AS392" s="511">
        <f ca="1">COUNTIF(INDIRECT("H"&amp;(ROW()+12*(($AO392-1)*3+$AP392)-ROW())/12+5):INDIRECT("S"&amp;(ROW()+12*(($AO392-1)*3+$AP392)-ROW())/12+5),AR392)</f>
        <v>0</v>
      </c>
      <c r="AT392" s="515">
        <f ca="1">IF($AQ392=1,IF(INDIRECT(ADDRESS(($AO392-1)*3+$AP392+5,$AQ392+20))="",0,INDIRECT(ADDRESS(($AO392-1)*3+$AP392+5,$AQ392+20))),IF(INDIRECT(ADDRESS(($AO392-1)*3+$AP392+5,$AQ392+20))="",0,IF(COUNTIF(INDIRECT(ADDRESS(($AO392-1)*36+($AP392-1)*12+6,COLUMN())):INDIRECT(ADDRESS(($AO392-1)*36+($AP392-1)*12+$AQ392+4,COLUMN())),INDIRECT(ADDRESS(($AO392-1)*3+$AP392+5,$AQ392+20)))&gt;=1,0,INDIRECT(ADDRESS(($AO392-1)*3+$AP392+5,$AQ392+20)))))</f>
        <v>0</v>
      </c>
      <c r="AU392" s="511">
        <f ca="1">COUNTIF(INDIRECT("U"&amp;(ROW()+12*(($AO392-1)*3+$AP392)-ROW())/12+5):INDIRECT("AF"&amp;(ROW()+12*(($AO392-1)*3+$AP392)-ROW())/12+5),AT392)</f>
        <v>0</v>
      </c>
      <c r="AV392" s="511">
        <f ca="1">IF(AND(AR392+AT392&gt;0,AS392+AU392&gt;0),COUNTIF(AV$6:AV391,"&gt;0")+1,0)</f>
        <v>0</v>
      </c>
    </row>
    <row r="393" spans="41:48">
      <c r="AO393" s="511">
        <v>11</v>
      </c>
      <c r="AP393" s="511">
        <v>3</v>
      </c>
      <c r="AQ393" s="511">
        <v>4</v>
      </c>
      <c r="AR393" s="515">
        <f ca="1">IF($AQ393=1,IF(INDIRECT(ADDRESS(($AO393-1)*3+$AP393+5,$AQ393+7))="",0,INDIRECT(ADDRESS(($AO393-1)*3+$AP393+5,$AQ393+7))),IF(INDIRECT(ADDRESS(($AO393-1)*3+$AP393+5,$AQ393+7))="",0,IF(COUNTIF(INDIRECT(ADDRESS(($AO393-1)*36+($AP393-1)*12+6,COLUMN())):INDIRECT(ADDRESS(($AO393-1)*36+($AP393-1)*12+$AQ393+4,COLUMN())),INDIRECT(ADDRESS(($AO393-1)*3+$AP393+5,$AQ393+7)))&gt;=1,0,INDIRECT(ADDRESS(($AO393-1)*3+$AP393+5,$AQ393+7)))))</f>
        <v>0</v>
      </c>
      <c r="AS393" s="511">
        <f ca="1">COUNTIF(INDIRECT("H"&amp;(ROW()+12*(($AO393-1)*3+$AP393)-ROW())/12+5):INDIRECT("S"&amp;(ROW()+12*(($AO393-1)*3+$AP393)-ROW())/12+5),AR393)</f>
        <v>0</v>
      </c>
      <c r="AT393" s="515">
        <f ca="1">IF($AQ393=1,IF(INDIRECT(ADDRESS(($AO393-1)*3+$AP393+5,$AQ393+20))="",0,INDIRECT(ADDRESS(($AO393-1)*3+$AP393+5,$AQ393+20))),IF(INDIRECT(ADDRESS(($AO393-1)*3+$AP393+5,$AQ393+20))="",0,IF(COUNTIF(INDIRECT(ADDRESS(($AO393-1)*36+($AP393-1)*12+6,COLUMN())):INDIRECT(ADDRESS(($AO393-1)*36+($AP393-1)*12+$AQ393+4,COLUMN())),INDIRECT(ADDRESS(($AO393-1)*3+$AP393+5,$AQ393+20)))&gt;=1,0,INDIRECT(ADDRESS(($AO393-1)*3+$AP393+5,$AQ393+20)))))</f>
        <v>0</v>
      </c>
      <c r="AU393" s="511">
        <f ca="1">COUNTIF(INDIRECT("U"&amp;(ROW()+12*(($AO393-1)*3+$AP393)-ROW())/12+5):INDIRECT("AF"&amp;(ROW()+12*(($AO393-1)*3+$AP393)-ROW())/12+5),AT393)</f>
        <v>0</v>
      </c>
      <c r="AV393" s="511">
        <f ca="1">IF(AND(AR393+AT393&gt;0,AS393+AU393&gt;0),COUNTIF(AV$6:AV392,"&gt;0")+1,0)</f>
        <v>0</v>
      </c>
    </row>
    <row r="394" spans="41:48">
      <c r="AO394" s="511">
        <v>11</v>
      </c>
      <c r="AP394" s="511">
        <v>3</v>
      </c>
      <c r="AQ394" s="511">
        <v>5</v>
      </c>
      <c r="AR394" s="515">
        <f ca="1">IF($AQ394=1,IF(INDIRECT(ADDRESS(($AO394-1)*3+$AP394+5,$AQ394+7))="",0,INDIRECT(ADDRESS(($AO394-1)*3+$AP394+5,$AQ394+7))),IF(INDIRECT(ADDRESS(($AO394-1)*3+$AP394+5,$AQ394+7))="",0,IF(COUNTIF(INDIRECT(ADDRESS(($AO394-1)*36+($AP394-1)*12+6,COLUMN())):INDIRECT(ADDRESS(($AO394-1)*36+($AP394-1)*12+$AQ394+4,COLUMN())),INDIRECT(ADDRESS(($AO394-1)*3+$AP394+5,$AQ394+7)))&gt;=1,0,INDIRECT(ADDRESS(($AO394-1)*3+$AP394+5,$AQ394+7)))))</f>
        <v>0</v>
      </c>
      <c r="AS394" s="511">
        <f ca="1">COUNTIF(INDIRECT("H"&amp;(ROW()+12*(($AO394-1)*3+$AP394)-ROW())/12+5):INDIRECT("S"&amp;(ROW()+12*(($AO394-1)*3+$AP394)-ROW())/12+5),AR394)</f>
        <v>0</v>
      </c>
      <c r="AT394" s="515">
        <f ca="1">IF($AQ394=1,IF(INDIRECT(ADDRESS(($AO394-1)*3+$AP394+5,$AQ394+20))="",0,INDIRECT(ADDRESS(($AO394-1)*3+$AP394+5,$AQ394+20))),IF(INDIRECT(ADDRESS(($AO394-1)*3+$AP394+5,$AQ394+20))="",0,IF(COUNTIF(INDIRECT(ADDRESS(($AO394-1)*36+($AP394-1)*12+6,COLUMN())):INDIRECT(ADDRESS(($AO394-1)*36+($AP394-1)*12+$AQ394+4,COLUMN())),INDIRECT(ADDRESS(($AO394-1)*3+$AP394+5,$AQ394+20)))&gt;=1,0,INDIRECT(ADDRESS(($AO394-1)*3+$AP394+5,$AQ394+20)))))</f>
        <v>0</v>
      </c>
      <c r="AU394" s="511">
        <f ca="1">COUNTIF(INDIRECT("U"&amp;(ROW()+12*(($AO394-1)*3+$AP394)-ROW())/12+5):INDIRECT("AF"&amp;(ROW()+12*(($AO394-1)*3+$AP394)-ROW())/12+5),AT394)</f>
        <v>0</v>
      </c>
      <c r="AV394" s="511">
        <f ca="1">IF(AND(AR394+AT394&gt;0,AS394+AU394&gt;0),COUNTIF(AV$6:AV393,"&gt;0")+1,0)</f>
        <v>0</v>
      </c>
    </row>
    <row r="395" spans="41:48">
      <c r="AO395" s="511">
        <v>11</v>
      </c>
      <c r="AP395" s="511">
        <v>3</v>
      </c>
      <c r="AQ395" s="511">
        <v>6</v>
      </c>
      <c r="AR395" s="515">
        <f ca="1">IF($AQ395=1,IF(INDIRECT(ADDRESS(($AO395-1)*3+$AP395+5,$AQ395+7))="",0,INDIRECT(ADDRESS(($AO395-1)*3+$AP395+5,$AQ395+7))),IF(INDIRECT(ADDRESS(($AO395-1)*3+$AP395+5,$AQ395+7))="",0,IF(COUNTIF(INDIRECT(ADDRESS(($AO395-1)*36+($AP395-1)*12+6,COLUMN())):INDIRECT(ADDRESS(($AO395-1)*36+($AP395-1)*12+$AQ395+4,COLUMN())),INDIRECT(ADDRESS(($AO395-1)*3+$AP395+5,$AQ395+7)))&gt;=1,0,INDIRECT(ADDRESS(($AO395-1)*3+$AP395+5,$AQ395+7)))))</f>
        <v>0</v>
      </c>
      <c r="AS395" s="511">
        <f ca="1">COUNTIF(INDIRECT("H"&amp;(ROW()+12*(($AO395-1)*3+$AP395)-ROW())/12+5):INDIRECT("S"&amp;(ROW()+12*(($AO395-1)*3+$AP395)-ROW())/12+5),AR395)</f>
        <v>0</v>
      </c>
      <c r="AT395" s="515">
        <f ca="1">IF($AQ395=1,IF(INDIRECT(ADDRESS(($AO395-1)*3+$AP395+5,$AQ395+20))="",0,INDIRECT(ADDRESS(($AO395-1)*3+$AP395+5,$AQ395+20))),IF(INDIRECT(ADDRESS(($AO395-1)*3+$AP395+5,$AQ395+20))="",0,IF(COUNTIF(INDIRECT(ADDRESS(($AO395-1)*36+($AP395-1)*12+6,COLUMN())):INDIRECT(ADDRESS(($AO395-1)*36+($AP395-1)*12+$AQ395+4,COLUMN())),INDIRECT(ADDRESS(($AO395-1)*3+$AP395+5,$AQ395+20)))&gt;=1,0,INDIRECT(ADDRESS(($AO395-1)*3+$AP395+5,$AQ395+20)))))</f>
        <v>0</v>
      </c>
      <c r="AU395" s="511">
        <f ca="1">COUNTIF(INDIRECT("U"&amp;(ROW()+12*(($AO395-1)*3+$AP395)-ROW())/12+5):INDIRECT("AF"&amp;(ROW()+12*(($AO395-1)*3+$AP395)-ROW())/12+5),AT395)</f>
        <v>0</v>
      </c>
      <c r="AV395" s="511">
        <f ca="1">IF(AND(AR395+AT395&gt;0,AS395+AU395&gt;0),COUNTIF(AV$6:AV394,"&gt;0")+1,0)</f>
        <v>0</v>
      </c>
    </row>
    <row r="396" spans="41:48">
      <c r="AO396" s="511">
        <v>11</v>
      </c>
      <c r="AP396" s="511">
        <v>3</v>
      </c>
      <c r="AQ396" s="511">
        <v>7</v>
      </c>
      <c r="AR396" s="515">
        <f ca="1">IF($AQ396=1,IF(INDIRECT(ADDRESS(($AO396-1)*3+$AP396+5,$AQ396+7))="",0,INDIRECT(ADDRESS(($AO396-1)*3+$AP396+5,$AQ396+7))),IF(INDIRECT(ADDRESS(($AO396-1)*3+$AP396+5,$AQ396+7))="",0,IF(COUNTIF(INDIRECT(ADDRESS(($AO396-1)*36+($AP396-1)*12+6,COLUMN())):INDIRECT(ADDRESS(($AO396-1)*36+($AP396-1)*12+$AQ396+4,COLUMN())),INDIRECT(ADDRESS(($AO396-1)*3+$AP396+5,$AQ396+7)))&gt;=1,0,INDIRECT(ADDRESS(($AO396-1)*3+$AP396+5,$AQ396+7)))))</f>
        <v>0</v>
      </c>
      <c r="AS396" s="511">
        <f ca="1">COUNTIF(INDIRECT("H"&amp;(ROW()+12*(($AO396-1)*3+$AP396)-ROW())/12+5):INDIRECT("S"&amp;(ROW()+12*(($AO396-1)*3+$AP396)-ROW())/12+5),AR396)</f>
        <v>0</v>
      </c>
      <c r="AT396" s="515">
        <f ca="1">IF($AQ396=1,IF(INDIRECT(ADDRESS(($AO396-1)*3+$AP396+5,$AQ396+20))="",0,INDIRECT(ADDRESS(($AO396-1)*3+$AP396+5,$AQ396+20))),IF(INDIRECT(ADDRESS(($AO396-1)*3+$AP396+5,$AQ396+20))="",0,IF(COUNTIF(INDIRECT(ADDRESS(($AO396-1)*36+($AP396-1)*12+6,COLUMN())):INDIRECT(ADDRESS(($AO396-1)*36+($AP396-1)*12+$AQ396+4,COLUMN())),INDIRECT(ADDRESS(($AO396-1)*3+$AP396+5,$AQ396+20)))&gt;=1,0,INDIRECT(ADDRESS(($AO396-1)*3+$AP396+5,$AQ396+20)))))</f>
        <v>0</v>
      </c>
      <c r="AU396" s="511">
        <f ca="1">COUNTIF(INDIRECT("U"&amp;(ROW()+12*(($AO396-1)*3+$AP396)-ROW())/12+5):INDIRECT("AF"&amp;(ROW()+12*(($AO396-1)*3+$AP396)-ROW())/12+5),AT396)</f>
        <v>0</v>
      </c>
      <c r="AV396" s="511">
        <f ca="1">IF(AND(AR396+AT396&gt;0,AS396+AU396&gt;0),COUNTIF(AV$6:AV395,"&gt;0")+1,0)</f>
        <v>0</v>
      </c>
    </row>
    <row r="397" spans="41:48">
      <c r="AO397" s="511">
        <v>11</v>
      </c>
      <c r="AP397" s="511">
        <v>3</v>
      </c>
      <c r="AQ397" s="511">
        <v>8</v>
      </c>
      <c r="AR397" s="515">
        <f ca="1">IF($AQ397=1,IF(INDIRECT(ADDRESS(($AO397-1)*3+$AP397+5,$AQ397+7))="",0,INDIRECT(ADDRESS(($AO397-1)*3+$AP397+5,$AQ397+7))),IF(INDIRECT(ADDRESS(($AO397-1)*3+$AP397+5,$AQ397+7))="",0,IF(COUNTIF(INDIRECT(ADDRESS(($AO397-1)*36+($AP397-1)*12+6,COLUMN())):INDIRECT(ADDRESS(($AO397-1)*36+($AP397-1)*12+$AQ397+4,COLUMN())),INDIRECT(ADDRESS(($AO397-1)*3+$AP397+5,$AQ397+7)))&gt;=1,0,INDIRECT(ADDRESS(($AO397-1)*3+$AP397+5,$AQ397+7)))))</f>
        <v>0</v>
      </c>
      <c r="AS397" s="511">
        <f ca="1">COUNTIF(INDIRECT("H"&amp;(ROW()+12*(($AO397-1)*3+$AP397)-ROW())/12+5):INDIRECT("S"&amp;(ROW()+12*(($AO397-1)*3+$AP397)-ROW())/12+5),AR397)</f>
        <v>0</v>
      </c>
      <c r="AT397" s="515">
        <f ca="1">IF($AQ397=1,IF(INDIRECT(ADDRESS(($AO397-1)*3+$AP397+5,$AQ397+20))="",0,INDIRECT(ADDRESS(($AO397-1)*3+$AP397+5,$AQ397+20))),IF(INDIRECT(ADDRESS(($AO397-1)*3+$AP397+5,$AQ397+20))="",0,IF(COUNTIF(INDIRECT(ADDRESS(($AO397-1)*36+($AP397-1)*12+6,COLUMN())):INDIRECT(ADDRESS(($AO397-1)*36+($AP397-1)*12+$AQ397+4,COLUMN())),INDIRECT(ADDRESS(($AO397-1)*3+$AP397+5,$AQ397+20)))&gt;=1,0,INDIRECT(ADDRESS(($AO397-1)*3+$AP397+5,$AQ397+20)))))</f>
        <v>0</v>
      </c>
      <c r="AU397" s="511">
        <f ca="1">COUNTIF(INDIRECT("U"&amp;(ROW()+12*(($AO397-1)*3+$AP397)-ROW())/12+5):INDIRECT("AF"&amp;(ROW()+12*(($AO397-1)*3+$AP397)-ROW())/12+5),AT397)</f>
        <v>0</v>
      </c>
      <c r="AV397" s="511">
        <f ca="1">IF(AND(AR397+AT397&gt;0,AS397+AU397&gt;0),COUNTIF(AV$6:AV396,"&gt;0")+1,0)</f>
        <v>0</v>
      </c>
    </row>
    <row r="398" spans="41:48">
      <c r="AO398" s="511">
        <v>11</v>
      </c>
      <c r="AP398" s="511">
        <v>3</v>
      </c>
      <c r="AQ398" s="511">
        <v>9</v>
      </c>
      <c r="AR398" s="515">
        <f ca="1">IF($AQ398=1,IF(INDIRECT(ADDRESS(($AO398-1)*3+$AP398+5,$AQ398+7))="",0,INDIRECT(ADDRESS(($AO398-1)*3+$AP398+5,$AQ398+7))),IF(INDIRECT(ADDRESS(($AO398-1)*3+$AP398+5,$AQ398+7))="",0,IF(COUNTIF(INDIRECT(ADDRESS(($AO398-1)*36+($AP398-1)*12+6,COLUMN())):INDIRECT(ADDRESS(($AO398-1)*36+($AP398-1)*12+$AQ398+4,COLUMN())),INDIRECT(ADDRESS(($AO398-1)*3+$AP398+5,$AQ398+7)))&gt;=1,0,INDIRECT(ADDRESS(($AO398-1)*3+$AP398+5,$AQ398+7)))))</f>
        <v>0</v>
      </c>
      <c r="AS398" s="511">
        <f ca="1">COUNTIF(INDIRECT("H"&amp;(ROW()+12*(($AO398-1)*3+$AP398)-ROW())/12+5):INDIRECT("S"&amp;(ROW()+12*(($AO398-1)*3+$AP398)-ROW())/12+5),AR398)</f>
        <v>0</v>
      </c>
      <c r="AT398" s="515">
        <f ca="1">IF($AQ398=1,IF(INDIRECT(ADDRESS(($AO398-1)*3+$AP398+5,$AQ398+20))="",0,INDIRECT(ADDRESS(($AO398-1)*3+$AP398+5,$AQ398+20))),IF(INDIRECT(ADDRESS(($AO398-1)*3+$AP398+5,$AQ398+20))="",0,IF(COUNTIF(INDIRECT(ADDRESS(($AO398-1)*36+($AP398-1)*12+6,COLUMN())):INDIRECT(ADDRESS(($AO398-1)*36+($AP398-1)*12+$AQ398+4,COLUMN())),INDIRECT(ADDRESS(($AO398-1)*3+$AP398+5,$AQ398+20)))&gt;=1,0,INDIRECT(ADDRESS(($AO398-1)*3+$AP398+5,$AQ398+20)))))</f>
        <v>0</v>
      </c>
      <c r="AU398" s="511">
        <f ca="1">COUNTIF(INDIRECT("U"&amp;(ROW()+12*(($AO398-1)*3+$AP398)-ROW())/12+5):INDIRECT("AF"&amp;(ROW()+12*(($AO398-1)*3+$AP398)-ROW())/12+5),AT398)</f>
        <v>0</v>
      </c>
      <c r="AV398" s="511">
        <f ca="1">IF(AND(AR398+AT398&gt;0,AS398+AU398&gt;0),COUNTIF(AV$6:AV397,"&gt;0")+1,0)</f>
        <v>0</v>
      </c>
    </row>
    <row r="399" spans="41:48">
      <c r="AO399" s="511">
        <v>11</v>
      </c>
      <c r="AP399" s="511">
        <v>3</v>
      </c>
      <c r="AQ399" s="511">
        <v>10</v>
      </c>
      <c r="AR399" s="515">
        <f ca="1">IF($AQ399=1,IF(INDIRECT(ADDRESS(($AO399-1)*3+$AP399+5,$AQ399+7))="",0,INDIRECT(ADDRESS(($AO399-1)*3+$AP399+5,$AQ399+7))),IF(INDIRECT(ADDRESS(($AO399-1)*3+$AP399+5,$AQ399+7))="",0,IF(COUNTIF(INDIRECT(ADDRESS(($AO399-1)*36+($AP399-1)*12+6,COLUMN())):INDIRECT(ADDRESS(($AO399-1)*36+($AP399-1)*12+$AQ399+4,COLUMN())),INDIRECT(ADDRESS(($AO399-1)*3+$AP399+5,$AQ399+7)))&gt;=1,0,INDIRECT(ADDRESS(($AO399-1)*3+$AP399+5,$AQ399+7)))))</f>
        <v>0</v>
      </c>
      <c r="AS399" s="511">
        <f ca="1">COUNTIF(INDIRECT("H"&amp;(ROW()+12*(($AO399-1)*3+$AP399)-ROW())/12+5):INDIRECT("S"&amp;(ROW()+12*(($AO399-1)*3+$AP399)-ROW())/12+5),AR399)</f>
        <v>0</v>
      </c>
      <c r="AT399" s="515">
        <f ca="1">IF($AQ399=1,IF(INDIRECT(ADDRESS(($AO399-1)*3+$AP399+5,$AQ399+20))="",0,INDIRECT(ADDRESS(($AO399-1)*3+$AP399+5,$AQ399+20))),IF(INDIRECT(ADDRESS(($AO399-1)*3+$AP399+5,$AQ399+20))="",0,IF(COUNTIF(INDIRECT(ADDRESS(($AO399-1)*36+($AP399-1)*12+6,COLUMN())):INDIRECT(ADDRESS(($AO399-1)*36+($AP399-1)*12+$AQ399+4,COLUMN())),INDIRECT(ADDRESS(($AO399-1)*3+$AP399+5,$AQ399+20)))&gt;=1,0,INDIRECT(ADDRESS(($AO399-1)*3+$AP399+5,$AQ399+20)))))</f>
        <v>0</v>
      </c>
      <c r="AU399" s="511">
        <f ca="1">COUNTIF(INDIRECT("U"&amp;(ROW()+12*(($AO399-1)*3+$AP399)-ROW())/12+5):INDIRECT("AF"&amp;(ROW()+12*(($AO399-1)*3+$AP399)-ROW())/12+5),AT399)</f>
        <v>0</v>
      </c>
      <c r="AV399" s="511">
        <f ca="1">IF(AND(AR399+AT399&gt;0,AS399+AU399&gt;0),COUNTIF(AV$6:AV398,"&gt;0")+1,0)</f>
        <v>0</v>
      </c>
    </row>
    <row r="400" spans="41:48">
      <c r="AO400" s="511">
        <v>11</v>
      </c>
      <c r="AP400" s="511">
        <v>3</v>
      </c>
      <c r="AQ400" s="511">
        <v>11</v>
      </c>
      <c r="AR400" s="515">
        <f ca="1">IF($AQ400=1,IF(INDIRECT(ADDRESS(($AO400-1)*3+$AP400+5,$AQ400+7))="",0,INDIRECT(ADDRESS(($AO400-1)*3+$AP400+5,$AQ400+7))),IF(INDIRECT(ADDRESS(($AO400-1)*3+$AP400+5,$AQ400+7))="",0,IF(COUNTIF(INDIRECT(ADDRESS(($AO400-1)*36+($AP400-1)*12+6,COLUMN())):INDIRECT(ADDRESS(($AO400-1)*36+($AP400-1)*12+$AQ400+4,COLUMN())),INDIRECT(ADDRESS(($AO400-1)*3+$AP400+5,$AQ400+7)))&gt;=1,0,INDIRECT(ADDRESS(($AO400-1)*3+$AP400+5,$AQ400+7)))))</f>
        <v>0</v>
      </c>
      <c r="AS400" s="511">
        <f ca="1">COUNTIF(INDIRECT("H"&amp;(ROW()+12*(($AO400-1)*3+$AP400)-ROW())/12+5):INDIRECT("S"&amp;(ROW()+12*(($AO400-1)*3+$AP400)-ROW())/12+5),AR400)</f>
        <v>0</v>
      </c>
      <c r="AT400" s="515">
        <f ca="1">IF($AQ400=1,IF(INDIRECT(ADDRESS(($AO400-1)*3+$AP400+5,$AQ400+20))="",0,INDIRECT(ADDRESS(($AO400-1)*3+$AP400+5,$AQ400+20))),IF(INDIRECT(ADDRESS(($AO400-1)*3+$AP400+5,$AQ400+20))="",0,IF(COUNTIF(INDIRECT(ADDRESS(($AO400-1)*36+($AP400-1)*12+6,COLUMN())):INDIRECT(ADDRESS(($AO400-1)*36+($AP400-1)*12+$AQ400+4,COLUMN())),INDIRECT(ADDRESS(($AO400-1)*3+$AP400+5,$AQ400+20)))&gt;=1,0,INDIRECT(ADDRESS(($AO400-1)*3+$AP400+5,$AQ400+20)))))</f>
        <v>0</v>
      </c>
      <c r="AU400" s="511">
        <f ca="1">COUNTIF(INDIRECT("U"&amp;(ROW()+12*(($AO400-1)*3+$AP400)-ROW())/12+5):INDIRECT("AF"&amp;(ROW()+12*(($AO400-1)*3+$AP400)-ROW())/12+5),AT400)</f>
        <v>0</v>
      </c>
      <c r="AV400" s="511">
        <f ca="1">IF(AND(AR400+AT400&gt;0,AS400+AU400&gt;0),COUNTIF(AV$6:AV399,"&gt;0")+1,0)</f>
        <v>0</v>
      </c>
    </row>
    <row r="401" spans="41:48">
      <c r="AO401" s="511">
        <v>11</v>
      </c>
      <c r="AP401" s="511">
        <v>3</v>
      </c>
      <c r="AQ401" s="511">
        <v>12</v>
      </c>
      <c r="AR401" s="515">
        <f ca="1">IF($AQ401=1,IF(INDIRECT(ADDRESS(($AO401-1)*3+$AP401+5,$AQ401+7))="",0,INDIRECT(ADDRESS(($AO401-1)*3+$AP401+5,$AQ401+7))),IF(INDIRECT(ADDRESS(($AO401-1)*3+$AP401+5,$AQ401+7))="",0,IF(COUNTIF(INDIRECT(ADDRESS(($AO401-1)*36+($AP401-1)*12+6,COLUMN())):INDIRECT(ADDRESS(($AO401-1)*36+($AP401-1)*12+$AQ401+4,COLUMN())),INDIRECT(ADDRESS(($AO401-1)*3+$AP401+5,$AQ401+7)))&gt;=1,0,INDIRECT(ADDRESS(($AO401-1)*3+$AP401+5,$AQ401+7)))))</f>
        <v>0</v>
      </c>
      <c r="AS401" s="511">
        <f ca="1">COUNTIF(INDIRECT("H"&amp;(ROW()+12*(($AO401-1)*3+$AP401)-ROW())/12+5):INDIRECT("S"&amp;(ROW()+12*(($AO401-1)*3+$AP401)-ROW())/12+5),AR401)</f>
        <v>0</v>
      </c>
      <c r="AT401" s="515">
        <f ca="1">IF($AQ401=1,IF(INDIRECT(ADDRESS(($AO401-1)*3+$AP401+5,$AQ401+20))="",0,INDIRECT(ADDRESS(($AO401-1)*3+$AP401+5,$AQ401+20))),IF(INDIRECT(ADDRESS(($AO401-1)*3+$AP401+5,$AQ401+20))="",0,IF(COUNTIF(INDIRECT(ADDRESS(($AO401-1)*36+($AP401-1)*12+6,COLUMN())):INDIRECT(ADDRESS(($AO401-1)*36+($AP401-1)*12+$AQ401+4,COLUMN())),INDIRECT(ADDRESS(($AO401-1)*3+$AP401+5,$AQ401+20)))&gt;=1,0,INDIRECT(ADDRESS(($AO401-1)*3+$AP401+5,$AQ401+20)))))</f>
        <v>0</v>
      </c>
      <c r="AU401" s="511">
        <f ca="1">COUNTIF(INDIRECT("U"&amp;(ROW()+12*(($AO401-1)*3+$AP401)-ROW())/12+5):INDIRECT("AF"&amp;(ROW()+12*(($AO401-1)*3+$AP401)-ROW())/12+5),AT401)</f>
        <v>0</v>
      </c>
      <c r="AV401" s="511">
        <f ca="1">IF(AND(AR401+AT401&gt;0,AS401+AU401&gt;0),COUNTIF(AV$6:AV400,"&gt;0")+1,0)</f>
        <v>0</v>
      </c>
    </row>
    <row r="402" spans="41:48">
      <c r="AO402" s="511">
        <v>12</v>
      </c>
      <c r="AP402" s="511">
        <v>1</v>
      </c>
      <c r="AQ402" s="511">
        <v>1</v>
      </c>
      <c r="AR402" s="515">
        <f ca="1">IF($AQ402=1,IF(INDIRECT(ADDRESS(($AO402-1)*3+$AP402+5,$AQ402+7))="",0,INDIRECT(ADDRESS(($AO402-1)*3+$AP402+5,$AQ402+7))),IF(INDIRECT(ADDRESS(($AO402-1)*3+$AP402+5,$AQ402+7))="",0,IF(COUNTIF(INDIRECT(ADDRESS(($AO402-1)*36+($AP402-1)*12+6,COLUMN())):INDIRECT(ADDRESS(($AO402-1)*36+($AP402-1)*12+$AQ402+4,COLUMN())),INDIRECT(ADDRESS(($AO402-1)*3+$AP402+5,$AQ402+7)))&gt;=1,0,INDIRECT(ADDRESS(($AO402-1)*3+$AP402+5,$AQ402+7)))))</f>
        <v>0</v>
      </c>
      <c r="AS402" s="511">
        <f ca="1">COUNTIF(INDIRECT("H"&amp;(ROW()+12*(($AO402-1)*3+$AP402)-ROW())/12+5):INDIRECT("S"&amp;(ROW()+12*(($AO402-1)*3+$AP402)-ROW())/12+5),AR402)</f>
        <v>0</v>
      </c>
      <c r="AT402" s="515">
        <f ca="1">IF($AQ402=1,IF(INDIRECT(ADDRESS(($AO402-1)*3+$AP402+5,$AQ402+20))="",0,INDIRECT(ADDRESS(($AO402-1)*3+$AP402+5,$AQ402+20))),IF(INDIRECT(ADDRESS(($AO402-1)*3+$AP402+5,$AQ402+20))="",0,IF(COUNTIF(INDIRECT(ADDRESS(($AO402-1)*36+($AP402-1)*12+6,COLUMN())):INDIRECT(ADDRESS(($AO402-1)*36+($AP402-1)*12+$AQ402+4,COLUMN())),INDIRECT(ADDRESS(($AO402-1)*3+$AP402+5,$AQ402+20)))&gt;=1,0,INDIRECT(ADDRESS(($AO402-1)*3+$AP402+5,$AQ402+20)))))</f>
        <v>0</v>
      </c>
      <c r="AU402" s="511">
        <f ca="1">COUNTIF(INDIRECT("U"&amp;(ROW()+12*(($AO402-1)*3+$AP402)-ROW())/12+5):INDIRECT("AF"&amp;(ROW()+12*(($AO402-1)*3+$AP402)-ROW())/12+5),AT402)</f>
        <v>0</v>
      </c>
      <c r="AV402" s="511">
        <f ca="1">IF(AND(AR402+AT402&gt;0,AS402+AU402&gt;0),COUNTIF(AV$6:AV401,"&gt;0")+1,0)</f>
        <v>0</v>
      </c>
    </row>
    <row r="403" spans="41:48">
      <c r="AO403" s="511">
        <v>12</v>
      </c>
      <c r="AP403" s="511">
        <v>1</v>
      </c>
      <c r="AQ403" s="511">
        <v>2</v>
      </c>
      <c r="AR403" s="515">
        <f ca="1">IF($AQ403=1,IF(INDIRECT(ADDRESS(($AO403-1)*3+$AP403+5,$AQ403+7))="",0,INDIRECT(ADDRESS(($AO403-1)*3+$AP403+5,$AQ403+7))),IF(INDIRECT(ADDRESS(($AO403-1)*3+$AP403+5,$AQ403+7))="",0,IF(COUNTIF(INDIRECT(ADDRESS(($AO403-1)*36+($AP403-1)*12+6,COLUMN())):INDIRECT(ADDRESS(($AO403-1)*36+($AP403-1)*12+$AQ403+4,COLUMN())),INDIRECT(ADDRESS(($AO403-1)*3+$AP403+5,$AQ403+7)))&gt;=1,0,INDIRECT(ADDRESS(($AO403-1)*3+$AP403+5,$AQ403+7)))))</f>
        <v>0</v>
      </c>
      <c r="AS403" s="511">
        <f ca="1">COUNTIF(INDIRECT("H"&amp;(ROW()+12*(($AO403-1)*3+$AP403)-ROW())/12+5):INDIRECT("S"&amp;(ROW()+12*(($AO403-1)*3+$AP403)-ROW())/12+5),AR403)</f>
        <v>0</v>
      </c>
      <c r="AT403" s="515">
        <f ca="1">IF($AQ403=1,IF(INDIRECT(ADDRESS(($AO403-1)*3+$AP403+5,$AQ403+20))="",0,INDIRECT(ADDRESS(($AO403-1)*3+$AP403+5,$AQ403+20))),IF(INDIRECT(ADDRESS(($AO403-1)*3+$AP403+5,$AQ403+20))="",0,IF(COUNTIF(INDIRECT(ADDRESS(($AO403-1)*36+($AP403-1)*12+6,COLUMN())):INDIRECT(ADDRESS(($AO403-1)*36+($AP403-1)*12+$AQ403+4,COLUMN())),INDIRECT(ADDRESS(($AO403-1)*3+$AP403+5,$AQ403+20)))&gt;=1,0,INDIRECT(ADDRESS(($AO403-1)*3+$AP403+5,$AQ403+20)))))</f>
        <v>0</v>
      </c>
      <c r="AU403" s="511">
        <f ca="1">COUNTIF(INDIRECT("U"&amp;(ROW()+12*(($AO403-1)*3+$AP403)-ROW())/12+5):INDIRECT("AF"&amp;(ROW()+12*(($AO403-1)*3+$AP403)-ROW())/12+5),AT403)</f>
        <v>0</v>
      </c>
      <c r="AV403" s="511">
        <f ca="1">IF(AND(AR403+AT403&gt;0,AS403+AU403&gt;0),COUNTIF(AV$6:AV402,"&gt;0")+1,0)</f>
        <v>0</v>
      </c>
    </row>
    <row r="404" spans="41:48">
      <c r="AO404" s="511">
        <v>12</v>
      </c>
      <c r="AP404" s="511">
        <v>1</v>
      </c>
      <c r="AQ404" s="511">
        <v>3</v>
      </c>
      <c r="AR404" s="515">
        <f ca="1">IF($AQ404=1,IF(INDIRECT(ADDRESS(($AO404-1)*3+$AP404+5,$AQ404+7))="",0,INDIRECT(ADDRESS(($AO404-1)*3+$AP404+5,$AQ404+7))),IF(INDIRECT(ADDRESS(($AO404-1)*3+$AP404+5,$AQ404+7))="",0,IF(COUNTIF(INDIRECT(ADDRESS(($AO404-1)*36+($AP404-1)*12+6,COLUMN())):INDIRECT(ADDRESS(($AO404-1)*36+($AP404-1)*12+$AQ404+4,COLUMN())),INDIRECT(ADDRESS(($AO404-1)*3+$AP404+5,$AQ404+7)))&gt;=1,0,INDIRECT(ADDRESS(($AO404-1)*3+$AP404+5,$AQ404+7)))))</f>
        <v>0</v>
      </c>
      <c r="AS404" s="511">
        <f ca="1">COUNTIF(INDIRECT("H"&amp;(ROW()+12*(($AO404-1)*3+$AP404)-ROW())/12+5):INDIRECT("S"&amp;(ROW()+12*(($AO404-1)*3+$AP404)-ROW())/12+5),AR404)</f>
        <v>0</v>
      </c>
      <c r="AT404" s="515">
        <f ca="1">IF($AQ404=1,IF(INDIRECT(ADDRESS(($AO404-1)*3+$AP404+5,$AQ404+20))="",0,INDIRECT(ADDRESS(($AO404-1)*3+$AP404+5,$AQ404+20))),IF(INDIRECT(ADDRESS(($AO404-1)*3+$AP404+5,$AQ404+20))="",0,IF(COUNTIF(INDIRECT(ADDRESS(($AO404-1)*36+($AP404-1)*12+6,COLUMN())):INDIRECT(ADDRESS(($AO404-1)*36+($AP404-1)*12+$AQ404+4,COLUMN())),INDIRECT(ADDRESS(($AO404-1)*3+$AP404+5,$AQ404+20)))&gt;=1,0,INDIRECT(ADDRESS(($AO404-1)*3+$AP404+5,$AQ404+20)))))</f>
        <v>0</v>
      </c>
      <c r="AU404" s="511">
        <f ca="1">COUNTIF(INDIRECT("U"&amp;(ROW()+12*(($AO404-1)*3+$AP404)-ROW())/12+5):INDIRECT("AF"&amp;(ROW()+12*(($AO404-1)*3+$AP404)-ROW())/12+5),AT404)</f>
        <v>0</v>
      </c>
      <c r="AV404" s="511">
        <f ca="1">IF(AND(AR404+AT404&gt;0,AS404+AU404&gt;0),COUNTIF(AV$6:AV403,"&gt;0")+1,0)</f>
        <v>0</v>
      </c>
    </row>
    <row r="405" spans="41:48">
      <c r="AO405" s="511">
        <v>12</v>
      </c>
      <c r="AP405" s="511">
        <v>1</v>
      </c>
      <c r="AQ405" s="511">
        <v>4</v>
      </c>
      <c r="AR405" s="515">
        <f ca="1">IF($AQ405=1,IF(INDIRECT(ADDRESS(($AO405-1)*3+$AP405+5,$AQ405+7))="",0,INDIRECT(ADDRESS(($AO405-1)*3+$AP405+5,$AQ405+7))),IF(INDIRECT(ADDRESS(($AO405-1)*3+$AP405+5,$AQ405+7))="",0,IF(COUNTIF(INDIRECT(ADDRESS(($AO405-1)*36+($AP405-1)*12+6,COLUMN())):INDIRECT(ADDRESS(($AO405-1)*36+($AP405-1)*12+$AQ405+4,COLUMN())),INDIRECT(ADDRESS(($AO405-1)*3+$AP405+5,$AQ405+7)))&gt;=1,0,INDIRECT(ADDRESS(($AO405-1)*3+$AP405+5,$AQ405+7)))))</f>
        <v>0</v>
      </c>
      <c r="AS405" s="511">
        <f ca="1">COUNTIF(INDIRECT("H"&amp;(ROW()+12*(($AO405-1)*3+$AP405)-ROW())/12+5):INDIRECT("S"&amp;(ROW()+12*(($AO405-1)*3+$AP405)-ROW())/12+5),AR405)</f>
        <v>0</v>
      </c>
      <c r="AT405" s="515">
        <f ca="1">IF($AQ405=1,IF(INDIRECT(ADDRESS(($AO405-1)*3+$AP405+5,$AQ405+20))="",0,INDIRECT(ADDRESS(($AO405-1)*3+$AP405+5,$AQ405+20))),IF(INDIRECT(ADDRESS(($AO405-1)*3+$AP405+5,$AQ405+20))="",0,IF(COUNTIF(INDIRECT(ADDRESS(($AO405-1)*36+($AP405-1)*12+6,COLUMN())):INDIRECT(ADDRESS(($AO405-1)*36+($AP405-1)*12+$AQ405+4,COLUMN())),INDIRECT(ADDRESS(($AO405-1)*3+$AP405+5,$AQ405+20)))&gt;=1,0,INDIRECT(ADDRESS(($AO405-1)*3+$AP405+5,$AQ405+20)))))</f>
        <v>0</v>
      </c>
      <c r="AU405" s="511">
        <f ca="1">COUNTIF(INDIRECT("U"&amp;(ROW()+12*(($AO405-1)*3+$AP405)-ROW())/12+5):INDIRECT("AF"&amp;(ROW()+12*(($AO405-1)*3+$AP405)-ROW())/12+5),AT405)</f>
        <v>0</v>
      </c>
      <c r="AV405" s="511">
        <f ca="1">IF(AND(AR405+AT405&gt;0,AS405+AU405&gt;0),COUNTIF(AV$6:AV404,"&gt;0")+1,0)</f>
        <v>0</v>
      </c>
    </row>
    <row r="406" spans="41:48">
      <c r="AO406" s="511">
        <v>12</v>
      </c>
      <c r="AP406" s="511">
        <v>1</v>
      </c>
      <c r="AQ406" s="511">
        <v>5</v>
      </c>
      <c r="AR406" s="515">
        <f ca="1">IF($AQ406=1,IF(INDIRECT(ADDRESS(($AO406-1)*3+$AP406+5,$AQ406+7))="",0,INDIRECT(ADDRESS(($AO406-1)*3+$AP406+5,$AQ406+7))),IF(INDIRECT(ADDRESS(($AO406-1)*3+$AP406+5,$AQ406+7))="",0,IF(COUNTIF(INDIRECT(ADDRESS(($AO406-1)*36+($AP406-1)*12+6,COLUMN())):INDIRECT(ADDRESS(($AO406-1)*36+($AP406-1)*12+$AQ406+4,COLUMN())),INDIRECT(ADDRESS(($AO406-1)*3+$AP406+5,$AQ406+7)))&gt;=1,0,INDIRECT(ADDRESS(($AO406-1)*3+$AP406+5,$AQ406+7)))))</f>
        <v>0</v>
      </c>
      <c r="AS406" s="511">
        <f ca="1">COUNTIF(INDIRECT("H"&amp;(ROW()+12*(($AO406-1)*3+$AP406)-ROW())/12+5):INDIRECT("S"&amp;(ROW()+12*(($AO406-1)*3+$AP406)-ROW())/12+5),AR406)</f>
        <v>0</v>
      </c>
      <c r="AT406" s="515">
        <f ca="1">IF($AQ406=1,IF(INDIRECT(ADDRESS(($AO406-1)*3+$AP406+5,$AQ406+20))="",0,INDIRECT(ADDRESS(($AO406-1)*3+$AP406+5,$AQ406+20))),IF(INDIRECT(ADDRESS(($AO406-1)*3+$AP406+5,$AQ406+20))="",0,IF(COUNTIF(INDIRECT(ADDRESS(($AO406-1)*36+($AP406-1)*12+6,COLUMN())):INDIRECT(ADDRESS(($AO406-1)*36+($AP406-1)*12+$AQ406+4,COLUMN())),INDIRECT(ADDRESS(($AO406-1)*3+$AP406+5,$AQ406+20)))&gt;=1,0,INDIRECT(ADDRESS(($AO406-1)*3+$AP406+5,$AQ406+20)))))</f>
        <v>0</v>
      </c>
      <c r="AU406" s="511">
        <f ca="1">COUNTIF(INDIRECT("U"&amp;(ROW()+12*(($AO406-1)*3+$AP406)-ROW())/12+5):INDIRECT("AF"&amp;(ROW()+12*(($AO406-1)*3+$AP406)-ROW())/12+5),AT406)</f>
        <v>0</v>
      </c>
      <c r="AV406" s="511">
        <f ca="1">IF(AND(AR406+AT406&gt;0,AS406+AU406&gt;0),COUNTIF(AV$6:AV405,"&gt;0")+1,0)</f>
        <v>0</v>
      </c>
    </row>
    <row r="407" spans="41:48">
      <c r="AO407" s="511">
        <v>12</v>
      </c>
      <c r="AP407" s="511">
        <v>1</v>
      </c>
      <c r="AQ407" s="511">
        <v>6</v>
      </c>
      <c r="AR407" s="515">
        <f ca="1">IF($AQ407=1,IF(INDIRECT(ADDRESS(($AO407-1)*3+$AP407+5,$AQ407+7))="",0,INDIRECT(ADDRESS(($AO407-1)*3+$AP407+5,$AQ407+7))),IF(INDIRECT(ADDRESS(($AO407-1)*3+$AP407+5,$AQ407+7))="",0,IF(COUNTIF(INDIRECT(ADDRESS(($AO407-1)*36+($AP407-1)*12+6,COLUMN())):INDIRECT(ADDRESS(($AO407-1)*36+($AP407-1)*12+$AQ407+4,COLUMN())),INDIRECT(ADDRESS(($AO407-1)*3+$AP407+5,$AQ407+7)))&gt;=1,0,INDIRECT(ADDRESS(($AO407-1)*3+$AP407+5,$AQ407+7)))))</f>
        <v>0</v>
      </c>
      <c r="AS407" s="511">
        <f ca="1">COUNTIF(INDIRECT("H"&amp;(ROW()+12*(($AO407-1)*3+$AP407)-ROW())/12+5):INDIRECT("S"&amp;(ROW()+12*(($AO407-1)*3+$AP407)-ROW())/12+5),AR407)</f>
        <v>0</v>
      </c>
      <c r="AT407" s="515">
        <f ca="1">IF($AQ407=1,IF(INDIRECT(ADDRESS(($AO407-1)*3+$AP407+5,$AQ407+20))="",0,INDIRECT(ADDRESS(($AO407-1)*3+$AP407+5,$AQ407+20))),IF(INDIRECT(ADDRESS(($AO407-1)*3+$AP407+5,$AQ407+20))="",0,IF(COUNTIF(INDIRECT(ADDRESS(($AO407-1)*36+($AP407-1)*12+6,COLUMN())):INDIRECT(ADDRESS(($AO407-1)*36+($AP407-1)*12+$AQ407+4,COLUMN())),INDIRECT(ADDRESS(($AO407-1)*3+$AP407+5,$AQ407+20)))&gt;=1,0,INDIRECT(ADDRESS(($AO407-1)*3+$AP407+5,$AQ407+20)))))</f>
        <v>0</v>
      </c>
      <c r="AU407" s="511">
        <f ca="1">COUNTIF(INDIRECT("U"&amp;(ROW()+12*(($AO407-1)*3+$AP407)-ROW())/12+5):INDIRECT("AF"&amp;(ROW()+12*(($AO407-1)*3+$AP407)-ROW())/12+5),AT407)</f>
        <v>0</v>
      </c>
      <c r="AV407" s="511">
        <f ca="1">IF(AND(AR407+AT407&gt;0,AS407+AU407&gt;0),COUNTIF(AV$6:AV406,"&gt;0")+1,0)</f>
        <v>0</v>
      </c>
    </row>
    <row r="408" spans="41:48">
      <c r="AO408" s="511">
        <v>12</v>
      </c>
      <c r="AP408" s="511">
        <v>1</v>
      </c>
      <c r="AQ408" s="511">
        <v>7</v>
      </c>
      <c r="AR408" s="515">
        <f ca="1">IF($AQ408=1,IF(INDIRECT(ADDRESS(($AO408-1)*3+$AP408+5,$AQ408+7))="",0,INDIRECT(ADDRESS(($AO408-1)*3+$AP408+5,$AQ408+7))),IF(INDIRECT(ADDRESS(($AO408-1)*3+$AP408+5,$AQ408+7))="",0,IF(COUNTIF(INDIRECT(ADDRESS(($AO408-1)*36+($AP408-1)*12+6,COLUMN())):INDIRECT(ADDRESS(($AO408-1)*36+($AP408-1)*12+$AQ408+4,COLUMN())),INDIRECT(ADDRESS(($AO408-1)*3+$AP408+5,$AQ408+7)))&gt;=1,0,INDIRECT(ADDRESS(($AO408-1)*3+$AP408+5,$AQ408+7)))))</f>
        <v>0</v>
      </c>
      <c r="AS408" s="511">
        <f ca="1">COUNTIF(INDIRECT("H"&amp;(ROW()+12*(($AO408-1)*3+$AP408)-ROW())/12+5):INDIRECT("S"&amp;(ROW()+12*(($AO408-1)*3+$AP408)-ROW())/12+5),AR408)</f>
        <v>0</v>
      </c>
      <c r="AT408" s="515">
        <f ca="1">IF($AQ408=1,IF(INDIRECT(ADDRESS(($AO408-1)*3+$AP408+5,$AQ408+20))="",0,INDIRECT(ADDRESS(($AO408-1)*3+$AP408+5,$AQ408+20))),IF(INDIRECT(ADDRESS(($AO408-1)*3+$AP408+5,$AQ408+20))="",0,IF(COUNTIF(INDIRECT(ADDRESS(($AO408-1)*36+($AP408-1)*12+6,COLUMN())):INDIRECT(ADDRESS(($AO408-1)*36+($AP408-1)*12+$AQ408+4,COLUMN())),INDIRECT(ADDRESS(($AO408-1)*3+$AP408+5,$AQ408+20)))&gt;=1,0,INDIRECT(ADDRESS(($AO408-1)*3+$AP408+5,$AQ408+20)))))</f>
        <v>0</v>
      </c>
      <c r="AU408" s="511">
        <f ca="1">COUNTIF(INDIRECT("U"&amp;(ROW()+12*(($AO408-1)*3+$AP408)-ROW())/12+5):INDIRECT("AF"&amp;(ROW()+12*(($AO408-1)*3+$AP408)-ROW())/12+5),AT408)</f>
        <v>0</v>
      </c>
      <c r="AV408" s="511">
        <f ca="1">IF(AND(AR408+AT408&gt;0,AS408+AU408&gt;0),COUNTIF(AV$6:AV407,"&gt;0")+1,0)</f>
        <v>0</v>
      </c>
    </row>
    <row r="409" spans="41:48">
      <c r="AO409" s="511">
        <v>12</v>
      </c>
      <c r="AP409" s="511">
        <v>1</v>
      </c>
      <c r="AQ409" s="511">
        <v>8</v>
      </c>
      <c r="AR409" s="515">
        <f ca="1">IF($AQ409=1,IF(INDIRECT(ADDRESS(($AO409-1)*3+$AP409+5,$AQ409+7))="",0,INDIRECT(ADDRESS(($AO409-1)*3+$AP409+5,$AQ409+7))),IF(INDIRECT(ADDRESS(($AO409-1)*3+$AP409+5,$AQ409+7))="",0,IF(COUNTIF(INDIRECT(ADDRESS(($AO409-1)*36+($AP409-1)*12+6,COLUMN())):INDIRECT(ADDRESS(($AO409-1)*36+($AP409-1)*12+$AQ409+4,COLUMN())),INDIRECT(ADDRESS(($AO409-1)*3+$AP409+5,$AQ409+7)))&gt;=1,0,INDIRECT(ADDRESS(($AO409-1)*3+$AP409+5,$AQ409+7)))))</f>
        <v>0</v>
      </c>
      <c r="AS409" s="511">
        <f ca="1">COUNTIF(INDIRECT("H"&amp;(ROW()+12*(($AO409-1)*3+$AP409)-ROW())/12+5):INDIRECT("S"&amp;(ROW()+12*(($AO409-1)*3+$AP409)-ROW())/12+5),AR409)</f>
        <v>0</v>
      </c>
      <c r="AT409" s="515">
        <f ca="1">IF($AQ409=1,IF(INDIRECT(ADDRESS(($AO409-1)*3+$AP409+5,$AQ409+20))="",0,INDIRECT(ADDRESS(($AO409-1)*3+$AP409+5,$AQ409+20))),IF(INDIRECT(ADDRESS(($AO409-1)*3+$AP409+5,$AQ409+20))="",0,IF(COUNTIF(INDIRECT(ADDRESS(($AO409-1)*36+($AP409-1)*12+6,COLUMN())):INDIRECT(ADDRESS(($AO409-1)*36+($AP409-1)*12+$AQ409+4,COLUMN())),INDIRECT(ADDRESS(($AO409-1)*3+$AP409+5,$AQ409+20)))&gt;=1,0,INDIRECT(ADDRESS(($AO409-1)*3+$AP409+5,$AQ409+20)))))</f>
        <v>0</v>
      </c>
      <c r="AU409" s="511">
        <f ca="1">COUNTIF(INDIRECT("U"&amp;(ROW()+12*(($AO409-1)*3+$AP409)-ROW())/12+5):INDIRECT("AF"&amp;(ROW()+12*(($AO409-1)*3+$AP409)-ROW())/12+5),AT409)</f>
        <v>0</v>
      </c>
      <c r="AV409" s="511">
        <f ca="1">IF(AND(AR409+AT409&gt;0,AS409+AU409&gt;0),COUNTIF(AV$6:AV408,"&gt;0")+1,0)</f>
        <v>0</v>
      </c>
    </row>
    <row r="410" spans="41:48">
      <c r="AO410" s="511">
        <v>12</v>
      </c>
      <c r="AP410" s="511">
        <v>1</v>
      </c>
      <c r="AQ410" s="511">
        <v>9</v>
      </c>
      <c r="AR410" s="515">
        <f ca="1">IF($AQ410=1,IF(INDIRECT(ADDRESS(($AO410-1)*3+$AP410+5,$AQ410+7))="",0,INDIRECT(ADDRESS(($AO410-1)*3+$AP410+5,$AQ410+7))),IF(INDIRECT(ADDRESS(($AO410-1)*3+$AP410+5,$AQ410+7))="",0,IF(COUNTIF(INDIRECT(ADDRESS(($AO410-1)*36+($AP410-1)*12+6,COLUMN())):INDIRECT(ADDRESS(($AO410-1)*36+($AP410-1)*12+$AQ410+4,COLUMN())),INDIRECT(ADDRESS(($AO410-1)*3+$AP410+5,$AQ410+7)))&gt;=1,0,INDIRECT(ADDRESS(($AO410-1)*3+$AP410+5,$AQ410+7)))))</f>
        <v>0</v>
      </c>
      <c r="AS410" s="511">
        <f ca="1">COUNTIF(INDIRECT("H"&amp;(ROW()+12*(($AO410-1)*3+$AP410)-ROW())/12+5):INDIRECT("S"&amp;(ROW()+12*(($AO410-1)*3+$AP410)-ROW())/12+5),AR410)</f>
        <v>0</v>
      </c>
      <c r="AT410" s="515">
        <f ca="1">IF($AQ410=1,IF(INDIRECT(ADDRESS(($AO410-1)*3+$AP410+5,$AQ410+20))="",0,INDIRECT(ADDRESS(($AO410-1)*3+$AP410+5,$AQ410+20))),IF(INDIRECT(ADDRESS(($AO410-1)*3+$AP410+5,$AQ410+20))="",0,IF(COUNTIF(INDIRECT(ADDRESS(($AO410-1)*36+($AP410-1)*12+6,COLUMN())):INDIRECT(ADDRESS(($AO410-1)*36+($AP410-1)*12+$AQ410+4,COLUMN())),INDIRECT(ADDRESS(($AO410-1)*3+$AP410+5,$AQ410+20)))&gt;=1,0,INDIRECT(ADDRESS(($AO410-1)*3+$AP410+5,$AQ410+20)))))</f>
        <v>0</v>
      </c>
      <c r="AU410" s="511">
        <f ca="1">COUNTIF(INDIRECT("U"&amp;(ROW()+12*(($AO410-1)*3+$AP410)-ROW())/12+5):INDIRECT("AF"&amp;(ROW()+12*(($AO410-1)*3+$AP410)-ROW())/12+5),AT410)</f>
        <v>0</v>
      </c>
      <c r="AV410" s="511">
        <f ca="1">IF(AND(AR410+AT410&gt;0,AS410+AU410&gt;0),COUNTIF(AV$6:AV409,"&gt;0")+1,0)</f>
        <v>0</v>
      </c>
    </row>
    <row r="411" spans="41:48">
      <c r="AO411" s="511">
        <v>12</v>
      </c>
      <c r="AP411" s="511">
        <v>1</v>
      </c>
      <c r="AQ411" s="511">
        <v>10</v>
      </c>
      <c r="AR411" s="515">
        <f ca="1">IF($AQ411=1,IF(INDIRECT(ADDRESS(($AO411-1)*3+$AP411+5,$AQ411+7))="",0,INDIRECT(ADDRESS(($AO411-1)*3+$AP411+5,$AQ411+7))),IF(INDIRECT(ADDRESS(($AO411-1)*3+$AP411+5,$AQ411+7))="",0,IF(COUNTIF(INDIRECT(ADDRESS(($AO411-1)*36+($AP411-1)*12+6,COLUMN())):INDIRECT(ADDRESS(($AO411-1)*36+($AP411-1)*12+$AQ411+4,COLUMN())),INDIRECT(ADDRESS(($AO411-1)*3+$AP411+5,$AQ411+7)))&gt;=1,0,INDIRECT(ADDRESS(($AO411-1)*3+$AP411+5,$AQ411+7)))))</f>
        <v>0</v>
      </c>
      <c r="AS411" s="511">
        <f ca="1">COUNTIF(INDIRECT("H"&amp;(ROW()+12*(($AO411-1)*3+$AP411)-ROW())/12+5):INDIRECT("S"&amp;(ROW()+12*(($AO411-1)*3+$AP411)-ROW())/12+5),AR411)</f>
        <v>0</v>
      </c>
      <c r="AT411" s="515">
        <f ca="1">IF($AQ411=1,IF(INDIRECT(ADDRESS(($AO411-1)*3+$AP411+5,$AQ411+20))="",0,INDIRECT(ADDRESS(($AO411-1)*3+$AP411+5,$AQ411+20))),IF(INDIRECT(ADDRESS(($AO411-1)*3+$AP411+5,$AQ411+20))="",0,IF(COUNTIF(INDIRECT(ADDRESS(($AO411-1)*36+($AP411-1)*12+6,COLUMN())):INDIRECT(ADDRESS(($AO411-1)*36+($AP411-1)*12+$AQ411+4,COLUMN())),INDIRECT(ADDRESS(($AO411-1)*3+$AP411+5,$AQ411+20)))&gt;=1,0,INDIRECT(ADDRESS(($AO411-1)*3+$AP411+5,$AQ411+20)))))</f>
        <v>0</v>
      </c>
      <c r="AU411" s="511">
        <f ca="1">COUNTIF(INDIRECT("U"&amp;(ROW()+12*(($AO411-1)*3+$AP411)-ROW())/12+5):INDIRECT("AF"&amp;(ROW()+12*(($AO411-1)*3+$AP411)-ROW())/12+5),AT411)</f>
        <v>0</v>
      </c>
      <c r="AV411" s="511">
        <f ca="1">IF(AND(AR411+AT411&gt;0,AS411+AU411&gt;0),COUNTIF(AV$6:AV410,"&gt;0")+1,0)</f>
        <v>0</v>
      </c>
    </row>
    <row r="412" spans="41:48">
      <c r="AO412" s="511">
        <v>12</v>
      </c>
      <c r="AP412" s="511">
        <v>1</v>
      </c>
      <c r="AQ412" s="511">
        <v>11</v>
      </c>
      <c r="AR412" s="515">
        <f ca="1">IF($AQ412=1,IF(INDIRECT(ADDRESS(($AO412-1)*3+$AP412+5,$AQ412+7))="",0,INDIRECT(ADDRESS(($AO412-1)*3+$AP412+5,$AQ412+7))),IF(INDIRECT(ADDRESS(($AO412-1)*3+$AP412+5,$AQ412+7))="",0,IF(COUNTIF(INDIRECT(ADDRESS(($AO412-1)*36+($AP412-1)*12+6,COLUMN())):INDIRECT(ADDRESS(($AO412-1)*36+($AP412-1)*12+$AQ412+4,COLUMN())),INDIRECT(ADDRESS(($AO412-1)*3+$AP412+5,$AQ412+7)))&gt;=1,0,INDIRECT(ADDRESS(($AO412-1)*3+$AP412+5,$AQ412+7)))))</f>
        <v>0</v>
      </c>
      <c r="AS412" s="511">
        <f ca="1">COUNTIF(INDIRECT("H"&amp;(ROW()+12*(($AO412-1)*3+$AP412)-ROW())/12+5):INDIRECT("S"&amp;(ROW()+12*(($AO412-1)*3+$AP412)-ROW())/12+5),AR412)</f>
        <v>0</v>
      </c>
      <c r="AT412" s="515">
        <f ca="1">IF($AQ412=1,IF(INDIRECT(ADDRESS(($AO412-1)*3+$AP412+5,$AQ412+20))="",0,INDIRECT(ADDRESS(($AO412-1)*3+$AP412+5,$AQ412+20))),IF(INDIRECT(ADDRESS(($AO412-1)*3+$AP412+5,$AQ412+20))="",0,IF(COUNTIF(INDIRECT(ADDRESS(($AO412-1)*36+($AP412-1)*12+6,COLUMN())):INDIRECT(ADDRESS(($AO412-1)*36+($AP412-1)*12+$AQ412+4,COLUMN())),INDIRECT(ADDRESS(($AO412-1)*3+$AP412+5,$AQ412+20)))&gt;=1,0,INDIRECT(ADDRESS(($AO412-1)*3+$AP412+5,$AQ412+20)))))</f>
        <v>0</v>
      </c>
      <c r="AU412" s="511">
        <f ca="1">COUNTIF(INDIRECT("U"&amp;(ROW()+12*(($AO412-1)*3+$AP412)-ROW())/12+5):INDIRECT("AF"&amp;(ROW()+12*(($AO412-1)*3+$AP412)-ROW())/12+5),AT412)</f>
        <v>0</v>
      </c>
      <c r="AV412" s="511">
        <f ca="1">IF(AND(AR412+AT412&gt;0,AS412+AU412&gt;0),COUNTIF(AV$6:AV411,"&gt;0")+1,0)</f>
        <v>0</v>
      </c>
    </row>
    <row r="413" spans="41:48">
      <c r="AO413" s="511">
        <v>12</v>
      </c>
      <c r="AP413" s="511">
        <v>1</v>
      </c>
      <c r="AQ413" s="511">
        <v>12</v>
      </c>
      <c r="AR413" s="515">
        <f ca="1">IF($AQ413=1,IF(INDIRECT(ADDRESS(($AO413-1)*3+$AP413+5,$AQ413+7))="",0,INDIRECT(ADDRESS(($AO413-1)*3+$AP413+5,$AQ413+7))),IF(INDIRECT(ADDRESS(($AO413-1)*3+$AP413+5,$AQ413+7))="",0,IF(COUNTIF(INDIRECT(ADDRESS(($AO413-1)*36+($AP413-1)*12+6,COLUMN())):INDIRECT(ADDRESS(($AO413-1)*36+($AP413-1)*12+$AQ413+4,COLUMN())),INDIRECT(ADDRESS(($AO413-1)*3+$AP413+5,$AQ413+7)))&gt;=1,0,INDIRECT(ADDRESS(($AO413-1)*3+$AP413+5,$AQ413+7)))))</f>
        <v>0</v>
      </c>
      <c r="AS413" s="511">
        <f ca="1">COUNTIF(INDIRECT("H"&amp;(ROW()+12*(($AO413-1)*3+$AP413)-ROW())/12+5):INDIRECT("S"&amp;(ROW()+12*(($AO413-1)*3+$AP413)-ROW())/12+5),AR413)</f>
        <v>0</v>
      </c>
      <c r="AT413" s="515">
        <f ca="1">IF($AQ413=1,IF(INDIRECT(ADDRESS(($AO413-1)*3+$AP413+5,$AQ413+20))="",0,INDIRECT(ADDRESS(($AO413-1)*3+$AP413+5,$AQ413+20))),IF(INDIRECT(ADDRESS(($AO413-1)*3+$AP413+5,$AQ413+20))="",0,IF(COUNTIF(INDIRECT(ADDRESS(($AO413-1)*36+($AP413-1)*12+6,COLUMN())):INDIRECT(ADDRESS(($AO413-1)*36+($AP413-1)*12+$AQ413+4,COLUMN())),INDIRECT(ADDRESS(($AO413-1)*3+$AP413+5,$AQ413+20)))&gt;=1,0,INDIRECT(ADDRESS(($AO413-1)*3+$AP413+5,$AQ413+20)))))</f>
        <v>0</v>
      </c>
      <c r="AU413" s="511">
        <f ca="1">COUNTIF(INDIRECT("U"&amp;(ROW()+12*(($AO413-1)*3+$AP413)-ROW())/12+5):INDIRECT("AF"&amp;(ROW()+12*(($AO413-1)*3+$AP413)-ROW())/12+5),AT413)</f>
        <v>0</v>
      </c>
      <c r="AV413" s="511">
        <f ca="1">IF(AND(AR413+AT413&gt;0,AS413+AU413&gt;0),COUNTIF(AV$6:AV412,"&gt;0")+1,0)</f>
        <v>0</v>
      </c>
    </row>
    <row r="414" spans="41:48">
      <c r="AO414" s="511">
        <v>12</v>
      </c>
      <c r="AP414" s="511">
        <v>2</v>
      </c>
      <c r="AQ414" s="511">
        <v>1</v>
      </c>
      <c r="AR414" s="515">
        <f ca="1">IF($AQ414=1,IF(INDIRECT(ADDRESS(($AO414-1)*3+$AP414+5,$AQ414+7))="",0,INDIRECT(ADDRESS(($AO414-1)*3+$AP414+5,$AQ414+7))),IF(INDIRECT(ADDRESS(($AO414-1)*3+$AP414+5,$AQ414+7))="",0,IF(COUNTIF(INDIRECT(ADDRESS(($AO414-1)*36+($AP414-1)*12+6,COLUMN())):INDIRECT(ADDRESS(($AO414-1)*36+($AP414-1)*12+$AQ414+4,COLUMN())),INDIRECT(ADDRESS(($AO414-1)*3+$AP414+5,$AQ414+7)))&gt;=1,0,INDIRECT(ADDRESS(($AO414-1)*3+$AP414+5,$AQ414+7)))))</f>
        <v>0</v>
      </c>
      <c r="AS414" s="511">
        <f ca="1">COUNTIF(INDIRECT("H"&amp;(ROW()+12*(($AO414-1)*3+$AP414)-ROW())/12+5):INDIRECT("S"&amp;(ROW()+12*(($AO414-1)*3+$AP414)-ROW())/12+5),AR414)</f>
        <v>0</v>
      </c>
      <c r="AT414" s="515">
        <f ca="1">IF($AQ414=1,IF(INDIRECT(ADDRESS(($AO414-1)*3+$AP414+5,$AQ414+20))="",0,INDIRECT(ADDRESS(($AO414-1)*3+$AP414+5,$AQ414+20))),IF(INDIRECT(ADDRESS(($AO414-1)*3+$AP414+5,$AQ414+20))="",0,IF(COUNTIF(INDIRECT(ADDRESS(($AO414-1)*36+($AP414-1)*12+6,COLUMN())):INDIRECT(ADDRESS(($AO414-1)*36+($AP414-1)*12+$AQ414+4,COLUMN())),INDIRECT(ADDRESS(($AO414-1)*3+$AP414+5,$AQ414+20)))&gt;=1,0,INDIRECT(ADDRESS(($AO414-1)*3+$AP414+5,$AQ414+20)))))</f>
        <v>0</v>
      </c>
      <c r="AU414" s="511">
        <f ca="1">COUNTIF(INDIRECT("U"&amp;(ROW()+12*(($AO414-1)*3+$AP414)-ROW())/12+5):INDIRECT("AF"&amp;(ROW()+12*(($AO414-1)*3+$AP414)-ROW())/12+5),AT414)</f>
        <v>0</v>
      </c>
      <c r="AV414" s="511">
        <f ca="1">IF(AND(AR414+AT414&gt;0,AS414+AU414&gt;0),COUNTIF(AV$6:AV413,"&gt;0")+1,0)</f>
        <v>0</v>
      </c>
    </row>
    <row r="415" spans="41:48">
      <c r="AO415" s="511">
        <v>12</v>
      </c>
      <c r="AP415" s="511">
        <v>2</v>
      </c>
      <c r="AQ415" s="511">
        <v>2</v>
      </c>
      <c r="AR415" s="515">
        <f ca="1">IF($AQ415=1,IF(INDIRECT(ADDRESS(($AO415-1)*3+$AP415+5,$AQ415+7))="",0,INDIRECT(ADDRESS(($AO415-1)*3+$AP415+5,$AQ415+7))),IF(INDIRECT(ADDRESS(($AO415-1)*3+$AP415+5,$AQ415+7))="",0,IF(COUNTIF(INDIRECT(ADDRESS(($AO415-1)*36+($AP415-1)*12+6,COLUMN())):INDIRECT(ADDRESS(($AO415-1)*36+($AP415-1)*12+$AQ415+4,COLUMN())),INDIRECT(ADDRESS(($AO415-1)*3+$AP415+5,$AQ415+7)))&gt;=1,0,INDIRECT(ADDRESS(($AO415-1)*3+$AP415+5,$AQ415+7)))))</f>
        <v>0</v>
      </c>
      <c r="AS415" s="511">
        <f ca="1">COUNTIF(INDIRECT("H"&amp;(ROW()+12*(($AO415-1)*3+$AP415)-ROW())/12+5):INDIRECT("S"&amp;(ROW()+12*(($AO415-1)*3+$AP415)-ROW())/12+5),AR415)</f>
        <v>0</v>
      </c>
      <c r="AT415" s="515">
        <f ca="1">IF($AQ415=1,IF(INDIRECT(ADDRESS(($AO415-1)*3+$AP415+5,$AQ415+20))="",0,INDIRECT(ADDRESS(($AO415-1)*3+$AP415+5,$AQ415+20))),IF(INDIRECT(ADDRESS(($AO415-1)*3+$AP415+5,$AQ415+20))="",0,IF(COUNTIF(INDIRECT(ADDRESS(($AO415-1)*36+($AP415-1)*12+6,COLUMN())):INDIRECT(ADDRESS(($AO415-1)*36+($AP415-1)*12+$AQ415+4,COLUMN())),INDIRECT(ADDRESS(($AO415-1)*3+$AP415+5,$AQ415+20)))&gt;=1,0,INDIRECT(ADDRESS(($AO415-1)*3+$AP415+5,$AQ415+20)))))</f>
        <v>0</v>
      </c>
      <c r="AU415" s="511">
        <f ca="1">COUNTIF(INDIRECT("U"&amp;(ROW()+12*(($AO415-1)*3+$AP415)-ROW())/12+5):INDIRECT("AF"&amp;(ROW()+12*(($AO415-1)*3+$AP415)-ROW())/12+5),AT415)</f>
        <v>0</v>
      </c>
      <c r="AV415" s="511">
        <f ca="1">IF(AND(AR415+AT415&gt;0,AS415+AU415&gt;0),COUNTIF(AV$6:AV414,"&gt;0")+1,0)</f>
        <v>0</v>
      </c>
    </row>
    <row r="416" spans="41:48">
      <c r="AO416" s="511">
        <v>12</v>
      </c>
      <c r="AP416" s="511">
        <v>2</v>
      </c>
      <c r="AQ416" s="511">
        <v>3</v>
      </c>
      <c r="AR416" s="515">
        <f ca="1">IF($AQ416=1,IF(INDIRECT(ADDRESS(($AO416-1)*3+$AP416+5,$AQ416+7))="",0,INDIRECT(ADDRESS(($AO416-1)*3+$AP416+5,$AQ416+7))),IF(INDIRECT(ADDRESS(($AO416-1)*3+$AP416+5,$AQ416+7))="",0,IF(COUNTIF(INDIRECT(ADDRESS(($AO416-1)*36+($AP416-1)*12+6,COLUMN())):INDIRECT(ADDRESS(($AO416-1)*36+($AP416-1)*12+$AQ416+4,COLUMN())),INDIRECT(ADDRESS(($AO416-1)*3+$AP416+5,$AQ416+7)))&gt;=1,0,INDIRECT(ADDRESS(($AO416-1)*3+$AP416+5,$AQ416+7)))))</f>
        <v>0</v>
      </c>
      <c r="AS416" s="511">
        <f ca="1">COUNTIF(INDIRECT("H"&amp;(ROW()+12*(($AO416-1)*3+$AP416)-ROW())/12+5):INDIRECT("S"&amp;(ROW()+12*(($AO416-1)*3+$AP416)-ROW())/12+5),AR416)</f>
        <v>0</v>
      </c>
      <c r="AT416" s="515">
        <f ca="1">IF($AQ416=1,IF(INDIRECT(ADDRESS(($AO416-1)*3+$AP416+5,$AQ416+20))="",0,INDIRECT(ADDRESS(($AO416-1)*3+$AP416+5,$AQ416+20))),IF(INDIRECT(ADDRESS(($AO416-1)*3+$AP416+5,$AQ416+20))="",0,IF(COUNTIF(INDIRECT(ADDRESS(($AO416-1)*36+($AP416-1)*12+6,COLUMN())):INDIRECT(ADDRESS(($AO416-1)*36+($AP416-1)*12+$AQ416+4,COLUMN())),INDIRECT(ADDRESS(($AO416-1)*3+$AP416+5,$AQ416+20)))&gt;=1,0,INDIRECT(ADDRESS(($AO416-1)*3+$AP416+5,$AQ416+20)))))</f>
        <v>0</v>
      </c>
      <c r="AU416" s="511">
        <f ca="1">COUNTIF(INDIRECT("U"&amp;(ROW()+12*(($AO416-1)*3+$AP416)-ROW())/12+5):INDIRECT("AF"&amp;(ROW()+12*(($AO416-1)*3+$AP416)-ROW())/12+5),AT416)</f>
        <v>0</v>
      </c>
      <c r="AV416" s="511">
        <f ca="1">IF(AND(AR416+AT416&gt;0,AS416+AU416&gt;0),COUNTIF(AV$6:AV415,"&gt;0")+1,0)</f>
        <v>0</v>
      </c>
    </row>
    <row r="417" spans="41:48">
      <c r="AO417" s="511">
        <v>12</v>
      </c>
      <c r="AP417" s="511">
        <v>2</v>
      </c>
      <c r="AQ417" s="511">
        <v>4</v>
      </c>
      <c r="AR417" s="515">
        <f ca="1">IF($AQ417=1,IF(INDIRECT(ADDRESS(($AO417-1)*3+$AP417+5,$AQ417+7))="",0,INDIRECT(ADDRESS(($AO417-1)*3+$AP417+5,$AQ417+7))),IF(INDIRECT(ADDRESS(($AO417-1)*3+$AP417+5,$AQ417+7))="",0,IF(COUNTIF(INDIRECT(ADDRESS(($AO417-1)*36+($AP417-1)*12+6,COLUMN())):INDIRECT(ADDRESS(($AO417-1)*36+($AP417-1)*12+$AQ417+4,COLUMN())),INDIRECT(ADDRESS(($AO417-1)*3+$AP417+5,$AQ417+7)))&gt;=1,0,INDIRECT(ADDRESS(($AO417-1)*3+$AP417+5,$AQ417+7)))))</f>
        <v>0</v>
      </c>
      <c r="AS417" s="511">
        <f ca="1">COUNTIF(INDIRECT("H"&amp;(ROW()+12*(($AO417-1)*3+$AP417)-ROW())/12+5):INDIRECT("S"&amp;(ROW()+12*(($AO417-1)*3+$AP417)-ROW())/12+5),AR417)</f>
        <v>0</v>
      </c>
      <c r="AT417" s="515">
        <f ca="1">IF($AQ417=1,IF(INDIRECT(ADDRESS(($AO417-1)*3+$AP417+5,$AQ417+20))="",0,INDIRECT(ADDRESS(($AO417-1)*3+$AP417+5,$AQ417+20))),IF(INDIRECT(ADDRESS(($AO417-1)*3+$AP417+5,$AQ417+20))="",0,IF(COUNTIF(INDIRECT(ADDRESS(($AO417-1)*36+($AP417-1)*12+6,COLUMN())):INDIRECT(ADDRESS(($AO417-1)*36+($AP417-1)*12+$AQ417+4,COLUMN())),INDIRECT(ADDRESS(($AO417-1)*3+$AP417+5,$AQ417+20)))&gt;=1,0,INDIRECT(ADDRESS(($AO417-1)*3+$AP417+5,$AQ417+20)))))</f>
        <v>0</v>
      </c>
      <c r="AU417" s="511">
        <f ca="1">COUNTIF(INDIRECT("U"&amp;(ROW()+12*(($AO417-1)*3+$AP417)-ROW())/12+5):INDIRECT("AF"&amp;(ROW()+12*(($AO417-1)*3+$AP417)-ROW())/12+5),AT417)</f>
        <v>0</v>
      </c>
      <c r="AV417" s="511">
        <f ca="1">IF(AND(AR417+AT417&gt;0,AS417+AU417&gt;0),COUNTIF(AV$6:AV416,"&gt;0")+1,0)</f>
        <v>0</v>
      </c>
    </row>
    <row r="418" spans="41:48">
      <c r="AO418" s="511">
        <v>12</v>
      </c>
      <c r="AP418" s="511">
        <v>2</v>
      </c>
      <c r="AQ418" s="511">
        <v>5</v>
      </c>
      <c r="AR418" s="515">
        <f ca="1">IF($AQ418=1,IF(INDIRECT(ADDRESS(($AO418-1)*3+$AP418+5,$AQ418+7))="",0,INDIRECT(ADDRESS(($AO418-1)*3+$AP418+5,$AQ418+7))),IF(INDIRECT(ADDRESS(($AO418-1)*3+$AP418+5,$AQ418+7))="",0,IF(COUNTIF(INDIRECT(ADDRESS(($AO418-1)*36+($AP418-1)*12+6,COLUMN())):INDIRECT(ADDRESS(($AO418-1)*36+($AP418-1)*12+$AQ418+4,COLUMN())),INDIRECT(ADDRESS(($AO418-1)*3+$AP418+5,$AQ418+7)))&gt;=1,0,INDIRECT(ADDRESS(($AO418-1)*3+$AP418+5,$AQ418+7)))))</f>
        <v>0</v>
      </c>
      <c r="AS418" s="511">
        <f ca="1">COUNTIF(INDIRECT("H"&amp;(ROW()+12*(($AO418-1)*3+$AP418)-ROW())/12+5):INDIRECT("S"&amp;(ROW()+12*(($AO418-1)*3+$AP418)-ROW())/12+5),AR418)</f>
        <v>0</v>
      </c>
      <c r="AT418" s="515">
        <f ca="1">IF($AQ418=1,IF(INDIRECT(ADDRESS(($AO418-1)*3+$AP418+5,$AQ418+20))="",0,INDIRECT(ADDRESS(($AO418-1)*3+$AP418+5,$AQ418+20))),IF(INDIRECT(ADDRESS(($AO418-1)*3+$AP418+5,$AQ418+20))="",0,IF(COUNTIF(INDIRECT(ADDRESS(($AO418-1)*36+($AP418-1)*12+6,COLUMN())):INDIRECT(ADDRESS(($AO418-1)*36+($AP418-1)*12+$AQ418+4,COLUMN())),INDIRECT(ADDRESS(($AO418-1)*3+$AP418+5,$AQ418+20)))&gt;=1,0,INDIRECT(ADDRESS(($AO418-1)*3+$AP418+5,$AQ418+20)))))</f>
        <v>0</v>
      </c>
      <c r="AU418" s="511">
        <f ca="1">COUNTIF(INDIRECT("U"&amp;(ROW()+12*(($AO418-1)*3+$AP418)-ROW())/12+5):INDIRECT("AF"&amp;(ROW()+12*(($AO418-1)*3+$AP418)-ROW())/12+5),AT418)</f>
        <v>0</v>
      </c>
      <c r="AV418" s="511">
        <f ca="1">IF(AND(AR418+AT418&gt;0,AS418+AU418&gt;0),COUNTIF(AV$6:AV417,"&gt;0")+1,0)</f>
        <v>0</v>
      </c>
    </row>
    <row r="419" spans="41:48">
      <c r="AO419" s="511">
        <v>12</v>
      </c>
      <c r="AP419" s="511">
        <v>2</v>
      </c>
      <c r="AQ419" s="511">
        <v>6</v>
      </c>
      <c r="AR419" s="515">
        <f ca="1">IF($AQ419=1,IF(INDIRECT(ADDRESS(($AO419-1)*3+$AP419+5,$AQ419+7))="",0,INDIRECT(ADDRESS(($AO419-1)*3+$AP419+5,$AQ419+7))),IF(INDIRECT(ADDRESS(($AO419-1)*3+$AP419+5,$AQ419+7))="",0,IF(COUNTIF(INDIRECT(ADDRESS(($AO419-1)*36+($AP419-1)*12+6,COLUMN())):INDIRECT(ADDRESS(($AO419-1)*36+($AP419-1)*12+$AQ419+4,COLUMN())),INDIRECT(ADDRESS(($AO419-1)*3+$AP419+5,$AQ419+7)))&gt;=1,0,INDIRECT(ADDRESS(($AO419-1)*3+$AP419+5,$AQ419+7)))))</f>
        <v>0</v>
      </c>
      <c r="AS419" s="511">
        <f ca="1">COUNTIF(INDIRECT("H"&amp;(ROW()+12*(($AO419-1)*3+$AP419)-ROW())/12+5):INDIRECT("S"&amp;(ROW()+12*(($AO419-1)*3+$AP419)-ROW())/12+5),AR419)</f>
        <v>0</v>
      </c>
      <c r="AT419" s="515">
        <f ca="1">IF($AQ419=1,IF(INDIRECT(ADDRESS(($AO419-1)*3+$AP419+5,$AQ419+20))="",0,INDIRECT(ADDRESS(($AO419-1)*3+$AP419+5,$AQ419+20))),IF(INDIRECT(ADDRESS(($AO419-1)*3+$AP419+5,$AQ419+20))="",0,IF(COUNTIF(INDIRECT(ADDRESS(($AO419-1)*36+($AP419-1)*12+6,COLUMN())):INDIRECT(ADDRESS(($AO419-1)*36+($AP419-1)*12+$AQ419+4,COLUMN())),INDIRECT(ADDRESS(($AO419-1)*3+$AP419+5,$AQ419+20)))&gt;=1,0,INDIRECT(ADDRESS(($AO419-1)*3+$AP419+5,$AQ419+20)))))</f>
        <v>0</v>
      </c>
      <c r="AU419" s="511">
        <f ca="1">COUNTIF(INDIRECT("U"&amp;(ROW()+12*(($AO419-1)*3+$AP419)-ROW())/12+5):INDIRECT("AF"&amp;(ROW()+12*(($AO419-1)*3+$AP419)-ROW())/12+5),AT419)</f>
        <v>0</v>
      </c>
      <c r="AV419" s="511">
        <f ca="1">IF(AND(AR419+AT419&gt;0,AS419+AU419&gt;0),COUNTIF(AV$6:AV418,"&gt;0")+1,0)</f>
        <v>0</v>
      </c>
    </row>
    <row r="420" spans="41:48">
      <c r="AO420" s="511">
        <v>12</v>
      </c>
      <c r="AP420" s="511">
        <v>2</v>
      </c>
      <c r="AQ420" s="511">
        <v>7</v>
      </c>
      <c r="AR420" s="515">
        <f ca="1">IF($AQ420=1,IF(INDIRECT(ADDRESS(($AO420-1)*3+$AP420+5,$AQ420+7))="",0,INDIRECT(ADDRESS(($AO420-1)*3+$AP420+5,$AQ420+7))),IF(INDIRECT(ADDRESS(($AO420-1)*3+$AP420+5,$AQ420+7))="",0,IF(COUNTIF(INDIRECT(ADDRESS(($AO420-1)*36+($AP420-1)*12+6,COLUMN())):INDIRECT(ADDRESS(($AO420-1)*36+($AP420-1)*12+$AQ420+4,COLUMN())),INDIRECT(ADDRESS(($AO420-1)*3+$AP420+5,$AQ420+7)))&gt;=1,0,INDIRECT(ADDRESS(($AO420-1)*3+$AP420+5,$AQ420+7)))))</f>
        <v>0</v>
      </c>
      <c r="AS420" s="511">
        <f ca="1">COUNTIF(INDIRECT("H"&amp;(ROW()+12*(($AO420-1)*3+$AP420)-ROW())/12+5):INDIRECT("S"&amp;(ROW()+12*(($AO420-1)*3+$AP420)-ROW())/12+5),AR420)</f>
        <v>0</v>
      </c>
      <c r="AT420" s="515">
        <f ca="1">IF($AQ420=1,IF(INDIRECT(ADDRESS(($AO420-1)*3+$AP420+5,$AQ420+20))="",0,INDIRECT(ADDRESS(($AO420-1)*3+$AP420+5,$AQ420+20))),IF(INDIRECT(ADDRESS(($AO420-1)*3+$AP420+5,$AQ420+20))="",0,IF(COUNTIF(INDIRECT(ADDRESS(($AO420-1)*36+($AP420-1)*12+6,COLUMN())):INDIRECT(ADDRESS(($AO420-1)*36+($AP420-1)*12+$AQ420+4,COLUMN())),INDIRECT(ADDRESS(($AO420-1)*3+$AP420+5,$AQ420+20)))&gt;=1,0,INDIRECT(ADDRESS(($AO420-1)*3+$AP420+5,$AQ420+20)))))</f>
        <v>0</v>
      </c>
      <c r="AU420" s="511">
        <f ca="1">COUNTIF(INDIRECT("U"&amp;(ROW()+12*(($AO420-1)*3+$AP420)-ROW())/12+5):INDIRECT("AF"&amp;(ROW()+12*(($AO420-1)*3+$AP420)-ROW())/12+5),AT420)</f>
        <v>0</v>
      </c>
      <c r="AV420" s="511">
        <f ca="1">IF(AND(AR420+AT420&gt;0,AS420+AU420&gt;0),COUNTIF(AV$6:AV419,"&gt;0")+1,0)</f>
        <v>0</v>
      </c>
    </row>
    <row r="421" spans="41:48">
      <c r="AO421" s="511">
        <v>12</v>
      </c>
      <c r="AP421" s="511">
        <v>2</v>
      </c>
      <c r="AQ421" s="511">
        <v>8</v>
      </c>
      <c r="AR421" s="515">
        <f ca="1">IF($AQ421=1,IF(INDIRECT(ADDRESS(($AO421-1)*3+$AP421+5,$AQ421+7))="",0,INDIRECT(ADDRESS(($AO421-1)*3+$AP421+5,$AQ421+7))),IF(INDIRECT(ADDRESS(($AO421-1)*3+$AP421+5,$AQ421+7))="",0,IF(COUNTIF(INDIRECT(ADDRESS(($AO421-1)*36+($AP421-1)*12+6,COLUMN())):INDIRECT(ADDRESS(($AO421-1)*36+($AP421-1)*12+$AQ421+4,COLUMN())),INDIRECT(ADDRESS(($AO421-1)*3+$AP421+5,$AQ421+7)))&gt;=1,0,INDIRECT(ADDRESS(($AO421-1)*3+$AP421+5,$AQ421+7)))))</f>
        <v>0</v>
      </c>
      <c r="AS421" s="511">
        <f ca="1">COUNTIF(INDIRECT("H"&amp;(ROW()+12*(($AO421-1)*3+$AP421)-ROW())/12+5):INDIRECT("S"&amp;(ROW()+12*(($AO421-1)*3+$AP421)-ROW())/12+5),AR421)</f>
        <v>0</v>
      </c>
      <c r="AT421" s="515">
        <f ca="1">IF($AQ421=1,IF(INDIRECT(ADDRESS(($AO421-1)*3+$AP421+5,$AQ421+20))="",0,INDIRECT(ADDRESS(($AO421-1)*3+$AP421+5,$AQ421+20))),IF(INDIRECT(ADDRESS(($AO421-1)*3+$AP421+5,$AQ421+20))="",0,IF(COUNTIF(INDIRECT(ADDRESS(($AO421-1)*36+($AP421-1)*12+6,COLUMN())):INDIRECT(ADDRESS(($AO421-1)*36+($AP421-1)*12+$AQ421+4,COLUMN())),INDIRECT(ADDRESS(($AO421-1)*3+$AP421+5,$AQ421+20)))&gt;=1,0,INDIRECT(ADDRESS(($AO421-1)*3+$AP421+5,$AQ421+20)))))</f>
        <v>0</v>
      </c>
      <c r="AU421" s="511">
        <f ca="1">COUNTIF(INDIRECT("U"&amp;(ROW()+12*(($AO421-1)*3+$AP421)-ROW())/12+5):INDIRECT("AF"&amp;(ROW()+12*(($AO421-1)*3+$AP421)-ROW())/12+5),AT421)</f>
        <v>0</v>
      </c>
      <c r="AV421" s="511">
        <f ca="1">IF(AND(AR421+AT421&gt;0,AS421+AU421&gt;0),COUNTIF(AV$6:AV420,"&gt;0")+1,0)</f>
        <v>0</v>
      </c>
    </row>
    <row r="422" spans="41:48">
      <c r="AO422" s="511">
        <v>12</v>
      </c>
      <c r="AP422" s="511">
        <v>2</v>
      </c>
      <c r="AQ422" s="511">
        <v>9</v>
      </c>
      <c r="AR422" s="515">
        <f ca="1">IF($AQ422=1,IF(INDIRECT(ADDRESS(($AO422-1)*3+$AP422+5,$AQ422+7))="",0,INDIRECT(ADDRESS(($AO422-1)*3+$AP422+5,$AQ422+7))),IF(INDIRECT(ADDRESS(($AO422-1)*3+$AP422+5,$AQ422+7))="",0,IF(COUNTIF(INDIRECT(ADDRESS(($AO422-1)*36+($AP422-1)*12+6,COLUMN())):INDIRECT(ADDRESS(($AO422-1)*36+($AP422-1)*12+$AQ422+4,COLUMN())),INDIRECT(ADDRESS(($AO422-1)*3+$AP422+5,$AQ422+7)))&gt;=1,0,INDIRECT(ADDRESS(($AO422-1)*3+$AP422+5,$AQ422+7)))))</f>
        <v>0</v>
      </c>
      <c r="AS422" s="511">
        <f ca="1">COUNTIF(INDIRECT("H"&amp;(ROW()+12*(($AO422-1)*3+$AP422)-ROW())/12+5):INDIRECT("S"&amp;(ROW()+12*(($AO422-1)*3+$AP422)-ROW())/12+5),AR422)</f>
        <v>0</v>
      </c>
      <c r="AT422" s="515">
        <f ca="1">IF($AQ422=1,IF(INDIRECT(ADDRESS(($AO422-1)*3+$AP422+5,$AQ422+20))="",0,INDIRECT(ADDRESS(($AO422-1)*3+$AP422+5,$AQ422+20))),IF(INDIRECT(ADDRESS(($AO422-1)*3+$AP422+5,$AQ422+20))="",0,IF(COUNTIF(INDIRECT(ADDRESS(($AO422-1)*36+($AP422-1)*12+6,COLUMN())):INDIRECT(ADDRESS(($AO422-1)*36+($AP422-1)*12+$AQ422+4,COLUMN())),INDIRECT(ADDRESS(($AO422-1)*3+$AP422+5,$AQ422+20)))&gt;=1,0,INDIRECT(ADDRESS(($AO422-1)*3+$AP422+5,$AQ422+20)))))</f>
        <v>0</v>
      </c>
      <c r="AU422" s="511">
        <f ca="1">COUNTIF(INDIRECT("U"&amp;(ROW()+12*(($AO422-1)*3+$AP422)-ROW())/12+5):INDIRECT("AF"&amp;(ROW()+12*(($AO422-1)*3+$AP422)-ROW())/12+5),AT422)</f>
        <v>0</v>
      </c>
      <c r="AV422" s="511">
        <f ca="1">IF(AND(AR422+AT422&gt;0,AS422+AU422&gt;0),COUNTIF(AV$6:AV421,"&gt;0")+1,0)</f>
        <v>0</v>
      </c>
    </row>
    <row r="423" spans="41:48">
      <c r="AO423" s="511">
        <v>12</v>
      </c>
      <c r="AP423" s="511">
        <v>2</v>
      </c>
      <c r="AQ423" s="511">
        <v>10</v>
      </c>
      <c r="AR423" s="515">
        <f ca="1">IF($AQ423=1,IF(INDIRECT(ADDRESS(($AO423-1)*3+$AP423+5,$AQ423+7))="",0,INDIRECT(ADDRESS(($AO423-1)*3+$AP423+5,$AQ423+7))),IF(INDIRECT(ADDRESS(($AO423-1)*3+$AP423+5,$AQ423+7))="",0,IF(COUNTIF(INDIRECT(ADDRESS(($AO423-1)*36+($AP423-1)*12+6,COLUMN())):INDIRECT(ADDRESS(($AO423-1)*36+($AP423-1)*12+$AQ423+4,COLUMN())),INDIRECT(ADDRESS(($AO423-1)*3+$AP423+5,$AQ423+7)))&gt;=1,0,INDIRECT(ADDRESS(($AO423-1)*3+$AP423+5,$AQ423+7)))))</f>
        <v>0</v>
      </c>
      <c r="AS423" s="511">
        <f ca="1">COUNTIF(INDIRECT("H"&amp;(ROW()+12*(($AO423-1)*3+$AP423)-ROW())/12+5):INDIRECT("S"&amp;(ROW()+12*(($AO423-1)*3+$AP423)-ROW())/12+5),AR423)</f>
        <v>0</v>
      </c>
      <c r="AT423" s="515">
        <f ca="1">IF($AQ423=1,IF(INDIRECT(ADDRESS(($AO423-1)*3+$AP423+5,$AQ423+20))="",0,INDIRECT(ADDRESS(($AO423-1)*3+$AP423+5,$AQ423+20))),IF(INDIRECT(ADDRESS(($AO423-1)*3+$AP423+5,$AQ423+20))="",0,IF(COUNTIF(INDIRECT(ADDRESS(($AO423-1)*36+($AP423-1)*12+6,COLUMN())):INDIRECT(ADDRESS(($AO423-1)*36+($AP423-1)*12+$AQ423+4,COLUMN())),INDIRECT(ADDRESS(($AO423-1)*3+$AP423+5,$AQ423+20)))&gt;=1,0,INDIRECT(ADDRESS(($AO423-1)*3+$AP423+5,$AQ423+20)))))</f>
        <v>0</v>
      </c>
      <c r="AU423" s="511">
        <f ca="1">COUNTIF(INDIRECT("U"&amp;(ROW()+12*(($AO423-1)*3+$AP423)-ROW())/12+5):INDIRECT("AF"&amp;(ROW()+12*(($AO423-1)*3+$AP423)-ROW())/12+5),AT423)</f>
        <v>0</v>
      </c>
      <c r="AV423" s="511">
        <f ca="1">IF(AND(AR423+AT423&gt;0,AS423+AU423&gt;0),COUNTIF(AV$6:AV422,"&gt;0")+1,0)</f>
        <v>0</v>
      </c>
    </row>
    <row r="424" spans="41:48">
      <c r="AO424" s="511">
        <v>12</v>
      </c>
      <c r="AP424" s="511">
        <v>2</v>
      </c>
      <c r="AQ424" s="511">
        <v>11</v>
      </c>
      <c r="AR424" s="515">
        <f ca="1">IF($AQ424=1,IF(INDIRECT(ADDRESS(($AO424-1)*3+$AP424+5,$AQ424+7))="",0,INDIRECT(ADDRESS(($AO424-1)*3+$AP424+5,$AQ424+7))),IF(INDIRECT(ADDRESS(($AO424-1)*3+$AP424+5,$AQ424+7))="",0,IF(COUNTIF(INDIRECT(ADDRESS(($AO424-1)*36+($AP424-1)*12+6,COLUMN())):INDIRECT(ADDRESS(($AO424-1)*36+($AP424-1)*12+$AQ424+4,COLUMN())),INDIRECT(ADDRESS(($AO424-1)*3+$AP424+5,$AQ424+7)))&gt;=1,0,INDIRECT(ADDRESS(($AO424-1)*3+$AP424+5,$AQ424+7)))))</f>
        <v>0</v>
      </c>
      <c r="AS424" s="511">
        <f ca="1">COUNTIF(INDIRECT("H"&amp;(ROW()+12*(($AO424-1)*3+$AP424)-ROW())/12+5):INDIRECT("S"&amp;(ROW()+12*(($AO424-1)*3+$AP424)-ROW())/12+5),AR424)</f>
        <v>0</v>
      </c>
      <c r="AT424" s="515">
        <f ca="1">IF($AQ424=1,IF(INDIRECT(ADDRESS(($AO424-1)*3+$AP424+5,$AQ424+20))="",0,INDIRECT(ADDRESS(($AO424-1)*3+$AP424+5,$AQ424+20))),IF(INDIRECT(ADDRESS(($AO424-1)*3+$AP424+5,$AQ424+20))="",0,IF(COUNTIF(INDIRECT(ADDRESS(($AO424-1)*36+($AP424-1)*12+6,COLUMN())):INDIRECT(ADDRESS(($AO424-1)*36+($AP424-1)*12+$AQ424+4,COLUMN())),INDIRECT(ADDRESS(($AO424-1)*3+$AP424+5,$AQ424+20)))&gt;=1,0,INDIRECT(ADDRESS(($AO424-1)*3+$AP424+5,$AQ424+20)))))</f>
        <v>0</v>
      </c>
      <c r="AU424" s="511">
        <f ca="1">COUNTIF(INDIRECT("U"&amp;(ROW()+12*(($AO424-1)*3+$AP424)-ROW())/12+5):INDIRECT("AF"&amp;(ROW()+12*(($AO424-1)*3+$AP424)-ROW())/12+5),AT424)</f>
        <v>0</v>
      </c>
      <c r="AV424" s="511">
        <f ca="1">IF(AND(AR424+AT424&gt;0,AS424+AU424&gt;0),COUNTIF(AV$6:AV423,"&gt;0")+1,0)</f>
        <v>0</v>
      </c>
    </row>
    <row r="425" spans="41:48">
      <c r="AO425" s="511">
        <v>12</v>
      </c>
      <c r="AP425" s="511">
        <v>2</v>
      </c>
      <c r="AQ425" s="511">
        <v>12</v>
      </c>
      <c r="AR425" s="515">
        <f ca="1">IF($AQ425=1,IF(INDIRECT(ADDRESS(($AO425-1)*3+$AP425+5,$AQ425+7))="",0,INDIRECT(ADDRESS(($AO425-1)*3+$AP425+5,$AQ425+7))),IF(INDIRECT(ADDRESS(($AO425-1)*3+$AP425+5,$AQ425+7))="",0,IF(COUNTIF(INDIRECT(ADDRESS(($AO425-1)*36+($AP425-1)*12+6,COLUMN())):INDIRECT(ADDRESS(($AO425-1)*36+($AP425-1)*12+$AQ425+4,COLUMN())),INDIRECT(ADDRESS(($AO425-1)*3+$AP425+5,$AQ425+7)))&gt;=1,0,INDIRECT(ADDRESS(($AO425-1)*3+$AP425+5,$AQ425+7)))))</f>
        <v>0</v>
      </c>
      <c r="AS425" s="511">
        <f ca="1">COUNTIF(INDIRECT("H"&amp;(ROW()+12*(($AO425-1)*3+$AP425)-ROW())/12+5):INDIRECT("S"&amp;(ROW()+12*(($AO425-1)*3+$AP425)-ROW())/12+5),AR425)</f>
        <v>0</v>
      </c>
      <c r="AT425" s="515">
        <f ca="1">IF($AQ425=1,IF(INDIRECT(ADDRESS(($AO425-1)*3+$AP425+5,$AQ425+20))="",0,INDIRECT(ADDRESS(($AO425-1)*3+$AP425+5,$AQ425+20))),IF(INDIRECT(ADDRESS(($AO425-1)*3+$AP425+5,$AQ425+20))="",0,IF(COUNTIF(INDIRECT(ADDRESS(($AO425-1)*36+($AP425-1)*12+6,COLUMN())):INDIRECT(ADDRESS(($AO425-1)*36+($AP425-1)*12+$AQ425+4,COLUMN())),INDIRECT(ADDRESS(($AO425-1)*3+$AP425+5,$AQ425+20)))&gt;=1,0,INDIRECT(ADDRESS(($AO425-1)*3+$AP425+5,$AQ425+20)))))</f>
        <v>0</v>
      </c>
      <c r="AU425" s="511">
        <f ca="1">COUNTIF(INDIRECT("U"&amp;(ROW()+12*(($AO425-1)*3+$AP425)-ROW())/12+5):INDIRECT("AF"&amp;(ROW()+12*(($AO425-1)*3+$AP425)-ROW())/12+5),AT425)</f>
        <v>0</v>
      </c>
      <c r="AV425" s="511">
        <f ca="1">IF(AND(AR425+AT425&gt;0,AS425+AU425&gt;0),COUNTIF(AV$6:AV424,"&gt;0")+1,0)</f>
        <v>0</v>
      </c>
    </row>
    <row r="426" spans="41:48">
      <c r="AO426" s="511">
        <v>12</v>
      </c>
      <c r="AP426" s="511">
        <v>3</v>
      </c>
      <c r="AQ426" s="511">
        <v>1</v>
      </c>
      <c r="AR426" s="515">
        <f ca="1">IF($AQ426=1,IF(INDIRECT(ADDRESS(($AO426-1)*3+$AP426+5,$AQ426+7))="",0,INDIRECT(ADDRESS(($AO426-1)*3+$AP426+5,$AQ426+7))),IF(INDIRECT(ADDRESS(($AO426-1)*3+$AP426+5,$AQ426+7))="",0,IF(COUNTIF(INDIRECT(ADDRESS(($AO426-1)*36+($AP426-1)*12+6,COLUMN())):INDIRECT(ADDRESS(($AO426-1)*36+($AP426-1)*12+$AQ426+4,COLUMN())),INDIRECT(ADDRESS(($AO426-1)*3+$AP426+5,$AQ426+7)))&gt;=1,0,INDIRECT(ADDRESS(($AO426-1)*3+$AP426+5,$AQ426+7)))))</f>
        <v>0</v>
      </c>
      <c r="AS426" s="511">
        <f ca="1">COUNTIF(INDIRECT("H"&amp;(ROW()+12*(($AO426-1)*3+$AP426)-ROW())/12+5):INDIRECT("S"&amp;(ROW()+12*(($AO426-1)*3+$AP426)-ROW())/12+5),AR426)</f>
        <v>0</v>
      </c>
      <c r="AT426" s="515">
        <f ca="1">IF($AQ426=1,IF(INDIRECT(ADDRESS(($AO426-1)*3+$AP426+5,$AQ426+20))="",0,INDIRECT(ADDRESS(($AO426-1)*3+$AP426+5,$AQ426+20))),IF(INDIRECT(ADDRESS(($AO426-1)*3+$AP426+5,$AQ426+20))="",0,IF(COUNTIF(INDIRECT(ADDRESS(($AO426-1)*36+($AP426-1)*12+6,COLUMN())):INDIRECT(ADDRESS(($AO426-1)*36+($AP426-1)*12+$AQ426+4,COLUMN())),INDIRECT(ADDRESS(($AO426-1)*3+$AP426+5,$AQ426+20)))&gt;=1,0,INDIRECT(ADDRESS(($AO426-1)*3+$AP426+5,$AQ426+20)))))</f>
        <v>0</v>
      </c>
      <c r="AU426" s="511">
        <f ca="1">COUNTIF(INDIRECT("U"&amp;(ROW()+12*(($AO426-1)*3+$AP426)-ROW())/12+5):INDIRECT("AF"&amp;(ROW()+12*(($AO426-1)*3+$AP426)-ROW())/12+5),AT426)</f>
        <v>0</v>
      </c>
      <c r="AV426" s="511">
        <f ca="1">IF(AND(AR426+AT426&gt;0,AS426+AU426&gt;0),COUNTIF(AV$6:AV425,"&gt;0")+1,0)</f>
        <v>0</v>
      </c>
    </row>
    <row r="427" spans="41:48">
      <c r="AO427" s="511">
        <v>12</v>
      </c>
      <c r="AP427" s="511">
        <v>3</v>
      </c>
      <c r="AQ427" s="511">
        <v>2</v>
      </c>
      <c r="AR427" s="515">
        <f ca="1">IF($AQ427=1,IF(INDIRECT(ADDRESS(($AO427-1)*3+$AP427+5,$AQ427+7))="",0,INDIRECT(ADDRESS(($AO427-1)*3+$AP427+5,$AQ427+7))),IF(INDIRECT(ADDRESS(($AO427-1)*3+$AP427+5,$AQ427+7))="",0,IF(COUNTIF(INDIRECT(ADDRESS(($AO427-1)*36+($AP427-1)*12+6,COLUMN())):INDIRECT(ADDRESS(($AO427-1)*36+($AP427-1)*12+$AQ427+4,COLUMN())),INDIRECT(ADDRESS(($AO427-1)*3+$AP427+5,$AQ427+7)))&gt;=1,0,INDIRECT(ADDRESS(($AO427-1)*3+$AP427+5,$AQ427+7)))))</f>
        <v>0</v>
      </c>
      <c r="AS427" s="511">
        <f ca="1">COUNTIF(INDIRECT("H"&amp;(ROW()+12*(($AO427-1)*3+$AP427)-ROW())/12+5):INDIRECT("S"&amp;(ROW()+12*(($AO427-1)*3+$AP427)-ROW())/12+5),AR427)</f>
        <v>0</v>
      </c>
      <c r="AT427" s="515">
        <f ca="1">IF($AQ427=1,IF(INDIRECT(ADDRESS(($AO427-1)*3+$AP427+5,$AQ427+20))="",0,INDIRECT(ADDRESS(($AO427-1)*3+$AP427+5,$AQ427+20))),IF(INDIRECT(ADDRESS(($AO427-1)*3+$AP427+5,$AQ427+20))="",0,IF(COUNTIF(INDIRECT(ADDRESS(($AO427-1)*36+($AP427-1)*12+6,COLUMN())):INDIRECT(ADDRESS(($AO427-1)*36+($AP427-1)*12+$AQ427+4,COLUMN())),INDIRECT(ADDRESS(($AO427-1)*3+$AP427+5,$AQ427+20)))&gt;=1,0,INDIRECT(ADDRESS(($AO427-1)*3+$AP427+5,$AQ427+20)))))</f>
        <v>0</v>
      </c>
      <c r="AU427" s="511">
        <f ca="1">COUNTIF(INDIRECT("U"&amp;(ROW()+12*(($AO427-1)*3+$AP427)-ROW())/12+5):INDIRECT("AF"&amp;(ROW()+12*(($AO427-1)*3+$AP427)-ROW())/12+5),AT427)</f>
        <v>0</v>
      </c>
      <c r="AV427" s="511">
        <f ca="1">IF(AND(AR427+AT427&gt;0,AS427+AU427&gt;0),COUNTIF(AV$6:AV426,"&gt;0")+1,0)</f>
        <v>0</v>
      </c>
    </row>
    <row r="428" spans="41:48">
      <c r="AO428" s="511">
        <v>12</v>
      </c>
      <c r="AP428" s="511">
        <v>3</v>
      </c>
      <c r="AQ428" s="511">
        <v>3</v>
      </c>
      <c r="AR428" s="515">
        <f ca="1">IF($AQ428=1,IF(INDIRECT(ADDRESS(($AO428-1)*3+$AP428+5,$AQ428+7))="",0,INDIRECT(ADDRESS(($AO428-1)*3+$AP428+5,$AQ428+7))),IF(INDIRECT(ADDRESS(($AO428-1)*3+$AP428+5,$AQ428+7))="",0,IF(COUNTIF(INDIRECT(ADDRESS(($AO428-1)*36+($AP428-1)*12+6,COLUMN())):INDIRECT(ADDRESS(($AO428-1)*36+($AP428-1)*12+$AQ428+4,COLUMN())),INDIRECT(ADDRESS(($AO428-1)*3+$AP428+5,$AQ428+7)))&gt;=1,0,INDIRECT(ADDRESS(($AO428-1)*3+$AP428+5,$AQ428+7)))))</f>
        <v>0</v>
      </c>
      <c r="AS428" s="511">
        <f ca="1">COUNTIF(INDIRECT("H"&amp;(ROW()+12*(($AO428-1)*3+$AP428)-ROW())/12+5):INDIRECT("S"&amp;(ROW()+12*(($AO428-1)*3+$AP428)-ROW())/12+5),AR428)</f>
        <v>0</v>
      </c>
      <c r="AT428" s="515">
        <f ca="1">IF($AQ428=1,IF(INDIRECT(ADDRESS(($AO428-1)*3+$AP428+5,$AQ428+20))="",0,INDIRECT(ADDRESS(($AO428-1)*3+$AP428+5,$AQ428+20))),IF(INDIRECT(ADDRESS(($AO428-1)*3+$AP428+5,$AQ428+20))="",0,IF(COUNTIF(INDIRECT(ADDRESS(($AO428-1)*36+($AP428-1)*12+6,COLUMN())):INDIRECT(ADDRESS(($AO428-1)*36+($AP428-1)*12+$AQ428+4,COLUMN())),INDIRECT(ADDRESS(($AO428-1)*3+$AP428+5,$AQ428+20)))&gt;=1,0,INDIRECT(ADDRESS(($AO428-1)*3+$AP428+5,$AQ428+20)))))</f>
        <v>0</v>
      </c>
      <c r="AU428" s="511">
        <f ca="1">COUNTIF(INDIRECT("U"&amp;(ROW()+12*(($AO428-1)*3+$AP428)-ROW())/12+5):INDIRECT("AF"&amp;(ROW()+12*(($AO428-1)*3+$AP428)-ROW())/12+5),AT428)</f>
        <v>0</v>
      </c>
      <c r="AV428" s="511">
        <f ca="1">IF(AND(AR428+AT428&gt;0,AS428+AU428&gt;0),COUNTIF(AV$6:AV427,"&gt;0")+1,0)</f>
        <v>0</v>
      </c>
    </row>
    <row r="429" spans="41:48">
      <c r="AO429" s="511">
        <v>12</v>
      </c>
      <c r="AP429" s="511">
        <v>3</v>
      </c>
      <c r="AQ429" s="511">
        <v>4</v>
      </c>
      <c r="AR429" s="515">
        <f ca="1">IF($AQ429=1,IF(INDIRECT(ADDRESS(($AO429-1)*3+$AP429+5,$AQ429+7))="",0,INDIRECT(ADDRESS(($AO429-1)*3+$AP429+5,$AQ429+7))),IF(INDIRECT(ADDRESS(($AO429-1)*3+$AP429+5,$AQ429+7))="",0,IF(COUNTIF(INDIRECT(ADDRESS(($AO429-1)*36+($AP429-1)*12+6,COLUMN())):INDIRECT(ADDRESS(($AO429-1)*36+($AP429-1)*12+$AQ429+4,COLUMN())),INDIRECT(ADDRESS(($AO429-1)*3+$AP429+5,$AQ429+7)))&gt;=1,0,INDIRECT(ADDRESS(($AO429-1)*3+$AP429+5,$AQ429+7)))))</f>
        <v>0</v>
      </c>
      <c r="AS429" s="511">
        <f ca="1">COUNTIF(INDIRECT("H"&amp;(ROW()+12*(($AO429-1)*3+$AP429)-ROW())/12+5):INDIRECT("S"&amp;(ROW()+12*(($AO429-1)*3+$AP429)-ROW())/12+5),AR429)</f>
        <v>0</v>
      </c>
      <c r="AT429" s="515">
        <f ca="1">IF($AQ429=1,IF(INDIRECT(ADDRESS(($AO429-1)*3+$AP429+5,$AQ429+20))="",0,INDIRECT(ADDRESS(($AO429-1)*3+$AP429+5,$AQ429+20))),IF(INDIRECT(ADDRESS(($AO429-1)*3+$AP429+5,$AQ429+20))="",0,IF(COUNTIF(INDIRECT(ADDRESS(($AO429-1)*36+($AP429-1)*12+6,COLUMN())):INDIRECT(ADDRESS(($AO429-1)*36+($AP429-1)*12+$AQ429+4,COLUMN())),INDIRECT(ADDRESS(($AO429-1)*3+$AP429+5,$AQ429+20)))&gt;=1,0,INDIRECT(ADDRESS(($AO429-1)*3+$AP429+5,$AQ429+20)))))</f>
        <v>0</v>
      </c>
      <c r="AU429" s="511">
        <f ca="1">COUNTIF(INDIRECT("U"&amp;(ROW()+12*(($AO429-1)*3+$AP429)-ROW())/12+5):INDIRECT("AF"&amp;(ROW()+12*(($AO429-1)*3+$AP429)-ROW())/12+5),AT429)</f>
        <v>0</v>
      </c>
      <c r="AV429" s="511">
        <f ca="1">IF(AND(AR429+AT429&gt;0,AS429+AU429&gt;0),COUNTIF(AV$6:AV428,"&gt;0")+1,0)</f>
        <v>0</v>
      </c>
    </row>
    <row r="430" spans="41:48">
      <c r="AO430" s="511">
        <v>12</v>
      </c>
      <c r="AP430" s="511">
        <v>3</v>
      </c>
      <c r="AQ430" s="511">
        <v>5</v>
      </c>
      <c r="AR430" s="515">
        <f ca="1">IF($AQ430=1,IF(INDIRECT(ADDRESS(($AO430-1)*3+$AP430+5,$AQ430+7))="",0,INDIRECT(ADDRESS(($AO430-1)*3+$AP430+5,$AQ430+7))),IF(INDIRECT(ADDRESS(($AO430-1)*3+$AP430+5,$AQ430+7))="",0,IF(COUNTIF(INDIRECT(ADDRESS(($AO430-1)*36+($AP430-1)*12+6,COLUMN())):INDIRECT(ADDRESS(($AO430-1)*36+($AP430-1)*12+$AQ430+4,COLUMN())),INDIRECT(ADDRESS(($AO430-1)*3+$AP430+5,$AQ430+7)))&gt;=1,0,INDIRECT(ADDRESS(($AO430-1)*3+$AP430+5,$AQ430+7)))))</f>
        <v>0</v>
      </c>
      <c r="AS430" s="511">
        <f ca="1">COUNTIF(INDIRECT("H"&amp;(ROW()+12*(($AO430-1)*3+$AP430)-ROW())/12+5):INDIRECT("S"&amp;(ROW()+12*(($AO430-1)*3+$AP430)-ROW())/12+5),AR430)</f>
        <v>0</v>
      </c>
      <c r="AT430" s="515">
        <f ca="1">IF($AQ430=1,IF(INDIRECT(ADDRESS(($AO430-1)*3+$AP430+5,$AQ430+20))="",0,INDIRECT(ADDRESS(($AO430-1)*3+$AP430+5,$AQ430+20))),IF(INDIRECT(ADDRESS(($AO430-1)*3+$AP430+5,$AQ430+20))="",0,IF(COUNTIF(INDIRECT(ADDRESS(($AO430-1)*36+($AP430-1)*12+6,COLUMN())):INDIRECT(ADDRESS(($AO430-1)*36+($AP430-1)*12+$AQ430+4,COLUMN())),INDIRECT(ADDRESS(($AO430-1)*3+$AP430+5,$AQ430+20)))&gt;=1,0,INDIRECT(ADDRESS(($AO430-1)*3+$AP430+5,$AQ430+20)))))</f>
        <v>0</v>
      </c>
      <c r="AU430" s="511">
        <f ca="1">COUNTIF(INDIRECT("U"&amp;(ROW()+12*(($AO430-1)*3+$AP430)-ROW())/12+5):INDIRECT("AF"&amp;(ROW()+12*(($AO430-1)*3+$AP430)-ROW())/12+5),AT430)</f>
        <v>0</v>
      </c>
      <c r="AV430" s="511">
        <f ca="1">IF(AND(AR430+AT430&gt;0,AS430+AU430&gt;0),COUNTIF(AV$6:AV429,"&gt;0")+1,0)</f>
        <v>0</v>
      </c>
    </row>
    <row r="431" spans="41:48">
      <c r="AO431" s="511">
        <v>12</v>
      </c>
      <c r="AP431" s="511">
        <v>3</v>
      </c>
      <c r="AQ431" s="511">
        <v>6</v>
      </c>
      <c r="AR431" s="515">
        <f ca="1">IF($AQ431=1,IF(INDIRECT(ADDRESS(($AO431-1)*3+$AP431+5,$AQ431+7))="",0,INDIRECT(ADDRESS(($AO431-1)*3+$AP431+5,$AQ431+7))),IF(INDIRECT(ADDRESS(($AO431-1)*3+$AP431+5,$AQ431+7))="",0,IF(COUNTIF(INDIRECT(ADDRESS(($AO431-1)*36+($AP431-1)*12+6,COLUMN())):INDIRECT(ADDRESS(($AO431-1)*36+($AP431-1)*12+$AQ431+4,COLUMN())),INDIRECT(ADDRESS(($AO431-1)*3+$AP431+5,$AQ431+7)))&gt;=1,0,INDIRECT(ADDRESS(($AO431-1)*3+$AP431+5,$AQ431+7)))))</f>
        <v>0</v>
      </c>
      <c r="AS431" s="511">
        <f ca="1">COUNTIF(INDIRECT("H"&amp;(ROW()+12*(($AO431-1)*3+$AP431)-ROW())/12+5):INDIRECT("S"&amp;(ROW()+12*(($AO431-1)*3+$AP431)-ROW())/12+5),AR431)</f>
        <v>0</v>
      </c>
      <c r="AT431" s="515">
        <f ca="1">IF($AQ431=1,IF(INDIRECT(ADDRESS(($AO431-1)*3+$AP431+5,$AQ431+20))="",0,INDIRECT(ADDRESS(($AO431-1)*3+$AP431+5,$AQ431+20))),IF(INDIRECT(ADDRESS(($AO431-1)*3+$AP431+5,$AQ431+20))="",0,IF(COUNTIF(INDIRECT(ADDRESS(($AO431-1)*36+($AP431-1)*12+6,COLUMN())):INDIRECT(ADDRESS(($AO431-1)*36+($AP431-1)*12+$AQ431+4,COLUMN())),INDIRECT(ADDRESS(($AO431-1)*3+$AP431+5,$AQ431+20)))&gt;=1,0,INDIRECT(ADDRESS(($AO431-1)*3+$AP431+5,$AQ431+20)))))</f>
        <v>0</v>
      </c>
      <c r="AU431" s="511">
        <f ca="1">COUNTIF(INDIRECT("U"&amp;(ROW()+12*(($AO431-1)*3+$AP431)-ROW())/12+5):INDIRECT("AF"&amp;(ROW()+12*(($AO431-1)*3+$AP431)-ROW())/12+5),AT431)</f>
        <v>0</v>
      </c>
      <c r="AV431" s="511">
        <f ca="1">IF(AND(AR431+AT431&gt;0,AS431+AU431&gt;0),COUNTIF(AV$6:AV430,"&gt;0")+1,0)</f>
        <v>0</v>
      </c>
    </row>
    <row r="432" spans="41:48">
      <c r="AO432" s="511">
        <v>12</v>
      </c>
      <c r="AP432" s="511">
        <v>3</v>
      </c>
      <c r="AQ432" s="511">
        <v>7</v>
      </c>
      <c r="AR432" s="515">
        <f ca="1">IF($AQ432=1,IF(INDIRECT(ADDRESS(($AO432-1)*3+$AP432+5,$AQ432+7))="",0,INDIRECT(ADDRESS(($AO432-1)*3+$AP432+5,$AQ432+7))),IF(INDIRECT(ADDRESS(($AO432-1)*3+$AP432+5,$AQ432+7))="",0,IF(COUNTIF(INDIRECT(ADDRESS(($AO432-1)*36+($AP432-1)*12+6,COLUMN())):INDIRECT(ADDRESS(($AO432-1)*36+($AP432-1)*12+$AQ432+4,COLUMN())),INDIRECT(ADDRESS(($AO432-1)*3+$AP432+5,$AQ432+7)))&gt;=1,0,INDIRECT(ADDRESS(($AO432-1)*3+$AP432+5,$AQ432+7)))))</f>
        <v>0</v>
      </c>
      <c r="AS432" s="511">
        <f ca="1">COUNTIF(INDIRECT("H"&amp;(ROW()+12*(($AO432-1)*3+$AP432)-ROW())/12+5):INDIRECT("S"&amp;(ROW()+12*(($AO432-1)*3+$AP432)-ROW())/12+5),AR432)</f>
        <v>0</v>
      </c>
      <c r="AT432" s="515">
        <f ca="1">IF($AQ432=1,IF(INDIRECT(ADDRESS(($AO432-1)*3+$AP432+5,$AQ432+20))="",0,INDIRECT(ADDRESS(($AO432-1)*3+$AP432+5,$AQ432+20))),IF(INDIRECT(ADDRESS(($AO432-1)*3+$AP432+5,$AQ432+20))="",0,IF(COUNTIF(INDIRECT(ADDRESS(($AO432-1)*36+($AP432-1)*12+6,COLUMN())):INDIRECT(ADDRESS(($AO432-1)*36+($AP432-1)*12+$AQ432+4,COLUMN())),INDIRECT(ADDRESS(($AO432-1)*3+$AP432+5,$AQ432+20)))&gt;=1,0,INDIRECT(ADDRESS(($AO432-1)*3+$AP432+5,$AQ432+20)))))</f>
        <v>0</v>
      </c>
      <c r="AU432" s="511">
        <f ca="1">COUNTIF(INDIRECT("U"&amp;(ROW()+12*(($AO432-1)*3+$AP432)-ROW())/12+5):INDIRECT("AF"&amp;(ROW()+12*(($AO432-1)*3+$AP432)-ROW())/12+5),AT432)</f>
        <v>0</v>
      </c>
      <c r="AV432" s="511">
        <f ca="1">IF(AND(AR432+AT432&gt;0,AS432+AU432&gt;0),COUNTIF(AV$6:AV431,"&gt;0")+1,0)</f>
        <v>0</v>
      </c>
    </row>
    <row r="433" spans="41:48">
      <c r="AO433" s="511">
        <v>12</v>
      </c>
      <c r="AP433" s="511">
        <v>3</v>
      </c>
      <c r="AQ433" s="511">
        <v>8</v>
      </c>
      <c r="AR433" s="515">
        <f ca="1">IF($AQ433=1,IF(INDIRECT(ADDRESS(($AO433-1)*3+$AP433+5,$AQ433+7))="",0,INDIRECT(ADDRESS(($AO433-1)*3+$AP433+5,$AQ433+7))),IF(INDIRECT(ADDRESS(($AO433-1)*3+$AP433+5,$AQ433+7))="",0,IF(COUNTIF(INDIRECT(ADDRESS(($AO433-1)*36+($AP433-1)*12+6,COLUMN())):INDIRECT(ADDRESS(($AO433-1)*36+($AP433-1)*12+$AQ433+4,COLUMN())),INDIRECT(ADDRESS(($AO433-1)*3+$AP433+5,$AQ433+7)))&gt;=1,0,INDIRECT(ADDRESS(($AO433-1)*3+$AP433+5,$AQ433+7)))))</f>
        <v>0</v>
      </c>
      <c r="AS433" s="511">
        <f ca="1">COUNTIF(INDIRECT("H"&amp;(ROW()+12*(($AO433-1)*3+$AP433)-ROW())/12+5):INDIRECT("S"&amp;(ROW()+12*(($AO433-1)*3+$AP433)-ROW())/12+5),AR433)</f>
        <v>0</v>
      </c>
      <c r="AT433" s="515">
        <f ca="1">IF($AQ433=1,IF(INDIRECT(ADDRESS(($AO433-1)*3+$AP433+5,$AQ433+20))="",0,INDIRECT(ADDRESS(($AO433-1)*3+$AP433+5,$AQ433+20))),IF(INDIRECT(ADDRESS(($AO433-1)*3+$AP433+5,$AQ433+20))="",0,IF(COUNTIF(INDIRECT(ADDRESS(($AO433-1)*36+($AP433-1)*12+6,COLUMN())):INDIRECT(ADDRESS(($AO433-1)*36+($AP433-1)*12+$AQ433+4,COLUMN())),INDIRECT(ADDRESS(($AO433-1)*3+$AP433+5,$AQ433+20)))&gt;=1,0,INDIRECT(ADDRESS(($AO433-1)*3+$AP433+5,$AQ433+20)))))</f>
        <v>0</v>
      </c>
      <c r="AU433" s="511">
        <f ca="1">COUNTIF(INDIRECT("U"&amp;(ROW()+12*(($AO433-1)*3+$AP433)-ROW())/12+5):INDIRECT("AF"&amp;(ROW()+12*(($AO433-1)*3+$AP433)-ROW())/12+5),AT433)</f>
        <v>0</v>
      </c>
      <c r="AV433" s="511">
        <f ca="1">IF(AND(AR433+AT433&gt;0,AS433+AU433&gt;0),COUNTIF(AV$6:AV432,"&gt;0")+1,0)</f>
        <v>0</v>
      </c>
    </row>
    <row r="434" spans="41:48">
      <c r="AO434" s="511">
        <v>12</v>
      </c>
      <c r="AP434" s="511">
        <v>3</v>
      </c>
      <c r="AQ434" s="511">
        <v>9</v>
      </c>
      <c r="AR434" s="515">
        <f ca="1">IF($AQ434=1,IF(INDIRECT(ADDRESS(($AO434-1)*3+$AP434+5,$AQ434+7))="",0,INDIRECT(ADDRESS(($AO434-1)*3+$AP434+5,$AQ434+7))),IF(INDIRECT(ADDRESS(($AO434-1)*3+$AP434+5,$AQ434+7))="",0,IF(COUNTIF(INDIRECT(ADDRESS(($AO434-1)*36+($AP434-1)*12+6,COLUMN())):INDIRECT(ADDRESS(($AO434-1)*36+($AP434-1)*12+$AQ434+4,COLUMN())),INDIRECT(ADDRESS(($AO434-1)*3+$AP434+5,$AQ434+7)))&gt;=1,0,INDIRECT(ADDRESS(($AO434-1)*3+$AP434+5,$AQ434+7)))))</f>
        <v>0</v>
      </c>
      <c r="AS434" s="511">
        <f ca="1">COUNTIF(INDIRECT("H"&amp;(ROW()+12*(($AO434-1)*3+$AP434)-ROW())/12+5):INDIRECT("S"&amp;(ROW()+12*(($AO434-1)*3+$AP434)-ROW())/12+5),AR434)</f>
        <v>0</v>
      </c>
      <c r="AT434" s="515">
        <f ca="1">IF($AQ434=1,IF(INDIRECT(ADDRESS(($AO434-1)*3+$AP434+5,$AQ434+20))="",0,INDIRECT(ADDRESS(($AO434-1)*3+$AP434+5,$AQ434+20))),IF(INDIRECT(ADDRESS(($AO434-1)*3+$AP434+5,$AQ434+20))="",0,IF(COUNTIF(INDIRECT(ADDRESS(($AO434-1)*36+($AP434-1)*12+6,COLUMN())):INDIRECT(ADDRESS(($AO434-1)*36+($AP434-1)*12+$AQ434+4,COLUMN())),INDIRECT(ADDRESS(($AO434-1)*3+$AP434+5,$AQ434+20)))&gt;=1,0,INDIRECT(ADDRESS(($AO434-1)*3+$AP434+5,$AQ434+20)))))</f>
        <v>0</v>
      </c>
      <c r="AU434" s="511">
        <f ca="1">COUNTIF(INDIRECT("U"&amp;(ROW()+12*(($AO434-1)*3+$AP434)-ROW())/12+5):INDIRECT("AF"&amp;(ROW()+12*(($AO434-1)*3+$AP434)-ROW())/12+5),AT434)</f>
        <v>0</v>
      </c>
      <c r="AV434" s="511">
        <f ca="1">IF(AND(AR434+AT434&gt;0,AS434+AU434&gt;0),COUNTIF(AV$6:AV433,"&gt;0")+1,0)</f>
        <v>0</v>
      </c>
    </row>
    <row r="435" spans="41:48">
      <c r="AO435" s="511">
        <v>12</v>
      </c>
      <c r="AP435" s="511">
        <v>3</v>
      </c>
      <c r="AQ435" s="511">
        <v>10</v>
      </c>
      <c r="AR435" s="515">
        <f ca="1">IF($AQ435=1,IF(INDIRECT(ADDRESS(($AO435-1)*3+$AP435+5,$AQ435+7))="",0,INDIRECT(ADDRESS(($AO435-1)*3+$AP435+5,$AQ435+7))),IF(INDIRECT(ADDRESS(($AO435-1)*3+$AP435+5,$AQ435+7))="",0,IF(COUNTIF(INDIRECT(ADDRESS(($AO435-1)*36+($AP435-1)*12+6,COLUMN())):INDIRECT(ADDRESS(($AO435-1)*36+($AP435-1)*12+$AQ435+4,COLUMN())),INDIRECT(ADDRESS(($AO435-1)*3+$AP435+5,$AQ435+7)))&gt;=1,0,INDIRECT(ADDRESS(($AO435-1)*3+$AP435+5,$AQ435+7)))))</f>
        <v>0</v>
      </c>
      <c r="AS435" s="511">
        <f ca="1">COUNTIF(INDIRECT("H"&amp;(ROW()+12*(($AO435-1)*3+$AP435)-ROW())/12+5):INDIRECT("S"&amp;(ROW()+12*(($AO435-1)*3+$AP435)-ROW())/12+5),AR435)</f>
        <v>0</v>
      </c>
      <c r="AT435" s="515">
        <f ca="1">IF($AQ435=1,IF(INDIRECT(ADDRESS(($AO435-1)*3+$AP435+5,$AQ435+20))="",0,INDIRECT(ADDRESS(($AO435-1)*3+$AP435+5,$AQ435+20))),IF(INDIRECT(ADDRESS(($AO435-1)*3+$AP435+5,$AQ435+20))="",0,IF(COUNTIF(INDIRECT(ADDRESS(($AO435-1)*36+($AP435-1)*12+6,COLUMN())):INDIRECT(ADDRESS(($AO435-1)*36+($AP435-1)*12+$AQ435+4,COLUMN())),INDIRECT(ADDRESS(($AO435-1)*3+$AP435+5,$AQ435+20)))&gt;=1,0,INDIRECT(ADDRESS(($AO435-1)*3+$AP435+5,$AQ435+20)))))</f>
        <v>0</v>
      </c>
      <c r="AU435" s="511">
        <f ca="1">COUNTIF(INDIRECT("U"&amp;(ROW()+12*(($AO435-1)*3+$AP435)-ROW())/12+5):INDIRECT("AF"&amp;(ROW()+12*(($AO435-1)*3+$AP435)-ROW())/12+5),AT435)</f>
        <v>0</v>
      </c>
      <c r="AV435" s="511">
        <f ca="1">IF(AND(AR435+AT435&gt;0,AS435+AU435&gt;0),COUNTIF(AV$6:AV434,"&gt;0")+1,0)</f>
        <v>0</v>
      </c>
    </row>
    <row r="436" spans="41:48">
      <c r="AO436" s="511">
        <v>12</v>
      </c>
      <c r="AP436" s="511">
        <v>3</v>
      </c>
      <c r="AQ436" s="511">
        <v>11</v>
      </c>
      <c r="AR436" s="515">
        <f ca="1">IF($AQ436=1,IF(INDIRECT(ADDRESS(($AO436-1)*3+$AP436+5,$AQ436+7))="",0,INDIRECT(ADDRESS(($AO436-1)*3+$AP436+5,$AQ436+7))),IF(INDIRECT(ADDRESS(($AO436-1)*3+$AP436+5,$AQ436+7))="",0,IF(COUNTIF(INDIRECT(ADDRESS(($AO436-1)*36+($AP436-1)*12+6,COLUMN())):INDIRECT(ADDRESS(($AO436-1)*36+($AP436-1)*12+$AQ436+4,COLUMN())),INDIRECT(ADDRESS(($AO436-1)*3+$AP436+5,$AQ436+7)))&gt;=1,0,INDIRECT(ADDRESS(($AO436-1)*3+$AP436+5,$AQ436+7)))))</f>
        <v>0</v>
      </c>
      <c r="AS436" s="511">
        <f ca="1">COUNTIF(INDIRECT("H"&amp;(ROW()+12*(($AO436-1)*3+$AP436)-ROW())/12+5):INDIRECT("S"&amp;(ROW()+12*(($AO436-1)*3+$AP436)-ROW())/12+5),AR436)</f>
        <v>0</v>
      </c>
      <c r="AT436" s="515">
        <f ca="1">IF($AQ436=1,IF(INDIRECT(ADDRESS(($AO436-1)*3+$AP436+5,$AQ436+20))="",0,INDIRECT(ADDRESS(($AO436-1)*3+$AP436+5,$AQ436+20))),IF(INDIRECT(ADDRESS(($AO436-1)*3+$AP436+5,$AQ436+20))="",0,IF(COUNTIF(INDIRECT(ADDRESS(($AO436-1)*36+($AP436-1)*12+6,COLUMN())):INDIRECT(ADDRESS(($AO436-1)*36+($AP436-1)*12+$AQ436+4,COLUMN())),INDIRECT(ADDRESS(($AO436-1)*3+$AP436+5,$AQ436+20)))&gt;=1,0,INDIRECT(ADDRESS(($AO436-1)*3+$AP436+5,$AQ436+20)))))</f>
        <v>0</v>
      </c>
      <c r="AU436" s="511">
        <f ca="1">COUNTIF(INDIRECT("U"&amp;(ROW()+12*(($AO436-1)*3+$AP436)-ROW())/12+5):INDIRECT("AF"&amp;(ROW()+12*(($AO436-1)*3+$AP436)-ROW())/12+5),AT436)</f>
        <v>0</v>
      </c>
      <c r="AV436" s="511">
        <f ca="1">IF(AND(AR436+AT436&gt;0,AS436+AU436&gt;0),COUNTIF(AV$6:AV435,"&gt;0")+1,0)</f>
        <v>0</v>
      </c>
    </row>
    <row r="437" spans="41:48">
      <c r="AO437" s="511">
        <v>12</v>
      </c>
      <c r="AP437" s="511">
        <v>3</v>
      </c>
      <c r="AQ437" s="511">
        <v>12</v>
      </c>
      <c r="AR437" s="515">
        <f ca="1">IF($AQ437=1,IF(INDIRECT(ADDRESS(($AO437-1)*3+$AP437+5,$AQ437+7))="",0,INDIRECT(ADDRESS(($AO437-1)*3+$AP437+5,$AQ437+7))),IF(INDIRECT(ADDRESS(($AO437-1)*3+$AP437+5,$AQ437+7))="",0,IF(COUNTIF(INDIRECT(ADDRESS(($AO437-1)*36+($AP437-1)*12+6,COLUMN())):INDIRECT(ADDRESS(($AO437-1)*36+($AP437-1)*12+$AQ437+4,COLUMN())),INDIRECT(ADDRESS(($AO437-1)*3+$AP437+5,$AQ437+7)))&gt;=1,0,INDIRECT(ADDRESS(($AO437-1)*3+$AP437+5,$AQ437+7)))))</f>
        <v>0</v>
      </c>
      <c r="AS437" s="511">
        <f ca="1">COUNTIF(INDIRECT("H"&amp;(ROW()+12*(($AO437-1)*3+$AP437)-ROW())/12+5):INDIRECT("S"&amp;(ROW()+12*(($AO437-1)*3+$AP437)-ROW())/12+5),AR437)</f>
        <v>0</v>
      </c>
      <c r="AT437" s="515">
        <f ca="1">IF($AQ437=1,IF(INDIRECT(ADDRESS(($AO437-1)*3+$AP437+5,$AQ437+20))="",0,INDIRECT(ADDRESS(($AO437-1)*3+$AP437+5,$AQ437+20))),IF(INDIRECT(ADDRESS(($AO437-1)*3+$AP437+5,$AQ437+20))="",0,IF(COUNTIF(INDIRECT(ADDRESS(($AO437-1)*36+($AP437-1)*12+6,COLUMN())):INDIRECT(ADDRESS(($AO437-1)*36+($AP437-1)*12+$AQ437+4,COLUMN())),INDIRECT(ADDRESS(($AO437-1)*3+$AP437+5,$AQ437+20)))&gt;=1,0,INDIRECT(ADDRESS(($AO437-1)*3+$AP437+5,$AQ437+20)))))</f>
        <v>0</v>
      </c>
      <c r="AU437" s="511">
        <f ca="1">COUNTIF(INDIRECT("U"&amp;(ROW()+12*(($AO437-1)*3+$AP437)-ROW())/12+5):INDIRECT("AF"&amp;(ROW()+12*(($AO437-1)*3+$AP437)-ROW())/12+5),AT437)</f>
        <v>0</v>
      </c>
      <c r="AV437" s="511">
        <f ca="1">IF(AND(AR437+AT437&gt;0,AS437+AU437&gt;0),COUNTIF(AV$6:AV436,"&gt;0")+1,0)</f>
        <v>0</v>
      </c>
    </row>
    <row r="438" spans="41:48">
      <c r="AO438" s="511">
        <v>13</v>
      </c>
      <c r="AP438" s="511">
        <v>1</v>
      </c>
      <c r="AQ438" s="511">
        <v>1</v>
      </c>
      <c r="AR438" s="515">
        <f ca="1">IF($AQ438=1,IF(INDIRECT(ADDRESS(($AO438-1)*3+$AP438+5,$AQ438+7))="",0,INDIRECT(ADDRESS(($AO438-1)*3+$AP438+5,$AQ438+7))),IF(INDIRECT(ADDRESS(($AO438-1)*3+$AP438+5,$AQ438+7))="",0,IF(COUNTIF(INDIRECT(ADDRESS(($AO438-1)*36+($AP438-1)*12+6,COLUMN())):INDIRECT(ADDRESS(($AO438-1)*36+($AP438-1)*12+$AQ438+4,COLUMN())),INDIRECT(ADDRESS(($AO438-1)*3+$AP438+5,$AQ438+7)))&gt;=1,0,INDIRECT(ADDRESS(($AO438-1)*3+$AP438+5,$AQ438+7)))))</f>
        <v>0</v>
      </c>
      <c r="AS438" s="511">
        <f ca="1">COUNTIF(INDIRECT("H"&amp;(ROW()+12*(($AO438-1)*3+$AP438)-ROW())/12+5):INDIRECT("S"&amp;(ROW()+12*(($AO438-1)*3+$AP438)-ROW())/12+5),AR438)</f>
        <v>0</v>
      </c>
      <c r="AT438" s="515">
        <f ca="1">IF($AQ438=1,IF(INDIRECT(ADDRESS(($AO438-1)*3+$AP438+5,$AQ438+20))="",0,INDIRECT(ADDRESS(($AO438-1)*3+$AP438+5,$AQ438+20))),IF(INDIRECT(ADDRESS(($AO438-1)*3+$AP438+5,$AQ438+20))="",0,IF(COUNTIF(INDIRECT(ADDRESS(($AO438-1)*36+($AP438-1)*12+6,COLUMN())):INDIRECT(ADDRESS(($AO438-1)*36+($AP438-1)*12+$AQ438+4,COLUMN())),INDIRECT(ADDRESS(($AO438-1)*3+$AP438+5,$AQ438+20)))&gt;=1,0,INDIRECT(ADDRESS(($AO438-1)*3+$AP438+5,$AQ438+20)))))</f>
        <v>0</v>
      </c>
      <c r="AU438" s="511">
        <f ca="1">COUNTIF(INDIRECT("U"&amp;(ROW()+12*(($AO438-1)*3+$AP438)-ROW())/12+5):INDIRECT("AF"&amp;(ROW()+12*(($AO438-1)*3+$AP438)-ROW())/12+5),AT438)</f>
        <v>0</v>
      </c>
      <c r="AV438" s="511">
        <f ca="1">IF(AND(AR438+AT438&gt;0,AS438+AU438&gt;0),COUNTIF(AV$6:AV437,"&gt;0")+1,0)</f>
        <v>0</v>
      </c>
    </row>
    <row r="439" spans="41:48">
      <c r="AO439" s="511">
        <v>13</v>
      </c>
      <c r="AP439" s="511">
        <v>1</v>
      </c>
      <c r="AQ439" s="511">
        <v>2</v>
      </c>
      <c r="AR439" s="515">
        <f ca="1">IF($AQ439=1,IF(INDIRECT(ADDRESS(($AO439-1)*3+$AP439+5,$AQ439+7))="",0,INDIRECT(ADDRESS(($AO439-1)*3+$AP439+5,$AQ439+7))),IF(INDIRECT(ADDRESS(($AO439-1)*3+$AP439+5,$AQ439+7))="",0,IF(COUNTIF(INDIRECT(ADDRESS(($AO439-1)*36+($AP439-1)*12+6,COLUMN())):INDIRECT(ADDRESS(($AO439-1)*36+($AP439-1)*12+$AQ439+4,COLUMN())),INDIRECT(ADDRESS(($AO439-1)*3+$AP439+5,$AQ439+7)))&gt;=1,0,INDIRECT(ADDRESS(($AO439-1)*3+$AP439+5,$AQ439+7)))))</f>
        <v>0</v>
      </c>
      <c r="AS439" s="511">
        <f ca="1">COUNTIF(INDIRECT("H"&amp;(ROW()+12*(($AO439-1)*3+$AP439)-ROW())/12+5):INDIRECT("S"&amp;(ROW()+12*(($AO439-1)*3+$AP439)-ROW())/12+5),AR439)</f>
        <v>0</v>
      </c>
      <c r="AT439" s="515">
        <f ca="1">IF($AQ439=1,IF(INDIRECT(ADDRESS(($AO439-1)*3+$AP439+5,$AQ439+20))="",0,INDIRECT(ADDRESS(($AO439-1)*3+$AP439+5,$AQ439+20))),IF(INDIRECT(ADDRESS(($AO439-1)*3+$AP439+5,$AQ439+20))="",0,IF(COUNTIF(INDIRECT(ADDRESS(($AO439-1)*36+($AP439-1)*12+6,COLUMN())):INDIRECT(ADDRESS(($AO439-1)*36+($AP439-1)*12+$AQ439+4,COLUMN())),INDIRECT(ADDRESS(($AO439-1)*3+$AP439+5,$AQ439+20)))&gt;=1,0,INDIRECT(ADDRESS(($AO439-1)*3+$AP439+5,$AQ439+20)))))</f>
        <v>0</v>
      </c>
      <c r="AU439" s="511">
        <f ca="1">COUNTIF(INDIRECT("U"&amp;(ROW()+12*(($AO439-1)*3+$AP439)-ROW())/12+5):INDIRECT("AF"&amp;(ROW()+12*(($AO439-1)*3+$AP439)-ROW())/12+5),AT439)</f>
        <v>0</v>
      </c>
      <c r="AV439" s="511">
        <f ca="1">IF(AND(AR439+AT439&gt;0,AS439+AU439&gt;0),COUNTIF(AV$6:AV438,"&gt;0")+1,0)</f>
        <v>0</v>
      </c>
    </row>
    <row r="440" spans="41:48">
      <c r="AO440" s="511">
        <v>13</v>
      </c>
      <c r="AP440" s="511">
        <v>1</v>
      </c>
      <c r="AQ440" s="511">
        <v>3</v>
      </c>
      <c r="AR440" s="515">
        <f ca="1">IF($AQ440=1,IF(INDIRECT(ADDRESS(($AO440-1)*3+$AP440+5,$AQ440+7))="",0,INDIRECT(ADDRESS(($AO440-1)*3+$AP440+5,$AQ440+7))),IF(INDIRECT(ADDRESS(($AO440-1)*3+$AP440+5,$AQ440+7))="",0,IF(COUNTIF(INDIRECT(ADDRESS(($AO440-1)*36+($AP440-1)*12+6,COLUMN())):INDIRECT(ADDRESS(($AO440-1)*36+($AP440-1)*12+$AQ440+4,COLUMN())),INDIRECT(ADDRESS(($AO440-1)*3+$AP440+5,$AQ440+7)))&gt;=1,0,INDIRECT(ADDRESS(($AO440-1)*3+$AP440+5,$AQ440+7)))))</f>
        <v>0</v>
      </c>
      <c r="AS440" s="511">
        <f ca="1">COUNTIF(INDIRECT("H"&amp;(ROW()+12*(($AO440-1)*3+$AP440)-ROW())/12+5):INDIRECT("S"&amp;(ROW()+12*(($AO440-1)*3+$AP440)-ROW())/12+5),AR440)</f>
        <v>0</v>
      </c>
      <c r="AT440" s="515">
        <f ca="1">IF($AQ440=1,IF(INDIRECT(ADDRESS(($AO440-1)*3+$AP440+5,$AQ440+20))="",0,INDIRECT(ADDRESS(($AO440-1)*3+$AP440+5,$AQ440+20))),IF(INDIRECT(ADDRESS(($AO440-1)*3+$AP440+5,$AQ440+20))="",0,IF(COUNTIF(INDIRECT(ADDRESS(($AO440-1)*36+($AP440-1)*12+6,COLUMN())):INDIRECT(ADDRESS(($AO440-1)*36+($AP440-1)*12+$AQ440+4,COLUMN())),INDIRECT(ADDRESS(($AO440-1)*3+$AP440+5,$AQ440+20)))&gt;=1,0,INDIRECT(ADDRESS(($AO440-1)*3+$AP440+5,$AQ440+20)))))</f>
        <v>0</v>
      </c>
      <c r="AU440" s="511">
        <f ca="1">COUNTIF(INDIRECT("U"&amp;(ROW()+12*(($AO440-1)*3+$AP440)-ROW())/12+5):INDIRECT("AF"&amp;(ROW()+12*(($AO440-1)*3+$AP440)-ROW())/12+5),AT440)</f>
        <v>0</v>
      </c>
      <c r="AV440" s="511">
        <f ca="1">IF(AND(AR440+AT440&gt;0,AS440+AU440&gt;0),COUNTIF(AV$6:AV439,"&gt;0")+1,0)</f>
        <v>0</v>
      </c>
    </row>
    <row r="441" spans="41:48">
      <c r="AO441" s="511">
        <v>13</v>
      </c>
      <c r="AP441" s="511">
        <v>1</v>
      </c>
      <c r="AQ441" s="511">
        <v>4</v>
      </c>
      <c r="AR441" s="515">
        <f ca="1">IF($AQ441=1,IF(INDIRECT(ADDRESS(($AO441-1)*3+$AP441+5,$AQ441+7))="",0,INDIRECT(ADDRESS(($AO441-1)*3+$AP441+5,$AQ441+7))),IF(INDIRECT(ADDRESS(($AO441-1)*3+$AP441+5,$AQ441+7))="",0,IF(COUNTIF(INDIRECT(ADDRESS(($AO441-1)*36+($AP441-1)*12+6,COLUMN())):INDIRECT(ADDRESS(($AO441-1)*36+($AP441-1)*12+$AQ441+4,COLUMN())),INDIRECT(ADDRESS(($AO441-1)*3+$AP441+5,$AQ441+7)))&gt;=1,0,INDIRECT(ADDRESS(($AO441-1)*3+$AP441+5,$AQ441+7)))))</f>
        <v>0</v>
      </c>
      <c r="AS441" s="511">
        <f ca="1">COUNTIF(INDIRECT("H"&amp;(ROW()+12*(($AO441-1)*3+$AP441)-ROW())/12+5):INDIRECT("S"&amp;(ROW()+12*(($AO441-1)*3+$AP441)-ROW())/12+5),AR441)</f>
        <v>0</v>
      </c>
      <c r="AT441" s="515">
        <f ca="1">IF($AQ441=1,IF(INDIRECT(ADDRESS(($AO441-1)*3+$AP441+5,$AQ441+20))="",0,INDIRECT(ADDRESS(($AO441-1)*3+$AP441+5,$AQ441+20))),IF(INDIRECT(ADDRESS(($AO441-1)*3+$AP441+5,$AQ441+20))="",0,IF(COUNTIF(INDIRECT(ADDRESS(($AO441-1)*36+($AP441-1)*12+6,COLUMN())):INDIRECT(ADDRESS(($AO441-1)*36+($AP441-1)*12+$AQ441+4,COLUMN())),INDIRECT(ADDRESS(($AO441-1)*3+$AP441+5,$AQ441+20)))&gt;=1,0,INDIRECT(ADDRESS(($AO441-1)*3+$AP441+5,$AQ441+20)))))</f>
        <v>0</v>
      </c>
      <c r="AU441" s="511">
        <f ca="1">COUNTIF(INDIRECT("U"&amp;(ROW()+12*(($AO441-1)*3+$AP441)-ROW())/12+5):INDIRECT("AF"&amp;(ROW()+12*(($AO441-1)*3+$AP441)-ROW())/12+5),AT441)</f>
        <v>0</v>
      </c>
      <c r="AV441" s="511">
        <f ca="1">IF(AND(AR441+AT441&gt;0,AS441+AU441&gt;0),COUNTIF(AV$6:AV440,"&gt;0")+1,0)</f>
        <v>0</v>
      </c>
    </row>
    <row r="442" spans="41:48">
      <c r="AO442" s="511">
        <v>13</v>
      </c>
      <c r="AP442" s="511">
        <v>1</v>
      </c>
      <c r="AQ442" s="511">
        <v>5</v>
      </c>
      <c r="AR442" s="515">
        <f ca="1">IF($AQ442=1,IF(INDIRECT(ADDRESS(($AO442-1)*3+$AP442+5,$AQ442+7))="",0,INDIRECT(ADDRESS(($AO442-1)*3+$AP442+5,$AQ442+7))),IF(INDIRECT(ADDRESS(($AO442-1)*3+$AP442+5,$AQ442+7))="",0,IF(COUNTIF(INDIRECT(ADDRESS(($AO442-1)*36+($AP442-1)*12+6,COLUMN())):INDIRECT(ADDRESS(($AO442-1)*36+($AP442-1)*12+$AQ442+4,COLUMN())),INDIRECT(ADDRESS(($AO442-1)*3+$AP442+5,$AQ442+7)))&gt;=1,0,INDIRECT(ADDRESS(($AO442-1)*3+$AP442+5,$AQ442+7)))))</f>
        <v>0</v>
      </c>
      <c r="AS442" s="511">
        <f ca="1">COUNTIF(INDIRECT("H"&amp;(ROW()+12*(($AO442-1)*3+$AP442)-ROW())/12+5):INDIRECT("S"&amp;(ROW()+12*(($AO442-1)*3+$AP442)-ROW())/12+5),AR442)</f>
        <v>0</v>
      </c>
      <c r="AT442" s="515">
        <f ca="1">IF($AQ442=1,IF(INDIRECT(ADDRESS(($AO442-1)*3+$AP442+5,$AQ442+20))="",0,INDIRECT(ADDRESS(($AO442-1)*3+$AP442+5,$AQ442+20))),IF(INDIRECT(ADDRESS(($AO442-1)*3+$AP442+5,$AQ442+20))="",0,IF(COUNTIF(INDIRECT(ADDRESS(($AO442-1)*36+($AP442-1)*12+6,COLUMN())):INDIRECT(ADDRESS(($AO442-1)*36+($AP442-1)*12+$AQ442+4,COLUMN())),INDIRECT(ADDRESS(($AO442-1)*3+$AP442+5,$AQ442+20)))&gt;=1,0,INDIRECT(ADDRESS(($AO442-1)*3+$AP442+5,$AQ442+20)))))</f>
        <v>0</v>
      </c>
      <c r="AU442" s="511">
        <f ca="1">COUNTIF(INDIRECT("U"&amp;(ROW()+12*(($AO442-1)*3+$AP442)-ROW())/12+5):INDIRECT("AF"&amp;(ROW()+12*(($AO442-1)*3+$AP442)-ROW())/12+5),AT442)</f>
        <v>0</v>
      </c>
      <c r="AV442" s="511">
        <f ca="1">IF(AND(AR442+AT442&gt;0,AS442+AU442&gt;0),COUNTIF(AV$6:AV441,"&gt;0")+1,0)</f>
        <v>0</v>
      </c>
    </row>
    <row r="443" spans="41:48">
      <c r="AO443" s="511">
        <v>13</v>
      </c>
      <c r="AP443" s="511">
        <v>1</v>
      </c>
      <c r="AQ443" s="511">
        <v>6</v>
      </c>
      <c r="AR443" s="515">
        <f ca="1">IF($AQ443=1,IF(INDIRECT(ADDRESS(($AO443-1)*3+$AP443+5,$AQ443+7))="",0,INDIRECT(ADDRESS(($AO443-1)*3+$AP443+5,$AQ443+7))),IF(INDIRECT(ADDRESS(($AO443-1)*3+$AP443+5,$AQ443+7))="",0,IF(COUNTIF(INDIRECT(ADDRESS(($AO443-1)*36+($AP443-1)*12+6,COLUMN())):INDIRECT(ADDRESS(($AO443-1)*36+($AP443-1)*12+$AQ443+4,COLUMN())),INDIRECT(ADDRESS(($AO443-1)*3+$AP443+5,$AQ443+7)))&gt;=1,0,INDIRECT(ADDRESS(($AO443-1)*3+$AP443+5,$AQ443+7)))))</f>
        <v>0</v>
      </c>
      <c r="AS443" s="511">
        <f ca="1">COUNTIF(INDIRECT("H"&amp;(ROW()+12*(($AO443-1)*3+$AP443)-ROW())/12+5):INDIRECT("S"&amp;(ROW()+12*(($AO443-1)*3+$AP443)-ROW())/12+5),AR443)</f>
        <v>0</v>
      </c>
      <c r="AT443" s="515">
        <f ca="1">IF($AQ443=1,IF(INDIRECT(ADDRESS(($AO443-1)*3+$AP443+5,$AQ443+20))="",0,INDIRECT(ADDRESS(($AO443-1)*3+$AP443+5,$AQ443+20))),IF(INDIRECT(ADDRESS(($AO443-1)*3+$AP443+5,$AQ443+20))="",0,IF(COUNTIF(INDIRECT(ADDRESS(($AO443-1)*36+($AP443-1)*12+6,COLUMN())):INDIRECT(ADDRESS(($AO443-1)*36+($AP443-1)*12+$AQ443+4,COLUMN())),INDIRECT(ADDRESS(($AO443-1)*3+$AP443+5,$AQ443+20)))&gt;=1,0,INDIRECT(ADDRESS(($AO443-1)*3+$AP443+5,$AQ443+20)))))</f>
        <v>0</v>
      </c>
      <c r="AU443" s="511">
        <f ca="1">COUNTIF(INDIRECT("U"&amp;(ROW()+12*(($AO443-1)*3+$AP443)-ROW())/12+5):INDIRECT("AF"&amp;(ROW()+12*(($AO443-1)*3+$AP443)-ROW())/12+5),AT443)</f>
        <v>0</v>
      </c>
      <c r="AV443" s="511">
        <f ca="1">IF(AND(AR443+AT443&gt;0,AS443+AU443&gt;0),COUNTIF(AV$6:AV442,"&gt;0")+1,0)</f>
        <v>0</v>
      </c>
    </row>
    <row r="444" spans="41:48">
      <c r="AO444" s="511">
        <v>13</v>
      </c>
      <c r="AP444" s="511">
        <v>1</v>
      </c>
      <c r="AQ444" s="511">
        <v>7</v>
      </c>
      <c r="AR444" s="515">
        <f ca="1">IF($AQ444=1,IF(INDIRECT(ADDRESS(($AO444-1)*3+$AP444+5,$AQ444+7))="",0,INDIRECT(ADDRESS(($AO444-1)*3+$AP444+5,$AQ444+7))),IF(INDIRECT(ADDRESS(($AO444-1)*3+$AP444+5,$AQ444+7))="",0,IF(COUNTIF(INDIRECT(ADDRESS(($AO444-1)*36+($AP444-1)*12+6,COLUMN())):INDIRECT(ADDRESS(($AO444-1)*36+($AP444-1)*12+$AQ444+4,COLUMN())),INDIRECT(ADDRESS(($AO444-1)*3+$AP444+5,$AQ444+7)))&gt;=1,0,INDIRECT(ADDRESS(($AO444-1)*3+$AP444+5,$AQ444+7)))))</f>
        <v>0</v>
      </c>
      <c r="AS444" s="511">
        <f ca="1">COUNTIF(INDIRECT("H"&amp;(ROW()+12*(($AO444-1)*3+$AP444)-ROW())/12+5):INDIRECT("S"&amp;(ROW()+12*(($AO444-1)*3+$AP444)-ROW())/12+5),AR444)</f>
        <v>0</v>
      </c>
      <c r="AT444" s="515">
        <f ca="1">IF($AQ444=1,IF(INDIRECT(ADDRESS(($AO444-1)*3+$AP444+5,$AQ444+20))="",0,INDIRECT(ADDRESS(($AO444-1)*3+$AP444+5,$AQ444+20))),IF(INDIRECT(ADDRESS(($AO444-1)*3+$AP444+5,$AQ444+20))="",0,IF(COUNTIF(INDIRECT(ADDRESS(($AO444-1)*36+($AP444-1)*12+6,COLUMN())):INDIRECT(ADDRESS(($AO444-1)*36+($AP444-1)*12+$AQ444+4,COLUMN())),INDIRECT(ADDRESS(($AO444-1)*3+$AP444+5,$AQ444+20)))&gt;=1,0,INDIRECT(ADDRESS(($AO444-1)*3+$AP444+5,$AQ444+20)))))</f>
        <v>0</v>
      </c>
      <c r="AU444" s="511">
        <f ca="1">COUNTIF(INDIRECT("U"&amp;(ROW()+12*(($AO444-1)*3+$AP444)-ROW())/12+5):INDIRECT("AF"&amp;(ROW()+12*(($AO444-1)*3+$AP444)-ROW())/12+5),AT444)</f>
        <v>0</v>
      </c>
      <c r="AV444" s="511">
        <f ca="1">IF(AND(AR444+AT444&gt;0,AS444+AU444&gt;0),COUNTIF(AV$6:AV443,"&gt;0")+1,0)</f>
        <v>0</v>
      </c>
    </row>
    <row r="445" spans="41:48">
      <c r="AO445" s="511">
        <v>13</v>
      </c>
      <c r="AP445" s="511">
        <v>1</v>
      </c>
      <c r="AQ445" s="511">
        <v>8</v>
      </c>
      <c r="AR445" s="515">
        <f ca="1">IF($AQ445=1,IF(INDIRECT(ADDRESS(($AO445-1)*3+$AP445+5,$AQ445+7))="",0,INDIRECT(ADDRESS(($AO445-1)*3+$AP445+5,$AQ445+7))),IF(INDIRECT(ADDRESS(($AO445-1)*3+$AP445+5,$AQ445+7))="",0,IF(COUNTIF(INDIRECT(ADDRESS(($AO445-1)*36+($AP445-1)*12+6,COLUMN())):INDIRECT(ADDRESS(($AO445-1)*36+($AP445-1)*12+$AQ445+4,COLUMN())),INDIRECT(ADDRESS(($AO445-1)*3+$AP445+5,$AQ445+7)))&gt;=1,0,INDIRECT(ADDRESS(($AO445-1)*3+$AP445+5,$AQ445+7)))))</f>
        <v>0</v>
      </c>
      <c r="AS445" s="511">
        <f ca="1">COUNTIF(INDIRECT("H"&amp;(ROW()+12*(($AO445-1)*3+$AP445)-ROW())/12+5):INDIRECT("S"&amp;(ROW()+12*(($AO445-1)*3+$AP445)-ROW())/12+5),AR445)</f>
        <v>0</v>
      </c>
      <c r="AT445" s="515">
        <f ca="1">IF($AQ445=1,IF(INDIRECT(ADDRESS(($AO445-1)*3+$AP445+5,$AQ445+20))="",0,INDIRECT(ADDRESS(($AO445-1)*3+$AP445+5,$AQ445+20))),IF(INDIRECT(ADDRESS(($AO445-1)*3+$AP445+5,$AQ445+20))="",0,IF(COUNTIF(INDIRECT(ADDRESS(($AO445-1)*36+($AP445-1)*12+6,COLUMN())):INDIRECT(ADDRESS(($AO445-1)*36+($AP445-1)*12+$AQ445+4,COLUMN())),INDIRECT(ADDRESS(($AO445-1)*3+$AP445+5,$AQ445+20)))&gt;=1,0,INDIRECT(ADDRESS(($AO445-1)*3+$AP445+5,$AQ445+20)))))</f>
        <v>0</v>
      </c>
      <c r="AU445" s="511">
        <f ca="1">COUNTIF(INDIRECT("U"&amp;(ROW()+12*(($AO445-1)*3+$AP445)-ROW())/12+5):INDIRECT("AF"&amp;(ROW()+12*(($AO445-1)*3+$AP445)-ROW())/12+5),AT445)</f>
        <v>0</v>
      </c>
      <c r="AV445" s="511">
        <f ca="1">IF(AND(AR445+AT445&gt;0,AS445+AU445&gt;0),COUNTIF(AV$6:AV444,"&gt;0")+1,0)</f>
        <v>0</v>
      </c>
    </row>
    <row r="446" spans="41:48">
      <c r="AO446" s="511">
        <v>13</v>
      </c>
      <c r="AP446" s="511">
        <v>1</v>
      </c>
      <c r="AQ446" s="511">
        <v>9</v>
      </c>
      <c r="AR446" s="515">
        <f ca="1">IF($AQ446=1,IF(INDIRECT(ADDRESS(($AO446-1)*3+$AP446+5,$AQ446+7))="",0,INDIRECT(ADDRESS(($AO446-1)*3+$AP446+5,$AQ446+7))),IF(INDIRECT(ADDRESS(($AO446-1)*3+$AP446+5,$AQ446+7))="",0,IF(COUNTIF(INDIRECT(ADDRESS(($AO446-1)*36+($AP446-1)*12+6,COLUMN())):INDIRECT(ADDRESS(($AO446-1)*36+($AP446-1)*12+$AQ446+4,COLUMN())),INDIRECT(ADDRESS(($AO446-1)*3+$AP446+5,$AQ446+7)))&gt;=1,0,INDIRECT(ADDRESS(($AO446-1)*3+$AP446+5,$AQ446+7)))))</f>
        <v>0</v>
      </c>
      <c r="AS446" s="511">
        <f ca="1">COUNTIF(INDIRECT("H"&amp;(ROW()+12*(($AO446-1)*3+$AP446)-ROW())/12+5):INDIRECT("S"&amp;(ROW()+12*(($AO446-1)*3+$AP446)-ROW())/12+5),AR446)</f>
        <v>0</v>
      </c>
      <c r="AT446" s="515">
        <f ca="1">IF($AQ446=1,IF(INDIRECT(ADDRESS(($AO446-1)*3+$AP446+5,$AQ446+20))="",0,INDIRECT(ADDRESS(($AO446-1)*3+$AP446+5,$AQ446+20))),IF(INDIRECT(ADDRESS(($AO446-1)*3+$AP446+5,$AQ446+20))="",0,IF(COUNTIF(INDIRECT(ADDRESS(($AO446-1)*36+($AP446-1)*12+6,COLUMN())):INDIRECT(ADDRESS(($AO446-1)*36+($AP446-1)*12+$AQ446+4,COLUMN())),INDIRECT(ADDRESS(($AO446-1)*3+$AP446+5,$AQ446+20)))&gt;=1,0,INDIRECT(ADDRESS(($AO446-1)*3+$AP446+5,$AQ446+20)))))</f>
        <v>0</v>
      </c>
      <c r="AU446" s="511">
        <f ca="1">COUNTIF(INDIRECT("U"&amp;(ROW()+12*(($AO446-1)*3+$AP446)-ROW())/12+5):INDIRECT("AF"&amp;(ROW()+12*(($AO446-1)*3+$AP446)-ROW())/12+5),AT446)</f>
        <v>0</v>
      </c>
      <c r="AV446" s="511">
        <f ca="1">IF(AND(AR446+AT446&gt;0,AS446+AU446&gt;0),COUNTIF(AV$6:AV445,"&gt;0")+1,0)</f>
        <v>0</v>
      </c>
    </row>
    <row r="447" spans="41:48">
      <c r="AO447" s="511">
        <v>13</v>
      </c>
      <c r="AP447" s="511">
        <v>1</v>
      </c>
      <c r="AQ447" s="511">
        <v>10</v>
      </c>
      <c r="AR447" s="515">
        <f ca="1">IF($AQ447=1,IF(INDIRECT(ADDRESS(($AO447-1)*3+$AP447+5,$AQ447+7))="",0,INDIRECT(ADDRESS(($AO447-1)*3+$AP447+5,$AQ447+7))),IF(INDIRECT(ADDRESS(($AO447-1)*3+$AP447+5,$AQ447+7))="",0,IF(COUNTIF(INDIRECT(ADDRESS(($AO447-1)*36+($AP447-1)*12+6,COLUMN())):INDIRECT(ADDRESS(($AO447-1)*36+($AP447-1)*12+$AQ447+4,COLUMN())),INDIRECT(ADDRESS(($AO447-1)*3+$AP447+5,$AQ447+7)))&gt;=1,0,INDIRECT(ADDRESS(($AO447-1)*3+$AP447+5,$AQ447+7)))))</f>
        <v>0</v>
      </c>
      <c r="AS447" s="511">
        <f ca="1">COUNTIF(INDIRECT("H"&amp;(ROW()+12*(($AO447-1)*3+$AP447)-ROW())/12+5):INDIRECT("S"&amp;(ROW()+12*(($AO447-1)*3+$AP447)-ROW())/12+5),AR447)</f>
        <v>0</v>
      </c>
      <c r="AT447" s="515">
        <f ca="1">IF($AQ447=1,IF(INDIRECT(ADDRESS(($AO447-1)*3+$AP447+5,$AQ447+20))="",0,INDIRECT(ADDRESS(($AO447-1)*3+$AP447+5,$AQ447+20))),IF(INDIRECT(ADDRESS(($AO447-1)*3+$AP447+5,$AQ447+20))="",0,IF(COUNTIF(INDIRECT(ADDRESS(($AO447-1)*36+($AP447-1)*12+6,COLUMN())):INDIRECT(ADDRESS(($AO447-1)*36+($AP447-1)*12+$AQ447+4,COLUMN())),INDIRECT(ADDRESS(($AO447-1)*3+$AP447+5,$AQ447+20)))&gt;=1,0,INDIRECT(ADDRESS(($AO447-1)*3+$AP447+5,$AQ447+20)))))</f>
        <v>0</v>
      </c>
      <c r="AU447" s="511">
        <f ca="1">COUNTIF(INDIRECT("U"&amp;(ROW()+12*(($AO447-1)*3+$AP447)-ROW())/12+5):INDIRECT("AF"&amp;(ROW()+12*(($AO447-1)*3+$AP447)-ROW())/12+5),AT447)</f>
        <v>0</v>
      </c>
      <c r="AV447" s="511">
        <f ca="1">IF(AND(AR447+AT447&gt;0,AS447+AU447&gt;0),COUNTIF(AV$6:AV446,"&gt;0")+1,0)</f>
        <v>0</v>
      </c>
    </row>
    <row r="448" spans="41:48">
      <c r="AO448" s="511">
        <v>13</v>
      </c>
      <c r="AP448" s="511">
        <v>1</v>
      </c>
      <c r="AQ448" s="511">
        <v>11</v>
      </c>
      <c r="AR448" s="515">
        <f ca="1">IF($AQ448=1,IF(INDIRECT(ADDRESS(($AO448-1)*3+$AP448+5,$AQ448+7))="",0,INDIRECT(ADDRESS(($AO448-1)*3+$AP448+5,$AQ448+7))),IF(INDIRECT(ADDRESS(($AO448-1)*3+$AP448+5,$AQ448+7))="",0,IF(COUNTIF(INDIRECT(ADDRESS(($AO448-1)*36+($AP448-1)*12+6,COLUMN())):INDIRECT(ADDRESS(($AO448-1)*36+($AP448-1)*12+$AQ448+4,COLUMN())),INDIRECT(ADDRESS(($AO448-1)*3+$AP448+5,$AQ448+7)))&gt;=1,0,INDIRECT(ADDRESS(($AO448-1)*3+$AP448+5,$AQ448+7)))))</f>
        <v>0</v>
      </c>
      <c r="AS448" s="511">
        <f ca="1">COUNTIF(INDIRECT("H"&amp;(ROW()+12*(($AO448-1)*3+$AP448)-ROW())/12+5):INDIRECT("S"&amp;(ROW()+12*(($AO448-1)*3+$AP448)-ROW())/12+5),AR448)</f>
        <v>0</v>
      </c>
      <c r="AT448" s="515">
        <f ca="1">IF($AQ448=1,IF(INDIRECT(ADDRESS(($AO448-1)*3+$AP448+5,$AQ448+20))="",0,INDIRECT(ADDRESS(($AO448-1)*3+$AP448+5,$AQ448+20))),IF(INDIRECT(ADDRESS(($AO448-1)*3+$AP448+5,$AQ448+20))="",0,IF(COUNTIF(INDIRECT(ADDRESS(($AO448-1)*36+($AP448-1)*12+6,COLUMN())):INDIRECT(ADDRESS(($AO448-1)*36+($AP448-1)*12+$AQ448+4,COLUMN())),INDIRECT(ADDRESS(($AO448-1)*3+$AP448+5,$AQ448+20)))&gt;=1,0,INDIRECT(ADDRESS(($AO448-1)*3+$AP448+5,$AQ448+20)))))</f>
        <v>0</v>
      </c>
      <c r="AU448" s="511">
        <f ca="1">COUNTIF(INDIRECT("U"&amp;(ROW()+12*(($AO448-1)*3+$AP448)-ROW())/12+5):INDIRECT("AF"&amp;(ROW()+12*(($AO448-1)*3+$AP448)-ROW())/12+5),AT448)</f>
        <v>0</v>
      </c>
      <c r="AV448" s="511">
        <f ca="1">IF(AND(AR448+AT448&gt;0,AS448+AU448&gt;0),COUNTIF(AV$6:AV447,"&gt;0")+1,0)</f>
        <v>0</v>
      </c>
    </row>
    <row r="449" spans="41:48">
      <c r="AO449" s="511">
        <v>13</v>
      </c>
      <c r="AP449" s="511">
        <v>1</v>
      </c>
      <c r="AQ449" s="511">
        <v>12</v>
      </c>
      <c r="AR449" s="515">
        <f ca="1">IF($AQ449=1,IF(INDIRECT(ADDRESS(($AO449-1)*3+$AP449+5,$AQ449+7))="",0,INDIRECT(ADDRESS(($AO449-1)*3+$AP449+5,$AQ449+7))),IF(INDIRECT(ADDRESS(($AO449-1)*3+$AP449+5,$AQ449+7))="",0,IF(COUNTIF(INDIRECT(ADDRESS(($AO449-1)*36+($AP449-1)*12+6,COLUMN())):INDIRECT(ADDRESS(($AO449-1)*36+($AP449-1)*12+$AQ449+4,COLUMN())),INDIRECT(ADDRESS(($AO449-1)*3+$AP449+5,$AQ449+7)))&gt;=1,0,INDIRECT(ADDRESS(($AO449-1)*3+$AP449+5,$AQ449+7)))))</f>
        <v>0</v>
      </c>
      <c r="AS449" s="511">
        <f ca="1">COUNTIF(INDIRECT("H"&amp;(ROW()+12*(($AO449-1)*3+$AP449)-ROW())/12+5):INDIRECT("S"&amp;(ROW()+12*(($AO449-1)*3+$AP449)-ROW())/12+5),AR449)</f>
        <v>0</v>
      </c>
      <c r="AT449" s="515">
        <f ca="1">IF($AQ449=1,IF(INDIRECT(ADDRESS(($AO449-1)*3+$AP449+5,$AQ449+20))="",0,INDIRECT(ADDRESS(($AO449-1)*3+$AP449+5,$AQ449+20))),IF(INDIRECT(ADDRESS(($AO449-1)*3+$AP449+5,$AQ449+20))="",0,IF(COUNTIF(INDIRECT(ADDRESS(($AO449-1)*36+($AP449-1)*12+6,COLUMN())):INDIRECT(ADDRESS(($AO449-1)*36+($AP449-1)*12+$AQ449+4,COLUMN())),INDIRECT(ADDRESS(($AO449-1)*3+$AP449+5,$AQ449+20)))&gt;=1,0,INDIRECT(ADDRESS(($AO449-1)*3+$AP449+5,$AQ449+20)))))</f>
        <v>0</v>
      </c>
      <c r="AU449" s="511">
        <f ca="1">COUNTIF(INDIRECT("U"&amp;(ROW()+12*(($AO449-1)*3+$AP449)-ROW())/12+5):INDIRECT("AF"&amp;(ROW()+12*(($AO449-1)*3+$AP449)-ROW())/12+5),AT449)</f>
        <v>0</v>
      </c>
      <c r="AV449" s="511">
        <f ca="1">IF(AND(AR449+AT449&gt;0,AS449+AU449&gt;0),COUNTIF(AV$6:AV448,"&gt;0")+1,0)</f>
        <v>0</v>
      </c>
    </row>
    <row r="450" spans="41:48">
      <c r="AO450" s="511">
        <v>13</v>
      </c>
      <c r="AP450" s="511">
        <v>2</v>
      </c>
      <c r="AQ450" s="511">
        <v>1</v>
      </c>
      <c r="AR450" s="515">
        <f ca="1">IF($AQ450=1,IF(INDIRECT(ADDRESS(($AO450-1)*3+$AP450+5,$AQ450+7))="",0,INDIRECT(ADDRESS(($AO450-1)*3+$AP450+5,$AQ450+7))),IF(INDIRECT(ADDRESS(($AO450-1)*3+$AP450+5,$AQ450+7))="",0,IF(COUNTIF(INDIRECT(ADDRESS(($AO450-1)*36+($AP450-1)*12+6,COLUMN())):INDIRECT(ADDRESS(($AO450-1)*36+($AP450-1)*12+$AQ450+4,COLUMN())),INDIRECT(ADDRESS(($AO450-1)*3+$AP450+5,$AQ450+7)))&gt;=1,0,INDIRECT(ADDRESS(($AO450-1)*3+$AP450+5,$AQ450+7)))))</f>
        <v>0</v>
      </c>
      <c r="AS450" s="511">
        <f ca="1">COUNTIF(INDIRECT("H"&amp;(ROW()+12*(($AO450-1)*3+$AP450)-ROW())/12+5):INDIRECT("S"&amp;(ROW()+12*(($AO450-1)*3+$AP450)-ROW())/12+5),AR450)</f>
        <v>0</v>
      </c>
      <c r="AT450" s="515">
        <f ca="1">IF($AQ450=1,IF(INDIRECT(ADDRESS(($AO450-1)*3+$AP450+5,$AQ450+20))="",0,INDIRECT(ADDRESS(($AO450-1)*3+$AP450+5,$AQ450+20))),IF(INDIRECT(ADDRESS(($AO450-1)*3+$AP450+5,$AQ450+20))="",0,IF(COUNTIF(INDIRECT(ADDRESS(($AO450-1)*36+($AP450-1)*12+6,COLUMN())):INDIRECT(ADDRESS(($AO450-1)*36+($AP450-1)*12+$AQ450+4,COLUMN())),INDIRECT(ADDRESS(($AO450-1)*3+$AP450+5,$AQ450+20)))&gt;=1,0,INDIRECT(ADDRESS(($AO450-1)*3+$AP450+5,$AQ450+20)))))</f>
        <v>0</v>
      </c>
      <c r="AU450" s="511">
        <f ca="1">COUNTIF(INDIRECT("U"&amp;(ROW()+12*(($AO450-1)*3+$AP450)-ROW())/12+5):INDIRECT("AF"&amp;(ROW()+12*(($AO450-1)*3+$AP450)-ROW())/12+5),AT450)</f>
        <v>0</v>
      </c>
      <c r="AV450" s="511">
        <f ca="1">IF(AND(AR450+AT450&gt;0,AS450+AU450&gt;0),COUNTIF(AV$6:AV449,"&gt;0")+1,0)</f>
        <v>0</v>
      </c>
    </row>
    <row r="451" spans="41:48">
      <c r="AO451" s="511">
        <v>13</v>
      </c>
      <c r="AP451" s="511">
        <v>2</v>
      </c>
      <c r="AQ451" s="511">
        <v>2</v>
      </c>
      <c r="AR451" s="515">
        <f ca="1">IF($AQ451=1,IF(INDIRECT(ADDRESS(($AO451-1)*3+$AP451+5,$AQ451+7))="",0,INDIRECT(ADDRESS(($AO451-1)*3+$AP451+5,$AQ451+7))),IF(INDIRECT(ADDRESS(($AO451-1)*3+$AP451+5,$AQ451+7))="",0,IF(COUNTIF(INDIRECT(ADDRESS(($AO451-1)*36+($AP451-1)*12+6,COLUMN())):INDIRECT(ADDRESS(($AO451-1)*36+($AP451-1)*12+$AQ451+4,COLUMN())),INDIRECT(ADDRESS(($AO451-1)*3+$AP451+5,$AQ451+7)))&gt;=1,0,INDIRECT(ADDRESS(($AO451-1)*3+$AP451+5,$AQ451+7)))))</f>
        <v>0</v>
      </c>
      <c r="AS451" s="511">
        <f ca="1">COUNTIF(INDIRECT("H"&amp;(ROW()+12*(($AO451-1)*3+$AP451)-ROW())/12+5):INDIRECT("S"&amp;(ROW()+12*(($AO451-1)*3+$AP451)-ROW())/12+5),AR451)</f>
        <v>0</v>
      </c>
      <c r="AT451" s="515">
        <f ca="1">IF($AQ451=1,IF(INDIRECT(ADDRESS(($AO451-1)*3+$AP451+5,$AQ451+20))="",0,INDIRECT(ADDRESS(($AO451-1)*3+$AP451+5,$AQ451+20))),IF(INDIRECT(ADDRESS(($AO451-1)*3+$AP451+5,$AQ451+20))="",0,IF(COUNTIF(INDIRECT(ADDRESS(($AO451-1)*36+($AP451-1)*12+6,COLUMN())):INDIRECT(ADDRESS(($AO451-1)*36+($AP451-1)*12+$AQ451+4,COLUMN())),INDIRECT(ADDRESS(($AO451-1)*3+$AP451+5,$AQ451+20)))&gt;=1,0,INDIRECT(ADDRESS(($AO451-1)*3+$AP451+5,$AQ451+20)))))</f>
        <v>0</v>
      </c>
      <c r="AU451" s="511">
        <f ca="1">COUNTIF(INDIRECT("U"&amp;(ROW()+12*(($AO451-1)*3+$AP451)-ROW())/12+5):INDIRECT("AF"&amp;(ROW()+12*(($AO451-1)*3+$AP451)-ROW())/12+5),AT451)</f>
        <v>0</v>
      </c>
      <c r="AV451" s="511">
        <f ca="1">IF(AND(AR451+AT451&gt;0,AS451+AU451&gt;0),COUNTIF(AV$6:AV450,"&gt;0")+1,0)</f>
        <v>0</v>
      </c>
    </row>
    <row r="452" spans="41:48">
      <c r="AO452" s="511">
        <v>13</v>
      </c>
      <c r="AP452" s="511">
        <v>2</v>
      </c>
      <c r="AQ452" s="511">
        <v>3</v>
      </c>
      <c r="AR452" s="515">
        <f ca="1">IF($AQ452=1,IF(INDIRECT(ADDRESS(($AO452-1)*3+$AP452+5,$AQ452+7))="",0,INDIRECT(ADDRESS(($AO452-1)*3+$AP452+5,$AQ452+7))),IF(INDIRECT(ADDRESS(($AO452-1)*3+$AP452+5,$AQ452+7))="",0,IF(COUNTIF(INDIRECT(ADDRESS(($AO452-1)*36+($AP452-1)*12+6,COLUMN())):INDIRECT(ADDRESS(($AO452-1)*36+($AP452-1)*12+$AQ452+4,COLUMN())),INDIRECT(ADDRESS(($AO452-1)*3+$AP452+5,$AQ452+7)))&gt;=1,0,INDIRECT(ADDRESS(($AO452-1)*3+$AP452+5,$AQ452+7)))))</f>
        <v>0</v>
      </c>
      <c r="AS452" s="511">
        <f ca="1">COUNTIF(INDIRECT("H"&amp;(ROW()+12*(($AO452-1)*3+$AP452)-ROW())/12+5):INDIRECT("S"&amp;(ROW()+12*(($AO452-1)*3+$AP452)-ROW())/12+5),AR452)</f>
        <v>0</v>
      </c>
      <c r="AT452" s="515">
        <f ca="1">IF($AQ452=1,IF(INDIRECT(ADDRESS(($AO452-1)*3+$AP452+5,$AQ452+20))="",0,INDIRECT(ADDRESS(($AO452-1)*3+$AP452+5,$AQ452+20))),IF(INDIRECT(ADDRESS(($AO452-1)*3+$AP452+5,$AQ452+20))="",0,IF(COUNTIF(INDIRECT(ADDRESS(($AO452-1)*36+($AP452-1)*12+6,COLUMN())):INDIRECT(ADDRESS(($AO452-1)*36+($AP452-1)*12+$AQ452+4,COLUMN())),INDIRECT(ADDRESS(($AO452-1)*3+$AP452+5,$AQ452+20)))&gt;=1,0,INDIRECT(ADDRESS(($AO452-1)*3+$AP452+5,$AQ452+20)))))</f>
        <v>0</v>
      </c>
      <c r="AU452" s="511">
        <f ca="1">COUNTIF(INDIRECT("U"&amp;(ROW()+12*(($AO452-1)*3+$AP452)-ROW())/12+5):INDIRECT("AF"&amp;(ROW()+12*(($AO452-1)*3+$AP452)-ROW())/12+5),AT452)</f>
        <v>0</v>
      </c>
      <c r="AV452" s="511">
        <f ca="1">IF(AND(AR452+AT452&gt;0,AS452+AU452&gt;0),COUNTIF(AV$6:AV451,"&gt;0")+1,0)</f>
        <v>0</v>
      </c>
    </row>
    <row r="453" spans="41:48">
      <c r="AO453" s="511">
        <v>13</v>
      </c>
      <c r="AP453" s="511">
        <v>2</v>
      </c>
      <c r="AQ453" s="511">
        <v>4</v>
      </c>
      <c r="AR453" s="515">
        <f ca="1">IF($AQ453=1,IF(INDIRECT(ADDRESS(($AO453-1)*3+$AP453+5,$AQ453+7))="",0,INDIRECT(ADDRESS(($AO453-1)*3+$AP453+5,$AQ453+7))),IF(INDIRECT(ADDRESS(($AO453-1)*3+$AP453+5,$AQ453+7))="",0,IF(COUNTIF(INDIRECT(ADDRESS(($AO453-1)*36+($AP453-1)*12+6,COLUMN())):INDIRECT(ADDRESS(($AO453-1)*36+($AP453-1)*12+$AQ453+4,COLUMN())),INDIRECT(ADDRESS(($AO453-1)*3+$AP453+5,$AQ453+7)))&gt;=1,0,INDIRECT(ADDRESS(($AO453-1)*3+$AP453+5,$AQ453+7)))))</f>
        <v>0</v>
      </c>
      <c r="AS453" s="511">
        <f ca="1">COUNTIF(INDIRECT("H"&amp;(ROW()+12*(($AO453-1)*3+$AP453)-ROW())/12+5):INDIRECT("S"&amp;(ROW()+12*(($AO453-1)*3+$AP453)-ROW())/12+5),AR453)</f>
        <v>0</v>
      </c>
      <c r="AT453" s="515">
        <f ca="1">IF($AQ453=1,IF(INDIRECT(ADDRESS(($AO453-1)*3+$AP453+5,$AQ453+20))="",0,INDIRECT(ADDRESS(($AO453-1)*3+$AP453+5,$AQ453+20))),IF(INDIRECT(ADDRESS(($AO453-1)*3+$AP453+5,$AQ453+20))="",0,IF(COUNTIF(INDIRECT(ADDRESS(($AO453-1)*36+($AP453-1)*12+6,COLUMN())):INDIRECT(ADDRESS(($AO453-1)*36+($AP453-1)*12+$AQ453+4,COLUMN())),INDIRECT(ADDRESS(($AO453-1)*3+$AP453+5,$AQ453+20)))&gt;=1,0,INDIRECT(ADDRESS(($AO453-1)*3+$AP453+5,$AQ453+20)))))</f>
        <v>0</v>
      </c>
      <c r="AU453" s="511">
        <f ca="1">COUNTIF(INDIRECT("U"&amp;(ROW()+12*(($AO453-1)*3+$AP453)-ROW())/12+5):INDIRECT("AF"&amp;(ROW()+12*(($AO453-1)*3+$AP453)-ROW())/12+5),AT453)</f>
        <v>0</v>
      </c>
      <c r="AV453" s="511">
        <f ca="1">IF(AND(AR453+AT453&gt;0,AS453+AU453&gt;0),COUNTIF(AV$6:AV452,"&gt;0")+1,0)</f>
        <v>0</v>
      </c>
    </row>
    <row r="454" spans="41:48">
      <c r="AO454" s="511">
        <v>13</v>
      </c>
      <c r="AP454" s="511">
        <v>2</v>
      </c>
      <c r="AQ454" s="511">
        <v>5</v>
      </c>
      <c r="AR454" s="515">
        <f ca="1">IF($AQ454=1,IF(INDIRECT(ADDRESS(($AO454-1)*3+$AP454+5,$AQ454+7))="",0,INDIRECT(ADDRESS(($AO454-1)*3+$AP454+5,$AQ454+7))),IF(INDIRECT(ADDRESS(($AO454-1)*3+$AP454+5,$AQ454+7))="",0,IF(COUNTIF(INDIRECT(ADDRESS(($AO454-1)*36+($AP454-1)*12+6,COLUMN())):INDIRECT(ADDRESS(($AO454-1)*36+($AP454-1)*12+$AQ454+4,COLUMN())),INDIRECT(ADDRESS(($AO454-1)*3+$AP454+5,$AQ454+7)))&gt;=1,0,INDIRECT(ADDRESS(($AO454-1)*3+$AP454+5,$AQ454+7)))))</f>
        <v>0</v>
      </c>
      <c r="AS454" s="511">
        <f ca="1">COUNTIF(INDIRECT("H"&amp;(ROW()+12*(($AO454-1)*3+$AP454)-ROW())/12+5):INDIRECT("S"&amp;(ROW()+12*(($AO454-1)*3+$AP454)-ROW())/12+5),AR454)</f>
        <v>0</v>
      </c>
      <c r="AT454" s="515">
        <f ca="1">IF($AQ454=1,IF(INDIRECT(ADDRESS(($AO454-1)*3+$AP454+5,$AQ454+20))="",0,INDIRECT(ADDRESS(($AO454-1)*3+$AP454+5,$AQ454+20))),IF(INDIRECT(ADDRESS(($AO454-1)*3+$AP454+5,$AQ454+20))="",0,IF(COUNTIF(INDIRECT(ADDRESS(($AO454-1)*36+($AP454-1)*12+6,COLUMN())):INDIRECT(ADDRESS(($AO454-1)*36+($AP454-1)*12+$AQ454+4,COLUMN())),INDIRECT(ADDRESS(($AO454-1)*3+$AP454+5,$AQ454+20)))&gt;=1,0,INDIRECT(ADDRESS(($AO454-1)*3+$AP454+5,$AQ454+20)))))</f>
        <v>0</v>
      </c>
      <c r="AU454" s="511">
        <f ca="1">COUNTIF(INDIRECT("U"&amp;(ROW()+12*(($AO454-1)*3+$AP454)-ROW())/12+5):INDIRECT("AF"&amp;(ROW()+12*(($AO454-1)*3+$AP454)-ROW())/12+5),AT454)</f>
        <v>0</v>
      </c>
      <c r="AV454" s="511">
        <f ca="1">IF(AND(AR454+AT454&gt;0,AS454+AU454&gt;0),COUNTIF(AV$6:AV453,"&gt;0")+1,0)</f>
        <v>0</v>
      </c>
    </row>
    <row r="455" spans="41:48">
      <c r="AO455" s="511">
        <v>13</v>
      </c>
      <c r="AP455" s="511">
        <v>2</v>
      </c>
      <c r="AQ455" s="511">
        <v>6</v>
      </c>
      <c r="AR455" s="515">
        <f ca="1">IF($AQ455=1,IF(INDIRECT(ADDRESS(($AO455-1)*3+$AP455+5,$AQ455+7))="",0,INDIRECT(ADDRESS(($AO455-1)*3+$AP455+5,$AQ455+7))),IF(INDIRECT(ADDRESS(($AO455-1)*3+$AP455+5,$AQ455+7))="",0,IF(COUNTIF(INDIRECT(ADDRESS(($AO455-1)*36+($AP455-1)*12+6,COLUMN())):INDIRECT(ADDRESS(($AO455-1)*36+($AP455-1)*12+$AQ455+4,COLUMN())),INDIRECT(ADDRESS(($AO455-1)*3+$AP455+5,$AQ455+7)))&gt;=1,0,INDIRECT(ADDRESS(($AO455-1)*3+$AP455+5,$AQ455+7)))))</f>
        <v>0</v>
      </c>
      <c r="AS455" s="511">
        <f ca="1">COUNTIF(INDIRECT("H"&amp;(ROW()+12*(($AO455-1)*3+$AP455)-ROW())/12+5):INDIRECT("S"&amp;(ROW()+12*(($AO455-1)*3+$AP455)-ROW())/12+5),AR455)</f>
        <v>0</v>
      </c>
      <c r="AT455" s="515">
        <f ca="1">IF($AQ455=1,IF(INDIRECT(ADDRESS(($AO455-1)*3+$AP455+5,$AQ455+20))="",0,INDIRECT(ADDRESS(($AO455-1)*3+$AP455+5,$AQ455+20))),IF(INDIRECT(ADDRESS(($AO455-1)*3+$AP455+5,$AQ455+20))="",0,IF(COUNTIF(INDIRECT(ADDRESS(($AO455-1)*36+($AP455-1)*12+6,COLUMN())):INDIRECT(ADDRESS(($AO455-1)*36+($AP455-1)*12+$AQ455+4,COLUMN())),INDIRECT(ADDRESS(($AO455-1)*3+$AP455+5,$AQ455+20)))&gt;=1,0,INDIRECT(ADDRESS(($AO455-1)*3+$AP455+5,$AQ455+20)))))</f>
        <v>0</v>
      </c>
      <c r="AU455" s="511">
        <f ca="1">COUNTIF(INDIRECT("U"&amp;(ROW()+12*(($AO455-1)*3+$AP455)-ROW())/12+5):INDIRECT("AF"&amp;(ROW()+12*(($AO455-1)*3+$AP455)-ROW())/12+5),AT455)</f>
        <v>0</v>
      </c>
      <c r="AV455" s="511">
        <f ca="1">IF(AND(AR455+AT455&gt;0,AS455+AU455&gt;0),COUNTIF(AV$6:AV454,"&gt;0")+1,0)</f>
        <v>0</v>
      </c>
    </row>
    <row r="456" spans="41:48">
      <c r="AO456" s="511">
        <v>13</v>
      </c>
      <c r="AP456" s="511">
        <v>2</v>
      </c>
      <c r="AQ456" s="511">
        <v>7</v>
      </c>
      <c r="AR456" s="515">
        <f ca="1">IF($AQ456=1,IF(INDIRECT(ADDRESS(($AO456-1)*3+$AP456+5,$AQ456+7))="",0,INDIRECT(ADDRESS(($AO456-1)*3+$AP456+5,$AQ456+7))),IF(INDIRECT(ADDRESS(($AO456-1)*3+$AP456+5,$AQ456+7))="",0,IF(COUNTIF(INDIRECT(ADDRESS(($AO456-1)*36+($AP456-1)*12+6,COLUMN())):INDIRECT(ADDRESS(($AO456-1)*36+($AP456-1)*12+$AQ456+4,COLUMN())),INDIRECT(ADDRESS(($AO456-1)*3+$AP456+5,$AQ456+7)))&gt;=1,0,INDIRECT(ADDRESS(($AO456-1)*3+$AP456+5,$AQ456+7)))))</f>
        <v>0</v>
      </c>
      <c r="AS456" s="511">
        <f ca="1">COUNTIF(INDIRECT("H"&amp;(ROW()+12*(($AO456-1)*3+$AP456)-ROW())/12+5):INDIRECT("S"&amp;(ROW()+12*(($AO456-1)*3+$AP456)-ROW())/12+5),AR456)</f>
        <v>0</v>
      </c>
      <c r="AT456" s="515">
        <f ca="1">IF($AQ456=1,IF(INDIRECT(ADDRESS(($AO456-1)*3+$AP456+5,$AQ456+20))="",0,INDIRECT(ADDRESS(($AO456-1)*3+$AP456+5,$AQ456+20))),IF(INDIRECT(ADDRESS(($AO456-1)*3+$AP456+5,$AQ456+20))="",0,IF(COUNTIF(INDIRECT(ADDRESS(($AO456-1)*36+($AP456-1)*12+6,COLUMN())):INDIRECT(ADDRESS(($AO456-1)*36+($AP456-1)*12+$AQ456+4,COLUMN())),INDIRECT(ADDRESS(($AO456-1)*3+$AP456+5,$AQ456+20)))&gt;=1,0,INDIRECT(ADDRESS(($AO456-1)*3+$AP456+5,$AQ456+20)))))</f>
        <v>0</v>
      </c>
      <c r="AU456" s="511">
        <f ca="1">COUNTIF(INDIRECT("U"&amp;(ROW()+12*(($AO456-1)*3+$AP456)-ROW())/12+5):INDIRECT("AF"&amp;(ROW()+12*(($AO456-1)*3+$AP456)-ROW())/12+5),AT456)</f>
        <v>0</v>
      </c>
      <c r="AV456" s="511">
        <f ca="1">IF(AND(AR456+AT456&gt;0,AS456+AU456&gt;0),COUNTIF(AV$6:AV455,"&gt;0")+1,0)</f>
        <v>0</v>
      </c>
    </row>
    <row r="457" spans="41:48">
      <c r="AO457" s="511">
        <v>13</v>
      </c>
      <c r="AP457" s="511">
        <v>2</v>
      </c>
      <c r="AQ457" s="511">
        <v>8</v>
      </c>
      <c r="AR457" s="515">
        <f ca="1">IF($AQ457=1,IF(INDIRECT(ADDRESS(($AO457-1)*3+$AP457+5,$AQ457+7))="",0,INDIRECT(ADDRESS(($AO457-1)*3+$AP457+5,$AQ457+7))),IF(INDIRECT(ADDRESS(($AO457-1)*3+$AP457+5,$AQ457+7))="",0,IF(COUNTIF(INDIRECT(ADDRESS(($AO457-1)*36+($AP457-1)*12+6,COLUMN())):INDIRECT(ADDRESS(($AO457-1)*36+($AP457-1)*12+$AQ457+4,COLUMN())),INDIRECT(ADDRESS(($AO457-1)*3+$AP457+5,$AQ457+7)))&gt;=1,0,INDIRECT(ADDRESS(($AO457-1)*3+$AP457+5,$AQ457+7)))))</f>
        <v>0</v>
      </c>
      <c r="AS457" s="511">
        <f ca="1">COUNTIF(INDIRECT("H"&amp;(ROW()+12*(($AO457-1)*3+$AP457)-ROW())/12+5):INDIRECT("S"&amp;(ROW()+12*(($AO457-1)*3+$AP457)-ROW())/12+5),AR457)</f>
        <v>0</v>
      </c>
      <c r="AT457" s="515">
        <f ca="1">IF($AQ457=1,IF(INDIRECT(ADDRESS(($AO457-1)*3+$AP457+5,$AQ457+20))="",0,INDIRECT(ADDRESS(($AO457-1)*3+$AP457+5,$AQ457+20))),IF(INDIRECT(ADDRESS(($AO457-1)*3+$AP457+5,$AQ457+20))="",0,IF(COUNTIF(INDIRECT(ADDRESS(($AO457-1)*36+($AP457-1)*12+6,COLUMN())):INDIRECT(ADDRESS(($AO457-1)*36+($AP457-1)*12+$AQ457+4,COLUMN())),INDIRECT(ADDRESS(($AO457-1)*3+$AP457+5,$AQ457+20)))&gt;=1,0,INDIRECT(ADDRESS(($AO457-1)*3+$AP457+5,$AQ457+20)))))</f>
        <v>0</v>
      </c>
      <c r="AU457" s="511">
        <f ca="1">COUNTIF(INDIRECT("U"&amp;(ROW()+12*(($AO457-1)*3+$AP457)-ROW())/12+5):INDIRECT("AF"&amp;(ROW()+12*(($AO457-1)*3+$AP457)-ROW())/12+5),AT457)</f>
        <v>0</v>
      </c>
      <c r="AV457" s="511">
        <f ca="1">IF(AND(AR457+AT457&gt;0,AS457+AU457&gt;0),COUNTIF(AV$6:AV456,"&gt;0")+1,0)</f>
        <v>0</v>
      </c>
    </row>
    <row r="458" spans="41:48">
      <c r="AO458" s="511">
        <v>13</v>
      </c>
      <c r="AP458" s="511">
        <v>2</v>
      </c>
      <c r="AQ458" s="511">
        <v>9</v>
      </c>
      <c r="AR458" s="515">
        <f ca="1">IF($AQ458=1,IF(INDIRECT(ADDRESS(($AO458-1)*3+$AP458+5,$AQ458+7))="",0,INDIRECT(ADDRESS(($AO458-1)*3+$AP458+5,$AQ458+7))),IF(INDIRECT(ADDRESS(($AO458-1)*3+$AP458+5,$AQ458+7))="",0,IF(COUNTIF(INDIRECT(ADDRESS(($AO458-1)*36+($AP458-1)*12+6,COLUMN())):INDIRECT(ADDRESS(($AO458-1)*36+($AP458-1)*12+$AQ458+4,COLUMN())),INDIRECT(ADDRESS(($AO458-1)*3+$AP458+5,$AQ458+7)))&gt;=1,0,INDIRECT(ADDRESS(($AO458-1)*3+$AP458+5,$AQ458+7)))))</f>
        <v>0</v>
      </c>
      <c r="AS458" s="511">
        <f ca="1">COUNTIF(INDIRECT("H"&amp;(ROW()+12*(($AO458-1)*3+$AP458)-ROW())/12+5):INDIRECT("S"&amp;(ROW()+12*(($AO458-1)*3+$AP458)-ROW())/12+5),AR458)</f>
        <v>0</v>
      </c>
      <c r="AT458" s="515">
        <f ca="1">IF($AQ458=1,IF(INDIRECT(ADDRESS(($AO458-1)*3+$AP458+5,$AQ458+20))="",0,INDIRECT(ADDRESS(($AO458-1)*3+$AP458+5,$AQ458+20))),IF(INDIRECT(ADDRESS(($AO458-1)*3+$AP458+5,$AQ458+20))="",0,IF(COUNTIF(INDIRECT(ADDRESS(($AO458-1)*36+($AP458-1)*12+6,COLUMN())):INDIRECT(ADDRESS(($AO458-1)*36+($AP458-1)*12+$AQ458+4,COLUMN())),INDIRECT(ADDRESS(($AO458-1)*3+$AP458+5,$AQ458+20)))&gt;=1,0,INDIRECT(ADDRESS(($AO458-1)*3+$AP458+5,$AQ458+20)))))</f>
        <v>0</v>
      </c>
      <c r="AU458" s="511">
        <f ca="1">COUNTIF(INDIRECT("U"&amp;(ROW()+12*(($AO458-1)*3+$AP458)-ROW())/12+5):INDIRECT("AF"&amp;(ROW()+12*(($AO458-1)*3+$AP458)-ROW())/12+5),AT458)</f>
        <v>0</v>
      </c>
      <c r="AV458" s="511">
        <f ca="1">IF(AND(AR458+AT458&gt;0,AS458+AU458&gt;0),COUNTIF(AV$6:AV457,"&gt;0")+1,0)</f>
        <v>0</v>
      </c>
    </row>
    <row r="459" spans="41:48">
      <c r="AO459" s="511">
        <v>13</v>
      </c>
      <c r="AP459" s="511">
        <v>2</v>
      </c>
      <c r="AQ459" s="511">
        <v>10</v>
      </c>
      <c r="AR459" s="515">
        <f ca="1">IF($AQ459=1,IF(INDIRECT(ADDRESS(($AO459-1)*3+$AP459+5,$AQ459+7))="",0,INDIRECT(ADDRESS(($AO459-1)*3+$AP459+5,$AQ459+7))),IF(INDIRECT(ADDRESS(($AO459-1)*3+$AP459+5,$AQ459+7))="",0,IF(COUNTIF(INDIRECT(ADDRESS(($AO459-1)*36+($AP459-1)*12+6,COLUMN())):INDIRECT(ADDRESS(($AO459-1)*36+($AP459-1)*12+$AQ459+4,COLUMN())),INDIRECT(ADDRESS(($AO459-1)*3+$AP459+5,$AQ459+7)))&gt;=1,0,INDIRECT(ADDRESS(($AO459-1)*3+$AP459+5,$AQ459+7)))))</f>
        <v>0</v>
      </c>
      <c r="AS459" s="511">
        <f ca="1">COUNTIF(INDIRECT("H"&amp;(ROW()+12*(($AO459-1)*3+$AP459)-ROW())/12+5):INDIRECT("S"&amp;(ROW()+12*(($AO459-1)*3+$AP459)-ROW())/12+5),AR459)</f>
        <v>0</v>
      </c>
      <c r="AT459" s="515">
        <f ca="1">IF($AQ459=1,IF(INDIRECT(ADDRESS(($AO459-1)*3+$AP459+5,$AQ459+20))="",0,INDIRECT(ADDRESS(($AO459-1)*3+$AP459+5,$AQ459+20))),IF(INDIRECT(ADDRESS(($AO459-1)*3+$AP459+5,$AQ459+20))="",0,IF(COUNTIF(INDIRECT(ADDRESS(($AO459-1)*36+($AP459-1)*12+6,COLUMN())):INDIRECT(ADDRESS(($AO459-1)*36+($AP459-1)*12+$AQ459+4,COLUMN())),INDIRECT(ADDRESS(($AO459-1)*3+$AP459+5,$AQ459+20)))&gt;=1,0,INDIRECT(ADDRESS(($AO459-1)*3+$AP459+5,$AQ459+20)))))</f>
        <v>0</v>
      </c>
      <c r="AU459" s="511">
        <f ca="1">COUNTIF(INDIRECT("U"&amp;(ROW()+12*(($AO459-1)*3+$AP459)-ROW())/12+5):INDIRECT("AF"&amp;(ROW()+12*(($AO459-1)*3+$AP459)-ROW())/12+5),AT459)</f>
        <v>0</v>
      </c>
      <c r="AV459" s="511">
        <f ca="1">IF(AND(AR459+AT459&gt;0,AS459+AU459&gt;0),COUNTIF(AV$6:AV458,"&gt;0")+1,0)</f>
        <v>0</v>
      </c>
    </row>
    <row r="460" spans="41:48">
      <c r="AO460" s="511">
        <v>13</v>
      </c>
      <c r="AP460" s="511">
        <v>2</v>
      </c>
      <c r="AQ460" s="511">
        <v>11</v>
      </c>
      <c r="AR460" s="515">
        <f ca="1">IF($AQ460=1,IF(INDIRECT(ADDRESS(($AO460-1)*3+$AP460+5,$AQ460+7))="",0,INDIRECT(ADDRESS(($AO460-1)*3+$AP460+5,$AQ460+7))),IF(INDIRECT(ADDRESS(($AO460-1)*3+$AP460+5,$AQ460+7))="",0,IF(COUNTIF(INDIRECT(ADDRESS(($AO460-1)*36+($AP460-1)*12+6,COLUMN())):INDIRECT(ADDRESS(($AO460-1)*36+($AP460-1)*12+$AQ460+4,COLUMN())),INDIRECT(ADDRESS(($AO460-1)*3+$AP460+5,$AQ460+7)))&gt;=1,0,INDIRECT(ADDRESS(($AO460-1)*3+$AP460+5,$AQ460+7)))))</f>
        <v>0</v>
      </c>
      <c r="AS460" s="511">
        <f ca="1">COUNTIF(INDIRECT("H"&amp;(ROW()+12*(($AO460-1)*3+$AP460)-ROW())/12+5):INDIRECT("S"&amp;(ROW()+12*(($AO460-1)*3+$AP460)-ROW())/12+5),AR460)</f>
        <v>0</v>
      </c>
      <c r="AT460" s="515">
        <f ca="1">IF($AQ460=1,IF(INDIRECT(ADDRESS(($AO460-1)*3+$AP460+5,$AQ460+20))="",0,INDIRECT(ADDRESS(($AO460-1)*3+$AP460+5,$AQ460+20))),IF(INDIRECT(ADDRESS(($AO460-1)*3+$AP460+5,$AQ460+20))="",0,IF(COUNTIF(INDIRECT(ADDRESS(($AO460-1)*36+($AP460-1)*12+6,COLUMN())):INDIRECT(ADDRESS(($AO460-1)*36+($AP460-1)*12+$AQ460+4,COLUMN())),INDIRECT(ADDRESS(($AO460-1)*3+$AP460+5,$AQ460+20)))&gt;=1,0,INDIRECT(ADDRESS(($AO460-1)*3+$AP460+5,$AQ460+20)))))</f>
        <v>0</v>
      </c>
      <c r="AU460" s="511">
        <f ca="1">COUNTIF(INDIRECT("U"&amp;(ROW()+12*(($AO460-1)*3+$AP460)-ROW())/12+5):INDIRECT("AF"&amp;(ROW()+12*(($AO460-1)*3+$AP460)-ROW())/12+5),AT460)</f>
        <v>0</v>
      </c>
      <c r="AV460" s="511">
        <f ca="1">IF(AND(AR460+AT460&gt;0,AS460+AU460&gt;0),COUNTIF(AV$6:AV459,"&gt;0")+1,0)</f>
        <v>0</v>
      </c>
    </row>
    <row r="461" spans="41:48">
      <c r="AO461" s="511">
        <v>13</v>
      </c>
      <c r="AP461" s="511">
        <v>2</v>
      </c>
      <c r="AQ461" s="511">
        <v>12</v>
      </c>
      <c r="AR461" s="515">
        <f ca="1">IF($AQ461=1,IF(INDIRECT(ADDRESS(($AO461-1)*3+$AP461+5,$AQ461+7))="",0,INDIRECT(ADDRESS(($AO461-1)*3+$AP461+5,$AQ461+7))),IF(INDIRECT(ADDRESS(($AO461-1)*3+$AP461+5,$AQ461+7))="",0,IF(COUNTIF(INDIRECT(ADDRESS(($AO461-1)*36+($AP461-1)*12+6,COLUMN())):INDIRECT(ADDRESS(($AO461-1)*36+($AP461-1)*12+$AQ461+4,COLUMN())),INDIRECT(ADDRESS(($AO461-1)*3+$AP461+5,$AQ461+7)))&gt;=1,0,INDIRECT(ADDRESS(($AO461-1)*3+$AP461+5,$AQ461+7)))))</f>
        <v>0</v>
      </c>
      <c r="AS461" s="511">
        <f ca="1">COUNTIF(INDIRECT("H"&amp;(ROW()+12*(($AO461-1)*3+$AP461)-ROW())/12+5):INDIRECT("S"&amp;(ROW()+12*(($AO461-1)*3+$AP461)-ROW())/12+5),AR461)</f>
        <v>0</v>
      </c>
      <c r="AT461" s="515">
        <f ca="1">IF($AQ461=1,IF(INDIRECT(ADDRESS(($AO461-1)*3+$AP461+5,$AQ461+20))="",0,INDIRECT(ADDRESS(($AO461-1)*3+$AP461+5,$AQ461+20))),IF(INDIRECT(ADDRESS(($AO461-1)*3+$AP461+5,$AQ461+20))="",0,IF(COUNTIF(INDIRECT(ADDRESS(($AO461-1)*36+($AP461-1)*12+6,COLUMN())):INDIRECT(ADDRESS(($AO461-1)*36+($AP461-1)*12+$AQ461+4,COLUMN())),INDIRECT(ADDRESS(($AO461-1)*3+$AP461+5,$AQ461+20)))&gt;=1,0,INDIRECT(ADDRESS(($AO461-1)*3+$AP461+5,$AQ461+20)))))</f>
        <v>0</v>
      </c>
      <c r="AU461" s="511">
        <f ca="1">COUNTIF(INDIRECT("U"&amp;(ROW()+12*(($AO461-1)*3+$AP461)-ROW())/12+5):INDIRECT("AF"&amp;(ROW()+12*(($AO461-1)*3+$AP461)-ROW())/12+5),AT461)</f>
        <v>0</v>
      </c>
      <c r="AV461" s="511">
        <f ca="1">IF(AND(AR461+AT461&gt;0,AS461+AU461&gt;0),COUNTIF(AV$6:AV460,"&gt;0")+1,0)</f>
        <v>0</v>
      </c>
    </row>
    <row r="462" spans="41:48">
      <c r="AO462" s="511">
        <v>13</v>
      </c>
      <c r="AP462" s="511">
        <v>3</v>
      </c>
      <c r="AQ462" s="511">
        <v>1</v>
      </c>
      <c r="AR462" s="515">
        <f ca="1">IF($AQ462=1,IF(INDIRECT(ADDRESS(($AO462-1)*3+$AP462+5,$AQ462+7))="",0,INDIRECT(ADDRESS(($AO462-1)*3+$AP462+5,$AQ462+7))),IF(INDIRECT(ADDRESS(($AO462-1)*3+$AP462+5,$AQ462+7))="",0,IF(COUNTIF(INDIRECT(ADDRESS(($AO462-1)*36+($AP462-1)*12+6,COLUMN())):INDIRECT(ADDRESS(($AO462-1)*36+($AP462-1)*12+$AQ462+4,COLUMN())),INDIRECT(ADDRESS(($AO462-1)*3+$AP462+5,$AQ462+7)))&gt;=1,0,INDIRECT(ADDRESS(($AO462-1)*3+$AP462+5,$AQ462+7)))))</f>
        <v>0</v>
      </c>
      <c r="AS462" s="511">
        <f ca="1">COUNTIF(INDIRECT("H"&amp;(ROW()+12*(($AO462-1)*3+$AP462)-ROW())/12+5):INDIRECT("S"&amp;(ROW()+12*(($AO462-1)*3+$AP462)-ROW())/12+5),AR462)</f>
        <v>0</v>
      </c>
      <c r="AT462" s="515">
        <f ca="1">IF($AQ462=1,IF(INDIRECT(ADDRESS(($AO462-1)*3+$AP462+5,$AQ462+20))="",0,INDIRECT(ADDRESS(($AO462-1)*3+$AP462+5,$AQ462+20))),IF(INDIRECT(ADDRESS(($AO462-1)*3+$AP462+5,$AQ462+20))="",0,IF(COUNTIF(INDIRECT(ADDRESS(($AO462-1)*36+($AP462-1)*12+6,COLUMN())):INDIRECT(ADDRESS(($AO462-1)*36+($AP462-1)*12+$AQ462+4,COLUMN())),INDIRECT(ADDRESS(($AO462-1)*3+$AP462+5,$AQ462+20)))&gt;=1,0,INDIRECT(ADDRESS(($AO462-1)*3+$AP462+5,$AQ462+20)))))</f>
        <v>0</v>
      </c>
      <c r="AU462" s="511">
        <f ca="1">COUNTIF(INDIRECT("U"&amp;(ROW()+12*(($AO462-1)*3+$AP462)-ROW())/12+5):INDIRECT("AF"&amp;(ROW()+12*(($AO462-1)*3+$AP462)-ROW())/12+5),AT462)</f>
        <v>0</v>
      </c>
      <c r="AV462" s="511">
        <f ca="1">IF(AND(AR462+AT462&gt;0,AS462+AU462&gt;0),COUNTIF(AV$6:AV461,"&gt;0")+1,0)</f>
        <v>0</v>
      </c>
    </row>
    <row r="463" spans="41:48">
      <c r="AO463" s="511">
        <v>13</v>
      </c>
      <c r="AP463" s="511">
        <v>3</v>
      </c>
      <c r="AQ463" s="511">
        <v>2</v>
      </c>
      <c r="AR463" s="515">
        <f ca="1">IF($AQ463=1,IF(INDIRECT(ADDRESS(($AO463-1)*3+$AP463+5,$AQ463+7))="",0,INDIRECT(ADDRESS(($AO463-1)*3+$AP463+5,$AQ463+7))),IF(INDIRECT(ADDRESS(($AO463-1)*3+$AP463+5,$AQ463+7))="",0,IF(COUNTIF(INDIRECT(ADDRESS(($AO463-1)*36+($AP463-1)*12+6,COLUMN())):INDIRECT(ADDRESS(($AO463-1)*36+($AP463-1)*12+$AQ463+4,COLUMN())),INDIRECT(ADDRESS(($AO463-1)*3+$AP463+5,$AQ463+7)))&gt;=1,0,INDIRECT(ADDRESS(($AO463-1)*3+$AP463+5,$AQ463+7)))))</f>
        <v>0</v>
      </c>
      <c r="AS463" s="511">
        <f ca="1">COUNTIF(INDIRECT("H"&amp;(ROW()+12*(($AO463-1)*3+$AP463)-ROW())/12+5):INDIRECT("S"&amp;(ROW()+12*(($AO463-1)*3+$AP463)-ROW())/12+5),AR463)</f>
        <v>0</v>
      </c>
      <c r="AT463" s="515">
        <f ca="1">IF($AQ463=1,IF(INDIRECT(ADDRESS(($AO463-1)*3+$AP463+5,$AQ463+20))="",0,INDIRECT(ADDRESS(($AO463-1)*3+$AP463+5,$AQ463+20))),IF(INDIRECT(ADDRESS(($AO463-1)*3+$AP463+5,$AQ463+20))="",0,IF(COUNTIF(INDIRECT(ADDRESS(($AO463-1)*36+($AP463-1)*12+6,COLUMN())):INDIRECT(ADDRESS(($AO463-1)*36+($AP463-1)*12+$AQ463+4,COLUMN())),INDIRECT(ADDRESS(($AO463-1)*3+$AP463+5,$AQ463+20)))&gt;=1,0,INDIRECT(ADDRESS(($AO463-1)*3+$AP463+5,$AQ463+20)))))</f>
        <v>0</v>
      </c>
      <c r="AU463" s="511">
        <f ca="1">COUNTIF(INDIRECT("U"&amp;(ROW()+12*(($AO463-1)*3+$AP463)-ROW())/12+5):INDIRECT("AF"&amp;(ROW()+12*(($AO463-1)*3+$AP463)-ROW())/12+5),AT463)</f>
        <v>0</v>
      </c>
      <c r="AV463" s="511">
        <f ca="1">IF(AND(AR463+AT463&gt;0,AS463+AU463&gt;0),COUNTIF(AV$6:AV462,"&gt;0")+1,0)</f>
        <v>0</v>
      </c>
    </row>
    <row r="464" spans="41:48">
      <c r="AO464" s="511">
        <v>13</v>
      </c>
      <c r="AP464" s="511">
        <v>3</v>
      </c>
      <c r="AQ464" s="511">
        <v>3</v>
      </c>
      <c r="AR464" s="515">
        <f ca="1">IF($AQ464=1,IF(INDIRECT(ADDRESS(($AO464-1)*3+$AP464+5,$AQ464+7))="",0,INDIRECT(ADDRESS(($AO464-1)*3+$AP464+5,$AQ464+7))),IF(INDIRECT(ADDRESS(($AO464-1)*3+$AP464+5,$AQ464+7))="",0,IF(COUNTIF(INDIRECT(ADDRESS(($AO464-1)*36+($AP464-1)*12+6,COLUMN())):INDIRECT(ADDRESS(($AO464-1)*36+($AP464-1)*12+$AQ464+4,COLUMN())),INDIRECT(ADDRESS(($AO464-1)*3+$AP464+5,$AQ464+7)))&gt;=1,0,INDIRECT(ADDRESS(($AO464-1)*3+$AP464+5,$AQ464+7)))))</f>
        <v>0</v>
      </c>
      <c r="AS464" s="511">
        <f ca="1">COUNTIF(INDIRECT("H"&amp;(ROW()+12*(($AO464-1)*3+$AP464)-ROW())/12+5):INDIRECT("S"&amp;(ROW()+12*(($AO464-1)*3+$AP464)-ROW())/12+5),AR464)</f>
        <v>0</v>
      </c>
      <c r="AT464" s="515">
        <f ca="1">IF($AQ464=1,IF(INDIRECT(ADDRESS(($AO464-1)*3+$AP464+5,$AQ464+20))="",0,INDIRECT(ADDRESS(($AO464-1)*3+$AP464+5,$AQ464+20))),IF(INDIRECT(ADDRESS(($AO464-1)*3+$AP464+5,$AQ464+20))="",0,IF(COUNTIF(INDIRECT(ADDRESS(($AO464-1)*36+($AP464-1)*12+6,COLUMN())):INDIRECT(ADDRESS(($AO464-1)*36+($AP464-1)*12+$AQ464+4,COLUMN())),INDIRECT(ADDRESS(($AO464-1)*3+$AP464+5,$AQ464+20)))&gt;=1,0,INDIRECT(ADDRESS(($AO464-1)*3+$AP464+5,$AQ464+20)))))</f>
        <v>0</v>
      </c>
      <c r="AU464" s="511">
        <f ca="1">COUNTIF(INDIRECT("U"&amp;(ROW()+12*(($AO464-1)*3+$AP464)-ROW())/12+5):INDIRECT("AF"&amp;(ROW()+12*(($AO464-1)*3+$AP464)-ROW())/12+5),AT464)</f>
        <v>0</v>
      </c>
      <c r="AV464" s="511">
        <f ca="1">IF(AND(AR464+AT464&gt;0,AS464+AU464&gt;0),COUNTIF(AV$6:AV463,"&gt;0")+1,0)</f>
        <v>0</v>
      </c>
    </row>
    <row r="465" spans="41:48">
      <c r="AO465" s="511">
        <v>13</v>
      </c>
      <c r="AP465" s="511">
        <v>3</v>
      </c>
      <c r="AQ465" s="511">
        <v>4</v>
      </c>
      <c r="AR465" s="515">
        <f ca="1">IF($AQ465=1,IF(INDIRECT(ADDRESS(($AO465-1)*3+$AP465+5,$AQ465+7))="",0,INDIRECT(ADDRESS(($AO465-1)*3+$AP465+5,$AQ465+7))),IF(INDIRECT(ADDRESS(($AO465-1)*3+$AP465+5,$AQ465+7))="",0,IF(COUNTIF(INDIRECT(ADDRESS(($AO465-1)*36+($AP465-1)*12+6,COLUMN())):INDIRECT(ADDRESS(($AO465-1)*36+($AP465-1)*12+$AQ465+4,COLUMN())),INDIRECT(ADDRESS(($AO465-1)*3+$AP465+5,$AQ465+7)))&gt;=1,0,INDIRECT(ADDRESS(($AO465-1)*3+$AP465+5,$AQ465+7)))))</f>
        <v>0</v>
      </c>
      <c r="AS465" s="511">
        <f ca="1">COUNTIF(INDIRECT("H"&amp;(ROW()+12*(($AO465-1)*3+$AP465)-ROW())/12+5):INDIRECT("S"&amp;(ROW()+12*(($AO465-1)*3+$AP465)-ROW())/12+5),AR465)</f>
        <v>0</v>
      </c>
      <c r="AT465" s="515">
        <f ca="1">IF($AQ465=1,IF(INDIRECT(ADDRESS(($AO465-1)*3+$AP465+5,$AQ465+20))="",0,INDIRECT(ADDRESS(($AO465-1)*3+$AP465+5,$AQ465+20))),IF(INDIRECT(ADDRESS(($AO465-1)*3+$AP465+5,$AQ465+20))="",0,IF(COUNTIF(INDIRECT(ADDRESS(($AO465-1)*36+($AP465-1)*12+6,COLUMN())):INDIRECT(ADDRESS(($AO465-1)*36+($AP465-1)*12+$AQ465+4,COLUMN())),INDIRECT(ADDRESS(($AO465-1)*3+$AP465+5,$AQ465+20)))&gt;=1,0,INDIRECT(ADDRESS(($AO465-1)*3+$AP465+5,$AQ465+20)))))</f>
        <v>0</v>
      </c>
      <c r="AU465" s="511">
        <f ca="1">COUNTIF(INDIRECT("U"&amp;(ROW()+12*(($AO465-1)*3+$AP465)-ROW())/12+5):INDIRECT("AF"&amp;(ROW()+12*(($AO465-1)*3+$AP465)-ROW())/12+5),AT465)</f>
        <v>0</v>
      </c>
      <c r="AV465" s="511">
        <f ca="1">IF(AND(AR465+AT465&gt;0,AS465+AU465&gt;0),COUNTIF(AV$6:AV464,"&gt;0")+1,0)</f>
        <v>0</v>
      </c>
    </row>
    <row r="466" spans="41:48">
      <c r="AO466" s="511">
        <v>13</v>
      </c>
      <c r="AP466" s="511">
        <v>3</v>
      </c>
      <c r="AQ466" s="511">
        <v>5</v>
      </c>
      <c r="AR466" s="515">
        <f ca="1">IF($AQ466=1,IF(INDIRECT(ADDRESS(($AO466-1)*3+$AP466+5,$AQ466+7))="",0,INDIRECT(ADDRESS(($AO466-1)*3+$AP466+5,$AQ466+7))),IF(INDIRECT(ADDRESS(($AO466-1)*3+$AP466+5,$AQ466+7))="",0,IF(COUNTIF(INDIRECT(ADDRESS(($AO466-1)*36+($AP466-1)*12+6,COLUMN())):INDIRECT(ADDRESS(($AO466-1)*36+($AP466-1)*12+$AQ466+4,COLUMN())),INDIRECT(ADDRESS(($AO466-1)*3+$AP466+5,$AQ466+7)))&gt;=1,0,INDIRECT(ADDRESS(($AO466-1)*3+$AP466+5,$AQ466+7)))))</f>
        <v>0</v>
      </c>
      <c r="AS466" s="511">
        <f ca="1">COUNTIF(INDIRECT("H"&amp;(ROW()+12*(($AO466-1)*3+$AP466)-ROW())/12+5):INDIRECT("S"&amp;(ROW()+12*(($AO466-1)*3+$AP466)-ROW())/12+5),AR466)</f>
        <v>0</v>
      </c>
      <c r="AT466" s="515">
        <f ca="1">IF($AQ466=1,IF(INDIRECT(ADDRESS(($AO466-1)*3+$AP466+5,$AQ466+20))="",0,INDIRECT(ADDRESS(($AO466-1)*3+$AP466+5,$AQ466+20))),IF(INDIRECT(ADDRESS(($AO466-1)*3+$AP466+5,$AQ466+20))="",0,IF(COUNTIF(INDIRECT(ADDRESS(($AO466-1)*36+($AP466-1)*12+6,COLUMN())):INDIRECT(ADDRESS(($AO466-1)*36+($AP466-1)*12+$AQ466+4,COLUMN())),INDIRECT(ADDRESS(($AO466-1)*3+$AP466+5,$AQ466+20)))&gt;=1,0,INDIRECT(ADDRESS(($AO466-1)*3+$AP466+5,$AQ466+20)))))</f>
        <v>0</v>
      </c>
      <c r="AU466" s="511">
        <f ca="1">COUNTIF(INDIRECT("U"&amp;(ROW()+12*(($AO466-1)*3+$AP466)-ROW())/12+5):INDIRECT("AF"&amp;(ROW()+12*(($AO466-1)*3+$AP466)-ROW())/12+5),AT466)</f>
        <v>0</v>
      </c>
      <c r="AV466" s="511">
        <f ca="1">IF(AND(AR466+AT466&gt;0,AS466+AU466&gt;0),COUNTIF(AV$6:AV465,"&gt;0")+1,0)</f>
        <v>0</v>
      </c>
    </row>
    <row r="467" spans="41:48">
      <c r="AO467" s="511">
        <v>13</v>
      </c>
      <c r="AP467" s="511">
        <v>3</v>
      </c>
      <c r="AQ467" s="511">
        <v>6</v>
      </c>
      <c r="AR467" s="515">
        <f ca="1">IF($AQ467=1,IF(INDIRECT(ADDRESS(($AO467-1)*3+$AP467+5,$AQ467+7))="",0,INDIRECT(ADDRESS(($AO467-1)*3+$AP467+5,$AQ467+7))),IF(INDIRECT(ADDRESS(($AO467-1)*3+$AP467+5,$AQ467+7))="",0,IF(COUNTIF(INDIRECT(ADDRESS(($AO467-1)*36+($AP467-1)*12+6,COLUMN())):INDIRECT(ADDRESS(($AO467-1)*36+($AP467-1)*12+$AQ467+4,COLUMN())),INDIRECT(ADDRESS(($AO467-1)*3+$AP467+5,$AQ467+7)))&gt;=1,0,INDIRECT(ADDRESS(($AO467-1)*3+$AP467+5,$AQ467+7)))))</f>
        <v>0</v>
      </c>
      <c r="AS467" s="511">
        <f ca="1">COUNTIF(INDIRECT("H"&amp;(ROW()+12*(($AO467-1)*3+$AP467)-ROW())/12+5):INDIRECT("S"&amp;(ROW()+12*(($AO467-1)*3+$AP467)-ROW())/12+5),AR467)</f>
        <v>0</v>
      </c>
      <c r="AT467" s="515">
        <f ca="1">IF($AQ467=1,IF(INDIRECT(ADDRESS(($AO467-1)*3+$AP467+5,$AQ467+20))="",0,INDIRECT(ADDRESS(($AO467-1)*3+$AP467+5,$AQ467+20))),IF(INDIRECT(ADDRESS(($AO467-1)*3+$AP467+5,$AQ467+20))="",0,IF(COUNTIF(INDIRECT(ADDRESS(($AO467-1)*36+($AP467-1)*12+6,COLUMN())):INDIRECT(ADDRESS(($AO467-1)*36+($AP467-1)*12+$AQ467+4,COLUMN())),INDIRECT(ADDRESS(($AO467-1)*3+$AP467+5,$AQ467+20)))&gt;=1,0,INDIRECT(ADDRESS(($AO467-1)*3+$AP467+5,$AQ467+20)))))</f>
        <v>0</v>
      </c>
      <c r="AU467" s="511">
        <f ca="1">COUNTIF(INDIRECT("U"&amp;(ROW()+12*(($AO467-1)*3+$AP467)-ROW())/12+5):INDIRECT("AF"&amp;(ROW()+12*(($AO467-1)*3+$AP467)-ROW())/12+5),AT467)</f>
        <v>0</v>
      </c>
      <c r="AV467" s="511">
        <f ca="1">IF(AND(AR467+AT467&gt;0,AS467+AU467&gt;0),COUNTIF(AV$6:AV466,"&gt;0")+1,0)</f>
        <v>0</v>
      </c>
    </row>
    <row r="468" spans="41:48">
      <c r="AO468" s="511">
        <v>13</v>
      </c>
      <c r="AP468" s="511">
        <v>3</v>
      </c>
      <c r="AQ468" s="511">
        <v>7</v>
      </c>
      <c r="AR468" s="515">
        <f ca="1">IF($AQ468=1,IF(INDIRECT(ADDRESS(($AO468-1)*3+$AP468+5,$AQ468+7))="",0,INDIRECT(ADDRESS(($AO468-1)*3+$AP468+5,$AQ468+7))),IF(INDIRECT(ADDRESS(($AO468-1)*3+$AP468+5,$AQ468+7))="",0,IF(COUNTIF(INDIRECT(ADDRESS(($AO468-1)*36+($AP468-1)*12+6,COLUMN())):INDIRECT(ADDRESS(($AO468-1)*36+($AP468-1)*12+$AQ468+4,COLUMN())),INDIRECT(ADDRESS(($AO468-1)*3+$AP468+5,$AQ468+7)))&gt;=1,0,INDIRECT(ADDRESS(($AO468-1)*3+$AP468+5,$AQ468+7)))))</f>
        <v>0</v>
      </c>
      <c r="AS468" s="511">
        <f ca="1">COUNTIF(INDIRECT("H"&amp;(ROW()+12*(($AO468-1)*3+$AP468)-ROW())/12+5):INDIRECT("S"&amp;(ROW()+12*(($AO468-1)*3+$AP468)-ROW())/12+5),AR468)</f>
        <v>0</v>
      </c>
      <c r="AT468" s="515">
        <f ca="1">IF($AQ468=1,IF(INDIRECT(ADDRESS(($AO468-1)*3+$AP468+5,$AQ468+20))="",0,INDIRECT(ADDRESS(($AO468-1)*3+$AP468+5,$AQ468+20))),IF(INDIRECT(ADDRESS(($AO468-1)*3+$AP468+5,$AQ468+20))="",0,IF(COUNTIF(INDIRECT(ADDRESS(($AO468-1)*36+($AP468-1)*12+6,COLUMN())):INDIRECT(ADDRESS(($AO468-1)*36+($AP468-1)*12+$AQ468+4,COLUMN())),INDIRECT(ADDRESS(($AO468-1)*3+$AP468+5,$AQ468+20)))&gt;=1,0,INDIRECT(ADDRESS(($AO468-1)*3+$AP468+5,$AQ468+20)))))</f>
        <v>0</v>
      </c>
      <c r="AU468" s="511">
        <f ca="1">COUNTIF(INDIRECT("U"&amp;(ROW()+12*(($AO468-1)*3+$AP468)-ROW())/12+5):INDIRECT("AF"&amp;(ROW()+12*(($AO468-1)*3+$AP468)-ROW())/12+5),AT468)</f>
        <v>0</v>
      </c>
      <c r="AV468" s="511">
        <f ca="1">IF(AND(AR468+AT468&gt;0,AS468+AU468&gt;0),COUNTIF(AV$6:AV467,"&gt;0")+1,0)</f>
        <v>0</v>
      </c>
    </row>
    <row r="469" spans="41:48">
      <c r="AO469" s="511">
        <v>13</v>
      </c>
      <c r="AP469" s="511">
        <v>3</v>
      </c>
      <c r="AQ469" s="511">
        <v>8</v>
      </c>
      <c r="AR469" s="515">
        <f ca="1">IF($AQ469=1,IF(INDIRECT(ADDRESS(($AO469-1)*3+$AP469+5,$AQ469+7))="",0,INDIRECT(ADDRESS(($AO469-1)*3+$AP469+5,$AQ469+7))),IF(INDIRECT(ADDRESS(($AO469-1)*3+$AP469+5,$AQ469+7))="",0,IF(COUNTIF(INDIRECT(ADDRESS(($AO469-1)*36+($AP469-1)*12+6,COLUMN())):INDIRECT(ADDRESS(($AO469-1)*36+($AP469-1)*12+$AQ469+4,COLUMN())),INDIRECT(ADDRESS(($AO469-1)*3+$AP469+5,$AQ469+7)))&gt;=1,0,INDIRECT(ADDRESS(($AO469-1)*3+$AP469+5,$AQ469+7)))))</f>
        <v>0</v>
      </c>
      <c r="AS469" s="511">
        <f ca="1">COUNTIF(INDIRECT("H"&amp;(ROW()+12*(($AO469-1)*3+$AP469)-ROW())/12+5):INDIRECT("S"&amp;(ROW()+12*(($AO469-1)*3+$AP469)-ROW())/12+5),AR469)</f>
        <v>0</v>
      </c>
      <c r="AT469" s="515">
        <f ca="1">IF($AQ469=1,IF(INDIRECT(ADDRESS(($AO469-1)*3+$AP469+5,$AQ469+20))="",0,INDIRECT(ADDRESS(($AO469-1)*3+$AP469+5,$AQ469+20))),IF(INDIRECT(ADDRESS(($AO469-1)*3+$AP469+5,$AQ469+20))="",0,IF(COUNTIF(INDIRECT(ADDRESS(($AO469-1)*36+($AP469-1)*12+6,COLUMN())):INDIRECT(ADDRESS(($AO469-1)*36+($AP469-1)*12+$AQ469+4,COLUMN())),INDIRECT(ADDRESS(($AO469-1)*3+$AP469+5,$AQ469+20)))&gt;=1,0,INDIRECT(ADDRESS(($AO469-1)*3+$AP469+5,$AQ469+20)))))</f>
        <v>0</v>
      </c>
      <c r="AU469" s="511">
        <f ca="1">COUNTIF(INDIRECT("U"&amp;(ROW()+12*(($AO469-1)*3+$AP469)-ROW())/12+5):INDIRECT("AF"&amp;(ROW()+12*(($AO469-1)*3+$AP469)-ROW())/12+5),AT469)</f>
        <v>0</v>
      </c>
      <c r="AV469" s="511">
        <f ca="1">IF(AND(AR469+AT469&gt;0,AS469+AU469&gt;0),COUNTIF(AV$6:AV468,"&gt;0")+1,0)</f>
        <v>0</v>
      </c>
    </row>
    <row r="470" spans="41:48">
      <c r="AO470" s="511">
        <v>13</v>
      </c>
      <c r="AP470" s="511">
        <v>3</v>
      </c>
      <c r="AQ470" s="511">
        <v>9</v>
      </c>
      <c r="AR470" s="515">
        <f ca="1">IF($AQ470=1,IF(INDIRECT(ADDRESS(($AO470-1)*3+$AP470+5,$AQ470+7))="",0,INDIRECT(ADDRESS(($AO470-1)*3+$AP470+5,$AQ470+7))),IF(INDIRECT(ADDRESS(($AO470-1)*3+$AP470+5,$AQ470+7))="",0,IF(COUNTIF(INDIRECT(ADDRESS(($AO470-1)*36+($AP470-1)*12+6,COLUMN())):INDIRECT(ADDRESS(($AO470-1)*36+($AP470-1)*12+$AQ470+4,COLUMN())),INDIRECT(ADDRESS(($AO470-1)*3+$AP470+5,$AQ470+7)))&gt;=1,0,INDIRECT(ADDRESS(($AO470-1)*3+$AP470+5,$AQ470+7)))))</f>
        <v>0</v>
      </c>
      <c r="AS470" s="511">
        <f ca="1">COUNTIF(INDIRECT("H"&amp;(ROW()+12*(($AO470-1)*3+$AP470)-ROW())/12+5):INDIRECT("S"&amp;(ROW()+12*(($AO470-1)*3+$AP470)-ROW())/12+5),AR470)</f>
        <v>0</v>
      </c>
      <c r="AT470" s="515">
        <f ca="1">IF($AQ470=1,IF(INDIRECT(ADDRESS(($AO470-1)*3+$AP470+5,$AQ470+20))="",0,INDIRECT(ADDRESS(($AO470-1)*3+$AP470+5,$AQ470+20))),IF(INDIRECT(ADDRESS(($AO470-1)*3+$AP470+5,$AQ470+20))="",0,IF(COUNTIF(INDIRECT(ADDRESS(($AO470-1)*36+($AP470-1)*12+6,COLUMN())):INDIRECT(ADDRESS(($AO470-1)*36+($AP470-1)*12+$AQ470+4,COLUMN())),INDIRECT(ADDRESS(($AO470-1)*3+$AP470+5,$AQ470+20)))&gt;=1,0,INDIRECT(ADDRESS(($AO470-1)*3+$AP470+5,$AQ470+20)))))</f>
        <v>0</v>
      </c>
      <c r="AU470" s="511">
        <f ca="1">COUNTIF(INDIRECT("U"&amp;(ROW()+12*(($AO470-1)*3+$AP470)-ROW())/12+5):INDIRECT("AF"&amp;(ROW()+12*(($AO470-1)*3+$AP470)-ROW())/12+5),AT470)</f>
        <v>0</v>
      </c>
      <c r="AV470" s="511">
        <f ca="1">IF(AND(AR470+AT470&gt;0,AS470+AU470&gt;0),COUNTIF(AV$6:AV469,"&gt;0")+1,0)</f>
        <v>0</v>
      </c>
    </row>
    <row r="471" spans="41:48">
      <c r="AO471" s="511">
        <v>13</v>
      </c>
      <c r="AP471" s="511">
        <v>3</v>
      </c>
      <c r="AQ471" s="511">
        <v>10</v>
      </c>
      <c r="AR471" s="515">
        <f ca="1">IF($AQ471=1,IF(INDIRECT(ADDRESS(($AO471-1)*3+$AP471+5,$AQ471+7))="",0,INDIRECT(ADDRESS(($AO471-1)*3+$AP471+5,$AQ471+7))),IF(INDIRECT(ADDRESS(($AO471-1)*3+$AP471+5,$AQ471+7))="",0,IF(COUNTIF(INDIRECT(ADDRESS(($AO471-1)*36+($AP471-1)*12+6,COLUMN())):INDIRECT(ADDRESS(($AO471-1)*36+($AP471-1)*12+$AQ471+4,COLUMN())),INDIRECT(ADDRESS(($AO471-1)*3+$AP471+5,$AQ471+7)))&gt;=1,0,INDIRECT(ADDRESS(($AO471-1)*3+$AP471+5,$AQ471+7)))))</f>
        <v>0</v>
      </c>
      <c r="AS471" s="511">
        <f ca="1">COUNTIF(INDIRECT("H"&amp;(ROW()+12*(($AO471-1)*3+$AP471)-ROW())/12+5):INDIRECT("S"&amp;(ROW()+12*(($AO471-1)*3+$AP471)-ROW())/12+5),AR471)</f>
        <v>0</v>
      </c>
      <c r="AT471" s="515">
        <f ca="1">IF($AQ471=1,IF(INDIRECT(ADDRESS(($AO471-1)*3+$AP471+5,$AQ471+20))="",0,INDIRECT(ADDRESS(($AO471-1)*3+$AP471+5,$AQ471+20))),IF(INDIRECT(ADDRESS(($AO471-1)*3+$AP471+5,$AQ471+20))="",0,IF(COUNTIF(INDIRECT(ADDRESS(($AO471-1)*36+($AP471-1)*12+6,COLUMN())):INDIRECT(ADDRESS(($AO471-1)*36+($AP471-1)*12+$AQ471+4,COLUMN())),INDIRECT(ADDRESS(($AO471-1)*3+$AP471+5,$AQ471+20)))&gt;=1,0,INDIRECT(ADDRESS(($AO471-1)*3+$AP471+5,$AQ471+20)))))</f>
        <v>0</v>
      </c>
      <c r="AU471" s="511">
        <f ca="1">COUNTIF(INDIRECT("U"&amp;(ROW()+12*(($AO471-1)*3+$AP471)-ROW())/12+5):INDIRECT("AF"&amp;(ROW()+12*(($AO471-1)*3+$AP471)-ROW())/12+5),AT471)</f>
        <v>0</v>
      </c>
      <c r="AV471" s="511">
        <f ca="1">IF(AND(AR471+AT471&gt;0,AS471+AU471&gt;0),COUNTIF(AV$6:AV470,"&gt;0")+1,0)</f>
        <v>0</v>
      </c>
    </row>
    <row r="472" spans="41:48">
      <c r="AO472" s="511">
        <v>13</v>
      </c>
      <c r="AP472" s="511">
        <v>3</v>
      </c>
      <c r="AQ472" s="511">
        <v>11</v>
      </c>
      <c r="AR472" s="515">
        <f ca="1">IF($AQ472=1,IF(INDIRECT(ADDRESS(($AO472-1)*3+$AP472+5,$AQ472+7))="",0,INDIRECT(ADDRESS(($AO472-1)*3+$AP472+5,$AQ472+7))),IF(INDIRECT(ADDRESS(($AO472-1)*3+$AP472+5,$AQ472+7))="",0,IF(COUNTIF(INDIRECT(ADDRESS(($AO472-1)*36+($AP472-1)*12+6,COLUMN())):INDIRECT(ADDRESS(($AO472-1)*36+($AP472-1)*12+$AQ472+4,COLUMN())),INDIRECT(ADDRESS(($AO472-1)*3+$AP472+5,$AQ472+7)))&gt;=1,0,INDIRECT(ADDRESS(($AO472-1)*3+$AP472+5,$AQ472+7)))))</f>
        <v>0</v>
      </c>
      <c r="AS472" s="511">
        <f ca="1">COUNTIF(INDIRECT("H"&amp;(ROW()+12*(($AO472-1)*3+$AP472)-ROW())/12+5):INDIRECT("S"&amp;(ROW()+12*(($AO472-1)*3+$AP472)-ROW())/12+5),AR472)</f>
        <v>0</v>
      </c>
      <c r="AT472" s="515">
        <f ca="1">IF($AQ472=1,IF(INDIRECT(ADDRESS(($AO472-1)*3+$AP472+5,$AQ472+20))="",0,INDIRECT(ADDRESS(($AO472-1)*3+$AP472+5,$AQ472+20))),IF(INDIRECT(ADDRESS(($AO472-1)*3+$AP472+5,$AQ472+20))="",0,IF(COUNTIF(INDIRECT(ADDRESS(($AO472-1)*36+($AP472-1)*12+6,COLUMN())):INDIRECT(ADDRESS(($AO472-1)*36+($AP472-1)*12+$AQ472+4,COLUMN())),INDIRECT(ADDRESS(($AO472-1)*3+$AP472+5,$AQ472+20)))&gt;=1,0,INDIRECT(ADDRESS(($AO472-1)*3+$AP472+5,$AQ472+20)))))</f>
        <v>0</v>
      </c>
      <c r="AU472" s="511">
        <f ca="1">COUNTIF(INDIRECT("U"&amp;(ROW()+12*(($AO472-1)*3+$AP472)-ROW())/12+5):INDIRECT("AF"&amp;(ROW()+12*(($AO472-1)*3+$AP472)-ROW())/12+5),AT472)</f>
        <v>0</v>
      </c>
      <c r="AV472" s="511">
        <f ca="1">IF(AND(AR472+AT472&gt;0,AS472+AU472&gt;0),COUNTIF(AV$6:AV471,"&gt;0")+1,0)</f>
        <v>0</v>
      </c>
    </row>
    <row r="473" spans="41:48">
      <c r="AO473" s="511">
        <v>13</v>
      </c>
      <c r="AP473" s="511">
        <v>3</v>
      </c>
      <c r="AQ473" s="511">
        <v>12</v>
      </c>
      <c r="AR473" s="515">
        <f ca="1">IF($AQ473=1,IF(INDIRECT(ADDRESS(($AO473-1)*3+$AP473+5,$AQ473+7))="",0,INDIRECT(ADDRESS(($AO473-1)*3+$AP473+5,$AQ473+7))),IF(INDIRECT(ADDRESS(($AO473-1)*3+$AP473+5,$AQ473+7))="",0,IF(COUNTIF(INDIRECT(ADDRESS(($AO473-1)*36+($AP473-1)*12+6,COLUMN())):INDIRECT(ADDRESS(($AO473-1)*36+($AP473-1)*12+$AQ473+4,COLUMN())),INDIRECT(ADDRESS(($AO473-1)*3+$AP473+5,$AQ473+7)))&gt;=1,0,INDIRECT(ADDRESS(($AO473-1)*3+$AP473+5,$AQ473+7)))))</f>
        <v>0</v>
      </c>
      <c r="AS473" s="511">
        <f ca="1">COUNTIF(INDIRECT("H"&amp;(ROW()+12*(($AO473-1)*3+$AP473)-ROW())/12+5):INDIRECT("S"&amp;(ROW()+12*(($AO473-1)*3+$AP473)-ROW())/12+5),AR473)</f>
        <v>0</v>
      </c>
      <c r="AT473" s="515">
        <f ca="1">IF($AQ473=1,IF(INDIRECT(ADDRESS(($AO473-1)*3+$AP473+5,$AQ473+20))="",0,INDIRECT(ADDRESS(($AO473-1)*3+$AP473+5,$AQ473+20))),IF(INDIRECT(ADDRESS(($AO473-1)*3+$AP473+5,$AQ473+20))="",0,IF(COUNTIF(INDIRECT(ADDRESS(($AO473-1)*36+($AP473-1)*12+6,COLUMN())):INDIRECT(ADDRESS(($AO473-1)*36+($AP473-1)*12+$AQ473+4,COLUMN())),INDIRECT(ADDRESS(($AO473-1)*3+$AP473+5,$AQ473+20)))&gt;=1,0,INDIRECT(ADDRESS(($AO473-1)*3+$AP473+5,$AQ473+20)))))</f>
        <v>0</v>
      </c>
      <c r="AU473" s="511">
        <f ca="1">COUNTIF(INDIRECT("U"&amp;(ROW()+12*(($AO473-1)*3+$AP473)-ROW())/12+5):INDIRECT("AF"&amp;(ROW()+12*(($AO473-1)*3+$AP473)-ROW())/12+5),AT473)</f>
        <v>0</v>
      </c>
      <c r="AV473" s="511">
        <f ca="1">IF(AND(AR473+AT473&gt;0,AS473+AU473&gt;0),COUNTIF(AV$6:AV472,"&gt;0")+1,0)</f>
        <v>0</v>
      </c>
    </row>
    <row r="474" spans="41:48">
      <c r="AO474" s="511">
        <v>14</v>
      </c>
      <c r="AP474" s="511">
        <v>1</v>
      </c>
      <c r="AQ474" s="511">
        <v>1</v>
      </c>
      <c r="AR474" s="515">
        <f ca="1">IF($AQ474=1,IF(INDIRECT(ADDRESS(($AO474-1)*3+$AP474+5,$AQ474+7))="",0,INDIRECT(ADDRESS(($AO474-1)*3+$AP474+5,$AQ474+7))),IF(INDIRECT(ADDRESS(($AO474-1)*3+$AP474+5,$AQ474+7))="",0,IF(COUNTIF(INDIRECT(ADDRESS(($AO474-1)*36+($AP474-1)*12+6,COLUMN())):INDIRECT(ADDRESS(($AO474-1)*36+($AP474-1)*12+$AQ474+4,COLUMN())),INDIRECT(ADDRESS(($AO474-1)*3+$AP474+5,$AQ474+7)))&gt;=1,0,INDIRECT(ADDRESS(($AO474-1)*3+$AP474+5,$AQ474+7)))))</f>
        <v>0</v>
      </c>
      <c r="AS474" s="511">
        <f ca="1">COUNTIF(INDIRECT("H"&amp;(ROW()+12*(($AO474-1)*3+$AP474)-ROW())/12+5):INDIRECT("S"&amp;(ROW()+12*(($AO474-1)*3+$AP474)-ROW())/12+5),AR474)</f>
        <v>0</v>
      </c>
      <c r="AT474" s="515">
        <f ca="1">IF($AQ474=1,IF(INDIRECT(ADDRESS(($AO474-1)*3+$AP474+5,$AQ474+20))="",0,INDIRECT(ADDRESS(($AO474-1)*3+$AP474+5,$AQ474+20))),IF(INDIRECT(ADDRESS(($AO474-1)*3+$AP474+5,$AQ474+20))="",0,IF(COUNTIF(INDIRECT(ADDRESS(($AO474-1)*36+($AP474-1)*12+6,COLUMN())):INDIRECT(ADDRESS(($AO474-1)*36+($AP474-1)*12+$AQ474+4,COLUMN())),INDIRECT(ADDRESS(($AO474-1)*3+$AP474+5,$AQ474+20)))&gt;=1,0,INDIRECT(ADDRESS(($AO474-1)*3+$AP474+5,$AQ474+20)))))</f>
        <v>0</v>
      </c>
      <c r="AU474" s="511">
        <f ca="1">COUNTIF(INDIRECT("U"&amp;(ROW()+12*(($AO474-1)*3+$AP474)-ROW())/12+5):INDIRECT("AF"&amp;(ROW()+12*(($AO474-1)*3+$AP474)-ROW())/12+5),AT474)</f>
        <v>0</v>
      </c>
      <c r="AV474" s="511">
        <f ca="1">IF(AND(AR474+AT474&gt;0,AS474+AU474&gt;0),COUNTIF(AV$6:AV473,"&gt;0")+1,0)</f>
        <v>0</v>
      </c>
    </row>
    <row r="475" spans="41:48">
      <c r="AO475" s="511">
        <v>14</v>
      </c>
      <c r="AP475" s="511">
        <v>1</v>
      </c>
      <c r="AQ475" s="511">
        <v>2</v>
      </c>
      <c r="AR475" s="515">
        <f ca="1">IF($AQ475=1,IF(INDIRECT(ADDRESS(($AO475-1)*3+$AP475+5,$AQ475+7))="",0,INDIRECT(ADDRESS(($AO475-1)*3+$AP475+5,$AQ475+7))),IF(INDIRECT(ADDRESS(($AO475-1)*3+$AP475+5,$AQ475+7))="",0,IF(COUNTIF(INDIRECT(ADDRESS(($AO475-1)*36+($AP475-1)*12+6,COLUMN())):INDIRECT(ADDRESS(($AO475-1)*36+($AP475-1)*12+$AQ475+4,COLUMN())),INDIRECT(ADDRESS(($AO475-1)*3+$AP475+5,$AQ475+7)))&gt;=1,0,INDIRECT(ADDRESS(($AO475-1)*3+$AP475+5,$AQ475+7)))))</f>
        <v>0</v>
      </c>
      <c r="AS475" s="511">
        <f ca="1">COUNTIF(INDIRECT("H"&amp;(ROW()+12*(($AO475-1)*3+$AP475)-ROW())/12+5):INDIRECT("S"&amp;(ROW()+12*(($AO475-1)*3+$AP475)-ROW())/12+5),AR475)</f>
        <v>0</v>
      </c>
      <c r="AT475" s="515">
        <f ca="1">IF($AQ475=1,IF(INDIRECT(ADDRESS(($AO475-1)*3+$AP475+5,$AQ475+20))="",0,INDIRECT(ADDRESS(($AO475-1)*3+$AP475+5,$AQ475+20))),IF(INDIRECT(ADDRESS(($AO475-1)*3+$AP475+5,$AQ475+20))="",0,IF(COUNTIF(INDIRECT(ADDRESS(($AO475-1)*36+($AP475-1)*12+6,COLUMN())):INDIRECT(ADDRESS(($AO475-1)*36+($AP475-1)*12+$AQ475+4,COLUMN())),INDIRECT(ADDRESS(($AO475-1)*3+$AP475+5,$AQ475+20)))&gt;=1,0,INDIRECT(ADDRESS(($AO475-1)*3+$AP475+5,$AQ475+20)))))</f>
        <v>0</v>
      </c>
      <c r="AU475" s="511">
        <f ca="1">COUNTIF(INDIRECT("U"&amp;(ROW()+12*(($AO475-1)*3+$AP475)-ROW())/12+5):INDIRECT("AF"&amp;(ROW()+12*(($AO475-1)*3+$AP475)-ROW())/12+5),AT475)</f>
        <v>0</v>
      </c>
      <c r="AV475" s="511">
        <f ca="1">IF(AND(AR475+AT475&gt;0,AS475+AU475&gt;0),COUNTIF(AV$6:AV474,"&gt;0")+1,0)</f>
        <v>0</v>
      </c>
    </row>
    <row r="476" spans="41:48">
      <c r="AO476" s="511">
        <v>14</v>
      </c>
      <c r="AP476" s="511">
        <v>1</v>
      </c>
      <c r="AQ476" s="511">
        <v>3</v>
      </c>
      <c r="AR476" s="515">
        <f ca="1">IF($AQ476=1,IF(INDIRECT(ADDRESS(($AO476-1)*3+$AP476+5,$AQ476+7))="",0,INDIRECT(ADDRESS(($AO476-1)*3+$AP476+5,$AQ476+7))),IF(INDIRECT(ADDRESS(($AO476-1)*3+$AP476+5,$AQ476+7))="",0,IF(COUNTIF(INDIRECT(ADDRESS(($AO476-1)*36+($AP476-1)*12+6,COLUMN())):INDIRECT(ADDRESS(($AO476-1)*36+($AP476-1)*12+$AQ476+4,COLUMN())),INDIRECT(ADDRESS(($AO476-1)*3+$AP476+5,$AQ476+7)))&gt;=1,0,INDIRECT(ADDRESS(($AO476-1)*3+$AP476+5,$AQ476+7)))))</f>
        <v>0</v>
      </c>
      <c r="AS476" s="511">
        <f ca="1">COUNTIF(INDIRECT("H"&amp;(ROW()+12*(($AO476-1)*3+$AP476)-ROW())/12+5):INDIRECT("S"&amp;(ROW()+12*(($AO476-1)*3+$AP476)-ROW())/12+5),AR476)</f>
        <v>0</v>
      </c>
      <c r="AT476" s="515">
        <f ca="1">IF($AQ476=1,IF(INDIRECT(ADDRESS(($AO476-1)*3+$AP476+5,$AQ476+20))="",0,INDIRECT(ADDRESS(($AO476-1)*3+$AP476+5,$AQ476+20))),IF(INDIRECT(ADDRESS(($AO476-1)*3+$AP476+5,$AQ476+20))="",0,IF(COUNTIF(INDIRECT(ADDRESS(($AO476-1)*36+($AP476-1)*12+6,COLUMN())):INDIRECT(ADDRESS(($AO476-1)*36+($AP476-1)*12+$AQ476+4,COLUMN())),INDIRECT(ADDRESS(($AO476-1)*3+$AP476+5,$AQ476+20)))&gt;=1,0,INDIRECT(ADDRESS(($AO476-1)*3+$AP476+5,$AQ476+20)))))</f>
        <v>0</v>
      </c>
      <c r="AU476" s="511">
        <f ca="1">COUNTIF(INDIRECT("U"&amp;(ROW()+12*(($AO476-1)*3+$AP476)-ROW())/12+5):INDIRECT("AF"&amp;(ROW()+12*(($AO476-1)*3+$AP476)-ROW())/12+5),AT476)</f>
        <v>0</v>
      </c>
      <c r="AV476" s="511">
        <f ca="1">IF(AND(AR476+AT476&gt;0,AS476+AU476&gt;0),COUNTIF(AV$6:AV475,"&gt;0")+1,0)</f>
        <v>0</v>
      </c>
    </row>
    <row r="477" spans="41:48">
      <c r="AO477" s="511">
        <v>14</v>
      </c>
      <c r="AP477" s="511">
        <v>1</v>
      </c>
      <c r="AQ477" s="511">
        <v>4</v>
      </c>
      <c r="AR477" s="515">
        <f ca="1">IF($AQ477=1,IF(INDIRECT(ADDRESS(($AO477-1)*3+$AP477+5,$AQ477+7))="",0,INDIRECT(ADDRESS(($AO477-1)*3+$AP477+5,$AQ477+7))),IF(INDIRECT(ADDRESS(($AO477-1)*3+$AP477+5,$AQ477+7))="",0,IF(COUNTIF(INDIRECT(ADDRESS(($AO477-1)*36+($AP477-1)*12+6,COLUMN())):INDIRECT(ADDRESS(($AO477-1)*36+($AP477-1)*12+$AQ477+4,COLUMN())),INDIRECT(ADDRESS(($AO477-1)*3+$AP477+5,$AQ477+7)))&gt;=1,0,INDIRECT(ADDRESS(($AO477-1)*3+$AP477+5,$AQ477+7)))))</f>
        <v>0</v>
      </c>
      <c r="AS477" s="511">
        <f ca="1">COUNTIF(INDIRECT("H"&amp;(ROW()+12*(($AO477-1)*3+$AP477)-ROW())/12+5):INDIRECT("S"&amp;(ROW()+12*(($AO477-1)*3+$AP477)-ROW())/12+5),AR477)</f>
        <v>0</v>
      </c>
      <c r="AT477" s="515">
        <f ca="1">IF($AQ477=1,IF(INDIRECT(ADDRESS(($AO477-1)*3+$AP477+5,$AQ477+20))="",0,INDIRECT(ADDRESS(($AO477-1)*3+$AP477+5,$AQ477+20))),IF(INDIRECT(ADDRESS(($AO477-1)*3+$AP477+5,$AQ477+20))="",0,IF(COUNTIF(INDIRECT(ADDRESS(($AO477-1)*36+($AP477-1)*12+6,COLUMN())):INDIRECT(ADDRESS(($AO477-1)*36+($AP477-1)*12+$AQ477+4,COLUMN())),INDIRECT(ADDRESS(($AO477-1)*3+$AP477+5,$AQ477+20)))&gt;=1,0,INDIRECT(ADDRESS(($AO477-1)*3+$AP477+5,$AQ477+20)))))</f>
        <v>0</v>
      </c>
      <c r="AU477" s="511">
        <f ca="1">COUNTIF(INDIRECT("U"&amp;(ROW()+12*(($AO477-1)*3+$AP477)-ROW())/12+5):INDIRECT("AF"&amp;(ROW()+12*(($AO477-1)*3+$AP477)-ROW())/12+5),AT477)</f>
        <v>0</v>
      </c>
      <c r="AV477" s="511">
        <f ca="1">IF(AND(AR477+AT477&gt;0,AS477+AU477&gt;0),COUNTIF(AV$6:AV476,"&gt;0")+1,0)</f>
        <v>0</v>
      </c>
    </row>
    <row r="478" spans="41:48">
      <c r="AO478" s="511">
        <v>14</v>
      </c>
      <c r="AP478" s="511">
        <v>1</v>
      </c>
      <c r="AQ478" s="511">
        <v>5</v>
      </c>
      <c r="AR478" s="515">
        <f ca="1">IF($AQ478=1,IF(INDIRECT(ADDRESS(($AO478-1)*3+$AP478+5,$AQ478+7))="",0,INDIRECT(ADDRESS(($AO478-1)*3+$AP478+5,$AQ478+7))),IF(INDIRECT(ADDRESS(($AO478-1)*3+$AP478+5,$AQ478+7))="",0,IF(COUNTIF(INDIRECT(ADDRESS(($AO478-1)*36+($AP478-1)*12+6,COLUMN())):INDIRECT(ADDRESS(($AO478-1)*36+($AP478-1)*12+$AQ478+4,COLUMN())),INDIRECT(ADDRESS(($AO478-1)*3+$AP478+5,$AQ478+7)))&gt;=1,0,INDIRECT(ADDRESS(($AO478-1)*3+$AP478+5,$AQ478+7)))))</f>
        <v>0</v>
      </c>
      <c r="AS478" s="511">
        <f ca="1">COUNTIF(INDIRECT("H"&amp;(ROW()+12*(($AO478-1)*3+$AP478)-ROW())/12+5):INDIRECT("S"&amp;(ROW()+12*(($AO478-1)*3+$AP478)-ROW())/12+5),AR478)</f>
        <v>0</v>
      </c>
      <c r="AT478" s="515">
        <f ca="1">IF($AQ478=1,IF(INDIRECT(ADDRESS(($AO478-1)*3+$AP478+5,$AQ478+20))="",0,INDIRECT(ADDRESS(($AO478-1)*3+$AP478+5,$AQ478+20))),IF(INDIRECT(ADDRESS(($AO478-1)*3+$AP478+5,$AQ478+20))="",0,IF(COUNTIF(INDIRECT(ADDRESS(($AO478-1)*36+($AP478-1)*12+6,COLUMN())):INDIRECT(ADDRESS(($AO478-1)*36+($AP478-1)*12+$AQ478+4,COLUMN())),INDIRECT(ADDRESS(($AO478-1)*3+$AP478+5,$AQ478+20)))&gt;=1,0,INDIRECT(ADDRESS(($AO478-1)*3+$AP478+5,$AQ478+20)))))</f>
        <v>0</v>
      </c>
      <c r="AU478" s="511">
        <f ca="1">COUNTIF(INDIRECT("U"&amp;(ROW()+12*(($AO478-1)*3+$AP478)-ROW())/12+5):INDIRECT("AF"&amp;(ROW()+12*(($AO478-1)*3+$AP478)-ROW())/12+5),AT478)</f>
        <v>0</v>
      </c>
      <c r="AV478" s="511">
        <f ca="1">IF(AND(AR478+AT478&gt;0,AS478+AU478&gt;0),COUNTIF(AV$6:AV477,"&gt;0")+1,0)</f>
        <v>0</v>
      </c>
    </row>
    <row r="479" spans="41:48">
      <c r="AO479" s="511">
        <v>14</v>
      </c>
      <c r="AP479" s="511">
        <v>1</v>
      </c>
      <c r="AQ479" s="511">
        <v>6</v>
      </c>
      <c r="AR479" s="515">
        <f ca="1">IF($AQ479=1,IF(INDIRECT(ADDRESS(($AO479-1)*3+$AP479+5,$AQ479+7))="",0,INDIRECT(ADDRESS(($AO479-1)*3+$AP479+5,$AQ479+7))),IF(INDIRECT(ADDRESS(($AO479-1)*3+$AP479+5,$AQ479+7))="",0,IF(COUNTIF(INDIRECT(ADDRESS(($AO479-1)*36+($AP479-1)*12+6,COLUMN())):INDIRECT(ADDRESS(($AO479-1)*36+($AP479-1)*12+$AQ479+4,COLUMN())),INDIRECT(ADDRESS(($AO479-1)*3+$AP479+5,$AQ479+7)))&gt;=1,0,INDIRECT(ADDRESS(($AO479-1)*3+$AP479+5,$AQ479+7)))))</f>
        <v>0</v>
      </c>
      <c r="AS479" s="511">
        <f ca="1">COUNTIF(INDIRECT("H"&amp;(ROW()+12*(($AO479-1)*3+$AP479)-ROW())/12+5):INDIRECT("S"&amp;(ROW()+12*(($AO479-1)*3+$AP479)-ROW())/12+5),AR479)</f>
        <v>0</v>
      </c>
      <c r="AT479" s="515">
        <f ca="1">IF($AQ479=1,IF(INDIRECT(ADDRESS(($AO479-1)*3+$AP479+5,$AQ479+20))="",0,INDIRECT(ADDRESS(($AO479-1)*3+$AP479+5,$AQ479+20))),IF(INDIRECT(ADDRESS(($AO479-1)*3+$AP479+5,$AQ479+20))="",0,IF(COUNTIF(INDIRECT(ADDRESS(($AO479-1)*36+($AP479-1)*12+6,COLUMN())):INDIRECT(ADDRESS(($AO479-1)*36+($AP479-1)*12+$AQ479+4,COLUMN())),INDIRECT(ADDRESS(($AO479-1)*3+$AP479+5,$AQ479+20)))&gt;=1,0,INDIRECT(ADDRESS(($AO479-1)*3+$AP479+5,$AQ479+20)))))</f>
        <v>0</v>
      </c>
      <c r="AU479" s="511">
        <f ca="1">COUNTIF(INDIRECT("U"&amp;(ROW()+12*(($AO479-1)*3+$AP479)-ROW())/12+5):INDIRECT("AF"&amp;(ROW()+12*(($AO479-1)*3+$AP479)-ROW())/12+5),AT479)</f>
        <v>0</v>
      </c>
      <c r="AV479" s="511">
        <f ca="1">IF(AND(AR479+AT479&gt;0,AS479+AU479&gt;0),COUNTIF(AV$6:AV478,"&gt;0")+1,0)</f>
        <v>0</v>
      </c>
    </row>
    <row r="480" spans="41:48">
      <c r="AO480" s="511">
        <v>14</v>
      </c>
      <c r="AP480" s="511">
        <v>1</v>
      </c>
      <c r="AQ480" s="511">
        <v>7</v>
      </c>
      <c r="AR480" s="515">
        <f ca="1">IF($AQ480=1,IF(INDIRECT(ADDRESS(($AO480-1)*3+$AP480+5,$AQ480+7))="",0,INDIRECT(ADDRESS(($AO480-1)*3+$AP480+5,$AQ480+7))),IF(INDIRECT(ADDRESS(($AO480-1)*3+$AP480+5,$AQ480+7))="",0,IF(COUNTIF(INDIRECT(ADDRESS(($AO480-1)*36+($AP480-1)*12+6,COLUMN())):INDIRECT(ADDRESS(($AO480-1)*36+($AP480-1)*12+$AQ480+4,COLUMN())),INDIRECT(ADDRESS(($AO480-1)*3+$AP480+5,$AQ480+7)))&gt;=1,0,INDIRECT(ADDRESS(($AO480-1)*3+$AP480+5,$AQ480+7)))))</f>
        <v>0</v>
      </c>
      <c r="AS480" s="511">
        <f ca="1">COUNTIF(INDIRECT("H"&amp;(ROW()+12*(($AO480-1)*3+$AP480)-ROW())/12+5):INDIRECT("S"&amp;(ROW()+12*(($AO480-1)*3+$AP480)-ROW())/12+5),AR480)</f>
        <v>0</v>
      </c>
      <c r="AT480" s="515">
        <f ca="1">IF($AQ480=1,IF(INDIRECT(ADDRESS(($AO480-1)*3+$AP480+5,$AQ480+20))="",0,INDIRECT(ADDRESS(($AO480-1)*3+$AP480+5,$AQ480+20))),IF(INDIRECT(ADDRESS(($AO480-1)*3+$AP480+5,$AQ480+20))="",0,IF(COUNTIF(INDIRECT(ADDRESS(($AO480-1)*36+($AP480-1)*12+6,COLUMN())):INDIRECT(ADDRESS(($AO480-1)*36+($AP480-1)*12+$AQ480+4,COLUMN())),INDIRECT(ADDRESS(($AO480-1)*3+$AP480+5,$AQ480+20)))&gt;=1,0,INDIRECT(ADDRESS(($AO480-1)*3+$AP480+5,$AQ480+20)))))</f>
        <v>0</v>
      </c>
      <c r="AU480" s="511">
        <f ca="1">COUNTIF(INDIRECT("U"&amp;(ROW()+12*(($AO480-1)*3+$AP480)-ROW())/12+5):INDIRECT("AF"&amp;(ROW()+12*(($AO480-1)*3+$AP480)-ROW())/12+5),AT480)</f>
        <v>0</v>
      </c>
      <c r="AV480" s="511">
        <f ca="1">IF(AND(AR480+AT480&gt;0,AS480+AU480&gt;0),COUNTIF(AV$6:AV479,"&gt;0")+1,0)</f>
        <v>0</v>
      </c>
    </row>
    <row r="481" spans="41:48">
      <c r="AO481" s="511">
        <v>14</v>
      </c>
      <c r="AP481" s="511">
        <v>1</v>
      </c>
      <c r="AQ481" s="511">
        <v>8</v>
      </c>
      <c r="AR481" s="515">
        <f ca="1">IF($AQ481=1,IF(INDIRECT(ADDRESS(($AO481-1)*3+$AP481+5,$AQ481+7))="",0,INDIRECT(ADDRESS(($AO481-1)*3+$AP481+5,$AQ481+7))),IF(INDIRECT(ADDRESS(($AO481-1)*3+$AP481+5,$AQ481+7))="",0,IF(COUNTIF(INDIRECT(ADDRESS(($AO481-1)*36+($AP481-1)*12+6,COLUMN())):INDIRECT(ADDRESS(($AO481-1)*36+($AP481-1)*12+$AQ481+4,COLUMN())),INDIRECT(ADDRESS(($AO481-1)*3+$AP481+5,$AQ481+7)))&gt;=1,0,INDIRECT(ADDRESS(($AO481-1)*3+$AP481+5,$AQ481+7)))))</f>
        <v>0</v>
      </c>
      <c r="AS481" s="511">
        <f ca="1">COUNTIF(INDIRECT("H"&amp;(ROW()+12*(($AO481-1)*3+$AP481)-ROW())/12+5):INDIRECT("S"&amp;(ROW()+12*(($AO481-1)*3+$AP481)-ROW())/12+5),AR481)</f>
        <v>0</v>
      </c>
      <c r="AT481" s="515">
        <f ca="1">IF($AQ481=1,IF(INDIRECT(ADDRESS(($AO481-1)*3+$AP481+5,$AQ481+20))="",0,INDIRECT(ADDRESS(($AO481-1)*3+$AP481+5,$AQ481+20))),IF(INDIRECT(ADDRESS(($AO481-1)*3+$AP481+5,$AQ481+20))="",0,IF(COUNTIF(INDIRECT(ADDRESS(($AO481-1)*36+($AP481-1)*12+6,COLUMN())):INDIRECT(ADDRESS(($AO481-1)*36+($AP481-1)*12+$AQ481+4,COLUMN())),INDIRECT(ADDRESS(($AO481-1)*3+$AP481+5,$AQ481+20)))&gt;=1,0,INDIRECT(ADDRESS(($AO481-1)*3+$AP481+5,$AQ481+20)))))</f>
        <v>0</v>
      </c>
      <c r="AU481" s="511">
        <f ca="1">COUNTIF(INDIRECT("U"&amp;(ROW()+12*(($AO481-1)*3+$AP481)-ROW())/12+5):INDIRECT("AF"&amp;(ROW()+12*(($AO481-1)*3+$AP481)-ROW())/12+5),AT481)</f>
        <v>0</v>
      </c>
      <c r="AV481" s="511">
        <f ca="1">IF(AND(AR481+AT481&gt;0,AS481+AU481&gt;0),COUNTIF(AV$6:AV480,"&gt;0")+1,0)</f>
        <v>0</v>
      </c>
    </row>
    <row r="482" spans="41:48">
      <c r="AO482" s="511">
        <v>14</v>
      </c>
      <c r="AP482" s="511">
        <v>1</v>
      </c>
      <c r="AQ482" s="511">
        <v>9</v>
      </c>
      <c r="AR482" s="515">
        <f ca="1">IF($AQ482=1,IF(INDIRECT(ADDRESS(($AO482-1)*3+$AP482+5,$AQ482+7))="",0,INDIRECT(ADDRESS(($AO482-1)*3+$AP482+5,$AQ482+7))),IF(INDIRECT(ADDRESS(($AO482-1)*3+$AP482+5,$AQ482+7))="",0,IF(COUNTIF(INDIRECT(ADDRESS(($AO482-1)*36+($AP482-1)*12+6,COLUMN())):INDIRECT(ADDRESS(($AO482-1)*36+($AP482-1)*12+$AQ482+4,COLUMN())),INDIRECT(ADDRESS(($AO482-1)*3+$AP482+5,$AQ482+7)))&gt;=1,0,INDIRECT(ADDRESS(($AO482-1)*3+$AP482+5,$AQ482+7)))))</f>
        <v>0</v>
      </c>
      <c r="AS482" s="511">
        <f ca="1">COUNTIF(INDIRECT("H"&amp;(ROW()+12*(($AO482-1)*3+$AP482)-ROW())/12+5):INDIRECT("S"&amp;(ROW()+12*(($AO482-1)*3+$AP482)-ROW())/12+5),AR482)</f>
        <v>0</v>
      </c>
      <c r="AT482" s="515">
        <f ca="1">IF($AQ482=1,IF(INDIRECT(ADDRESS(($AO482-1)*3+$AP482+5,$AQ482+20))="",0,INDIRECT(ADDRESS(($AO482-1)*3+$AP482+5,$AQ482+20))),IF(INDIRECT(ADDRESS(($AO482-1)*3+$AP482+5,$AQ482+20))="",0,IF(COUNTIF(INDIRECT(ADDRESS(($AO482-1)*36+($AP482-1)*12+6,COLUMN())):INDIRECT(ADDRESS(($AO482-1)*36+($AP482-1)*12+$AQ482+4,COLUMN())),INDIRECT(ADDRESS(($AO482-1)*3+$AP482+5,$AQ482+20)))&gt;=1,0,INDIRECT(ADDRESS(($AO482-1)*3+$AP482+5,$AQ482+20)))))</f>
        <v>0</v>
      </c>
      <c r="AU482" s="511">
        <f ca="1">COUNTIF(INDIRECT("U"&amp;(ROW()+12*(($AO482-1)*3+$AP482)-ROW())/12+5):INDIRECT("AF"&amp;(ROW()+12*(($AO482-1)*3+$AP482)-ROW())/12+5),AT482)</f>
        <v>0</v>
      </c>
      <c r="AV482" s="511">
        <f ca="1">IF(AND(AR482+AT482&gt;0,AS482+AU482&gt;0),COUNTIF(AV$6:AV481,"&gt;0")+1,0)</f>
        <v>0</v>
      </c>
    </row>
    <row r="483" spans="41:48">
      <c r="AO483" s="511">
        <v>14</v>
      </c>
      <c r="AP483" s="511">
        <v>1</v>
      </c>
      <c r="AQ483" s="511">
        <v>10</v>
      </c>
      <c r="AR483" s="515">
        <f ca="1">IF($AQ483=1,IF(INDIRECT(ADDRESS(($AO483-1)*3+$AP483+5,$AQ483+7))="",0,INDIRECT(ADDRESS(($AO483-1)*3+$AP483+5,$AQ483+7))),IF(INDIRECT(ADDRESS(($AO483-1)*3+$AP483+5,$AQ483+7))="",0,IF(COUNTIF(INDIRECT(ADDRESS(($AO483-1)*36+($AP483-1)*12+6,COLUMN())):INDIRECT(ADDRESS(($AO483-1)*36+($AP483-1)*12+$AQ483+4,COLUMN())),INDIRECT(ADDRESS(($AO483-1)*3+$AP483+5,$AQ483+7)))&gt;=1,0,INDIRECT(ADDRESS(($AO483-1)*3+$AP483+5,$AQ483+7)))))</f>
        <v>0</v>
      </c>
      <c r="AS483" s="511">
        <f ca="1">COUNTIF(INDIRECT("H"&amp;(ROW()+12*(($AO483-1)*3+$AP483)-ROW())/12+5):INDIRECT("S"&amp;(ROW()+12*(($AO483-1)*3+$AP483)-ROW())/12+5),AR483)</f>
        <v>0</v>
      </c>
      <c r="AT483" s="515">
        <f ca="1">IF($AQ483=1,IF(INDIRECT(ADDRESS(($AO483-1)*3+$AP483+5,$AQ483+20))="",0,INDIRECT(ADDRESS(($AO483-1)*3+$AP483+5,$AQ483+20))),IF(INDIRECT(ADDRESS(($AO483-1)*3+$AP483+5,$AQ483+20))="",0,IF(COUNTIF(INDIRECT(ADDRESS(($AO483-1)*36+($AP483-1)*12+6,COLUMN())):INDIRECT(ADDRESS(($AO483-1)*36+($AP483-1)*12+$AQ483+4,COLUMN())),INDIRECT(ADDRESS(($AO483-1)*3+$AP483+5,$AQ483+20)))&gt;=1,0,INDIRECT(ADDRESS(($AO483-1)*3+$AP483+5,$AQ483+20)))))</f>
        <v>0</v>
      </c>
      <c r="AU483" s="511">
        <f ca="1">COUNTIF(INDIRECT("U"&amp;(ROW()+12*(($AO483-1)*3+$AP483)-ROW())/12+5):INDIRECT("AF"&amp;(ROW()+12*(($AO483-1)*3+$AP483)-ROW())/12+5),AT483)</f>
        <v>0</v>
      </c>
      <c r="AV483" s="511">
        <f ca="1">IF(AND(AR483+AT483&gt;0,AS483+AU483&gt;0),COUNTIF(AV$6:AV482,"&gt;0")+1,0)</f>
        <v>0</v>
      </c>
    </row>
    <row r="484" spans="41:48">
      <c r="AO484" s="511">
        <v>14</v>
      </c>
      <c r="AP484" s="511">
        <v>1</v>
      </c>
      <c r="AQ484" s="511">
        <v>11</v>
      </c>
      <c r="AR484" s="515">
        <f ca="1">IF($AQ484=1,IF(INDIRECT(ADDRESS(($AO484-1)*3+$AP484+5,$AQ484+7))="",0,INDIRECT(ADDRESS(($AO484-1)*3+$AP484+5,$AQ484+7))),IF(INDIRECT(ADDRESS(($AO484-1)*3+$AP484+5,$AQ484+7))="",0,IF(COUNTIF(INDIRECT(ADDRESS(($AO484-1)*36+($AP484-1)*12+6,COLUMN())):INDIRECT(ADDRESS(($AO484-1)*36+($AP484-1)*12+$AQ484+4,COLUMN())),INDIRECT(ADDRESS(($AO484-1)*3+$AP484+5,$AQ484+7)))&gt;=1,0,INDIRECT(ADDRESS(($AO484-1)*3+$AP484+5,$AQ484+7)))))</f>
        <v>0</v>
      </c>
      <c r="AS484" s="511">
        <f ca="1">COUNTIF(INDIRECT("H"&amp;(ROW()+12*(($AO484-1)*3+$AP484)-ROW())/12+5):INDIRECT("S"&amp;(ROW()+12*(($AO484-1)*3+$AP484)-ROW())/12+5),AR484)</f>
        <v>0</v>
      </c>
      <c r="AT484" s="515">
        <f ca="1">IF($AQ484=1,IF(INDIRECT(ADDRESS(($AO484-1)*3+$AP484+5,$AQ484+20))="",0,INDIRECT(ADDRESS(($AO484-1)*3+$AP484+5,$AQ484+20))),IF(INDIRECT(ADDRESS(($AO484-1)*3+$AP484+5,$AQ484+20))="",0,IF(COUNTIF(INDIRECT(ADDRESS(($AO484-1)*36+($AP484-1)*12+6,COLUMN())):INDIRECT(ADDRESS(($AO484-1)*36+($AP484-1)*12+$AQ484+4,COLUMN())),INDIRECT(ADDRESS(($AO484-1)*3+$AP484+5,$AQ484+20)))&gt;=1,0,INDIRECT(ADDRESS(($AO484-1)*3+$AP484+5,$AQ484+20)))))</f>
        <v>0</v>
      </c>
      <c r="AU484" s="511">
        <f ca="1">COUNTIF(INDIRECT("U"&amp;(ROW()+12*(($AO484-1)*3+$AP484)-ROW())/12+5):INDIRECT("AF"&amp;(ROW()+12*(($AO484-1)*3+$AP484)-ROW())/12+5),AT484)</f>
        <v>0</v>
      </c>
      <c r="AV484" s="511">
        <f ca="1">IF(AND(AR484+AT484&gt;0,AS484+AU484&gt;0),COUNTIF(AV$6:AV483,"&gt;0")+1,0)</f>
        <v>0</v>
      </c>
    </row>
    <row r="485" spans="41:48">
      <c r="AO485" s="511">
        <v>14</v>
      </c>
      <c r="AP485" s="511">
        <v>1</v>
      </c>
      <c r="AQ485" s="511">
        <v>12</v>
      </c>
      <c r="AR485" s="515">
        <f ca="1">IF($AQ485=1,IF(INDIRECT(ADDRESS(($AO485-1)*3+$AP485+5,$AQ485+7))="",0,INDIRECT(ADDRESS(($AO485-1)*3+$AP485+5,$AQ485+7))),IF(INDIRECT(ADDRESS(($AO485-1)*3+$AP485+5,$AQ485+7))="",0,IF(COUNTIF(INDIRECT(ADDRESS(($AO485-1)*36+($AP485-1)*12+6,COLUMN())):INDIRECT(ADDRESS(($AO485-1)*36+($AP485-1)*12+$AQ485+4,COLUMN())),INDIRECT(ADDRESS(($AO485-1)*3+$AP485+5,$AQ485+7)))&gt;=1,0,INDIRECT(ADDRESS(($AO485-1)*3+$AP485+5,$AQ485+7)))))</f>
        <v>0</v>
      </c>
      <c r="AS485" s="511">
        <f ca="1">COUNTIF(INDIRECT("H"&amp;(ROW()+12*(($AO485-1)*3+$AP485)-ROW())/12+5):INDIRECT("S"&amp;(ROW()+12*(($AO485-1)*3+$AP485)-ROW())/12+5),AR485)</f>
        <v>0</v>
      </c>
      <c r="AT485" s="515">
        <f ca="1">IF($AQ485=1,IF(INDIRECT(ADDRESS(($AO485-1)*3+$AP485+5,$AQ485+20))="",0,INDIRECT(ADDRESS(($AO485-1)*3+$AP485+5,$AQ485+20))),IF(INDIRECT(ADDRESS(($AO485-1)*3+$AP485+5,$AQ485+20))="",0,IF(COUNTIF(INDIRECT(ADDRESS(($AO485-1)*36+($AP485-1)*12+6,COLUMN())):INDIRECT(ADDRESS(($AO485-1)*36+($AP485-1)*12+$AQ485+4,COLUMN())),INDIRECT(ADDRESS(($AO485-1)*3+$AP485+5,$AQ485+20)))&gt;=1,0,INDIRECT(ADDRESS(($AO485-1)*3+$AP485+5,$AQ485+20)))))</f>
        <v>0</v>
      </c>
      <c r="AU485" s="511">
        <f ca="1">COUNTIF(INDIRECT("U"&amp;(ROW()+12*(($AO485-1)*3+$AP485)-ROW())/12+5):INDIRECT("AF"&amp;(ROW()+12*(($AO485-1)*3+$AP485)-ROW())/12+5),AT485)</f>
        <v>0</v>
      </c>
      <c r="AV485" s="511">
        <f ca="1">IF(AND(AR485+AT485&gt;0,AS485+AU485&gt;0),COUNTIF(AV$6:AV484,"&gt;0")+1,0)</f>
        <v>0</v>
      </c>
    </row>
    <row r="486" spans="41:48">
      <c r="AO486" s="511">
        <v>14</v>
      </c>
      <c r="AP486" s="511">
        <v>2</v>
      </c>
      <c r="AQ486" s="511">
        <v>1</v>
      </c>
      <c r="AR486" s="515">
        <f ca="1">IF($AQ486=1,IF(INDIRECT(ADDRESS(($AO486-1)*3+$AP486+5,$AQ486+7))="",0,INDIRECT(ADDRESS(($AO486-1)*3+$AP486+5,$AQ486+7))),IF(INDIRECT(ADDRESS(($AO486-1)*3+$AP486+5,$AQ486+7))="",0,IF(COUNTIF(INDIRECT(ADDRESS(($AO486-1)*36+($AP486-1)*12+6,COLUMN())):INDIRECT(ADDRESS(($AO486-1)*36+($AP486-1)*12+$AQ486+4,COLUMN())),INDIRECT(ADDRESS(($AO486-1)*3+$AP486+5,$AQ486+7)))&gt;=1,0,INDIRECT(ADDRESS(($AO486-1)*3+$AP486+5,$AQ486+7)))))</f>
        <v>0</v>
      </c>
      <c r="AS486" s="511">
        <f ca="1">COUNTIF(INDIRECT("H"&amp;(ROW()+12*(($AO486-1)*3+$AP486)-ROW())/12+5):INDIRECT("S"&amp;(ROW()+12*(($AO486-1)*3+$AP486)-ROW())/12+5),AR486)</f>
        <v>0</v>
      </c>
      <c r="AT486" s="515">
        <f ca="1">IF($AQ486=1,IF(INDIRECT(ADDRESS(($AO486-1)*3+$AP486+5,$AQ486+20))="",0,INDIRECT(ADDRESS(($AO486-1)*3+$AP486+5,$AQ486+20))),IF(INDIRECT(ADDRESS(($AO486-1)*3+$AP486+5,$AQ486+20))="",0,IF(COUNTIF(INDIRECT(ADDRESS(($AO486-1)*36+($AP486-1)*12+6,COLUMN())):INDIRECT(ADDRESS(($AO486-1)*36+($AP486-1)*12+$AQ486+4,COLUMN())),INDIRECT(ADDRESS(($AO486-1)*3+$AP486+5,$AQ486+20)))&gt;=1,0,INDIRECT(ADDRESS(($AO486-1)*3+$AP486+5,$AQ486+20)))))</f>
        <v>0</v>
      </c>
      <c r="AU486" s="511">
        <f ca="1">COUNTIF(INDIRECT("U"&amp;(ROW()+12*(($AO486-1)*3+$AP486)-ROW())/12+5):INDIRECT("AF"&amp;(ROW()+12*(($AO486-1)*3+$AP486)-ROW())/12+5),AT486)</f>
        <v>0</v>
      </c>
      <c r="AV486" s="511">
        <f ca="1">IF(AND(AR486+AT486&gt;0,AS486+AU486&gt;0),COUNTIF(AV$6:AV485,"&gt;0")+1,0)</f>
        <v>0</v>
      </c>
    </row>
    <row r="487" spans="41:48">
      <c r="AO487" s="511">
        <v>14</v>
      </c>
      <c r="AP487" s="511">
        <v>2</v>
      </c>
      <c r="AQ487" s="511">
        <v>2</v>
      </c>
      <c r="AR487" s="515">
        <f ca="1">IF($AQ487=1,IF(INDIRECT(ADDRESS(($AO487-1)*3+$AP487+5,$AQ487+7))="",0,INDIRECT(ADDRESS(($AO487-1)*3+$AP487+5,$AQ487+7))),IF(INDIRECT(ADDRESS(($AO487-1)*3+$AP487+5,$AQ487+7))="",0,IF(COUNTIF(INDIRECT(ADDRESS(($AO487-1)*36+($AP487-1)*12+6,COLUMN())):INDIRECT(ADDRESS(($AO487-1)*36+($AP487-1)*12+$AQ487+4,COLUMN())),INDIRECT(ADDRESS(($AO487-1)*3+$AP487+5,$AQ487+7)))&gt;=1,0,INDIRECT(ADDRESS(($AO487-1)*3+$AP487+5,$AQ487+7)))))</f>
        <v>0</v>
      </c>
      <c r="AS487" s="511">
        <f ca="1">COUNTIF(INDIRECT("H"&amp;(ROW()+12*(($AO487-1)*3+$AP487)-ROW())/12+5):INDIRECT("S"&amp;(ROW()+12*(($AO487-1)*3+$AP487)-ROW())/12+5),AR487)</f>
        <v>0</v>
      </c>
      <c r="AT487" s="515">
        <f ca="1">IF($AQ487=1,IF(INDIRECT(ADDRESS(($AO487-1)*3+$AP487+5,$AQ487+20))="",0,INDIRECT(ADDRESS(($AO487-1)*3+$AP487+5,$AQ487+20))),IF(INDIRECT(ADDRESS(($AO487-1)*3+$AP487+5,$AQ487+20))="",0,IF(COUNTIF(INDIRECT(ADDRESS(($AO487-1)*36+($AP487-1)*12+6,COLUMN())):INDIRECT(ADDRESS(($AO487-1)*36+($AP487-1)*12+$AQ487+4,COLUMN())),INDIRECT(ADDRESS(($AO487-1)*3+$AP487+5,$AQ487+20)))&gt;=1,0,INDIRECT(ADDRESS(($AO487-1)*3+$AP487+5,$AQ487+20)))))</f>
        <v>0</v>
      </c>
      <c r="AU487" s="511">
        <f ca="1">COUNTIF(INDIRECT("U"&amp;(ROW()+12*(($AO487-1)*3+$AP487)-ROW())/12+5):INDIRECT("AF"&amp;(ROW()+12*(($AO487-1)*3+$AP487)-ROW())/12+5),AT487)</f>
        <v>0</v>
      </c>
      <c r="AV487" s="511">
        <f ca="1">IF(AND(AR487+AT487&gt;0,AS487+AU487&gt;0),COUNTIF(AV$6:AV486,"&gt;0")+1,0)</f>
        <v>0</v>
      </c>
    </row>
    <row r="488" spans="41:48">
      <c r="AO488" s="511">
        <v>14</v>
      </c>
      <c r="AP488" s="511">
        <v>2</v>
      </c>
      <c r="AQ488" s="511">
        <v>3</v>
      </c>
      <c r="AR488" s="515">
        <f ca="1">IF($AQ488=1,IF(INDIRECT(ADDRESS(($AO488-1)*3+$AP488+5,$AQ488+7))="",0,INDIRECT(ADDRESS(($AO488-1)*3+$AP488+5,$AQ488+7))),IF(INDIRECT(ADDRESS(($AO488-1)*3+$AP488+5,$AQ488+7))="",0,IF(COUNTIF(INDIRECT(ADDRESS(($AO488-1)*36+($AP488-1)*12+6,COLUMN())):INDIRECT(ADDRESS(($AO488-1)*36+($AP488-1)*12+$AQ488+4,COLUMN())),INDIRECT(ADDRESS(($AO488-1)*3+$AP488+5,$AQ488+7)))&gt;=1,0,INDIRECT(ADDRESS(($AO488-1)*3+$AP488+5,$AQ488+7)))))</f>
        <v>0</v>
      </c>
      <c r="AS488" s="511">
        <f ca="1">COUNTIF(INDIRECT("H"&amp;(ROW()+12*(($AO488-1)*3+$AP488)-ROW())/12+5):INDIRECT("S"&amp;(ROW()+12*(($AO488-1)*3+$AP488)-ROW())/12+5),AR488)</f>
        <v>0</v>
      </c>
      <c r="AT488" s="515">
        <f ca="1">IF($AQ488=1,IF(INDIRECT(ADDRESS(($AO488-1)*3+$AP488+5,$AQ488+20))="",0,INDIRECT(ADDRESS(($AO488-1)*3+$AP488+5,$AQ488+20))),IF(INDIRECT(ADDRESS(($AO488-1)*3+$AP488+5,$AQ488+20))="",0,IF(COUNTIF(INDIRECT(ADDRESS(($AO488-1)*36+($AP488-1)*12+6,COLUMN())):INDIRECT(ADDRESS(($AO488-1)*36+($AP488-1)*12+$AQ488+4,COLUMN())),INDIRECT(ADDRESS(($AO488-1)*3+$AP488+5,$AQ488+20)))&gt;=1,0,INDIRECT(ADDRESS(($AO488-1)*3+$AP488+5,$AQ488+20)))))</f>
        <v>0</v>
      </c>
      <c r="AU488" s="511">
        <f ca="1">COUNTIF(INDIRECT("U"&amp;(ROW()+12*(($AO488-1)*3+$AP488)-ROW())/12+5):INDIRECT("AF"&amp;(ROW()+12*(($AO488-1)*3+$AP488)-ROW())/12+5),AT488)</f>
        <v>0</v>
      </c>
      <c r="AV488" s="511">
        <f ca="1">IF(AND(AR488+AT488&gt;0,AS488+AU488&gt;0),COUNTIF(AV$6:AV487,"&gt;0")+1,0)</f>
        <v>0</v>
      </c>
    </row>
    <row r="489" spans="41:48">
      <c r="AO489" s="511">
        <v>14</v>
      </c>
      <c r="AP489" s="511">
        <v>2</v>
      </c>
      <c r="AQ489" s="511">
        <v>4</v>
      </c>
      <c r="AR489" s="515">
        <f ca="1">IF($AQ489=1,IF(INDIRECT(ADDRESS(($AO489-1)*3+$AP489+5,$AQ489+7))="",0,INDIRECT(ADDRESS(($AO489-1)*3+$AP489+5,$AQ489+7))),IF(INDIRECT(ADDRESS(($AO489-1)*3+$AP489+5,$AQ489+7))="",0,IF(COUNTIF(INDIRECT(ADDRESS(($AO489-1)*36+($AP489-1)*12+6,COLUMN())):INDIRECT(ADDRESS(($AO489-1)*36+($AP489-1)*12+$AQ489+4,COLUMN())),INDIRECT(ADDRESS(($AO489-1)*3+$AP489+5,$AQ489+7)))&gt;=1,0,INDIRECT(ADDRESS(($AO489-1)*3+$AP489+5,$AQ489+7)))))</f>
        <v>0</v>
      </c>
      <c r="AS489" s="511">
        <f ca="1">COUNTIF(INDIRECT("H"&amp;(ROW()+12*(($AO489-1)*3+$AP489)-ROW())/12+5):INDIRECT("S"&amp;(ROW()+12*(($AO489-1)*3+$AP489)-ROW())/12+5),AR489)</f>
        <v>0</v>
      </c>
      <c r="AT489" s="515">
        <f ca="1">IF($AQ489=1,IF(INDIRECT(ADDRESS(($AO489-1)*3+$AP489+5,$AQ489+20))="",0,INDIRECT(ADDRESS(($AO489-1)*3+$AP489+5,$AQ489+20))),IF(INDIRECT(ADDRESS(($AO489-1)*3+$AP489+5,$AQ489+20))="",0,IF(COUNTIF(INDIRECT(ADDRESS(($AO489-1)*36+($AP489-1)*12+6,COLUMN())):INDIRECT(ADDRESS(($AO489-1)*36+($AP489-1)*12+$AQ489+4,COLUMN())),INDIRECT(ADDRESS(($AO489-1)*3+$AP489+5,$AQ489+20)))&gt;=1,0,INDIRECT(ADDRESS(($AO489-1)*3+$AP489+5,$AQ489+20)))))</f>
        <v>0</v>
      </c>
      <c r="AU489" s="511">
        <f ca="1">COUNTIF(INDIRECT("U"&amp;(ROW()+12*(($AO489-1)*3+$AP489)-ROW())/12+5):INDIRECT("AF"&amp;(ROW()+12*(($AO489-1)*3+$AP489)-ROW())/12+5),AT489)</f>
        <v>0</v>
      </c>
      <c r="AV489" s="511">
        <f ca="1">IF(AND(AR489+AT489&gt;0,AS489+AU489&gt;0),COUNTIF(AV$6:AV488,"&gt;0")+1,0)</f>
        <v>0</v>
      </c>
    </row>
    <row r="490" spans="41:48">
      <c r="AO490" s="511">
        <v>14</v>
      </c>
      <c r="AP490" s="511">
        <v>2</v>
      </c>
      <c r="AQ490" s="511">
        <v>5</v>
      </c>
      <c r="AR490" s="515">
        <f ca="1">IF($AQ490=1,IF(INDIRECT(ADDRESS(($AO490-1)*3+$AP490+5,$AQ490+7))="",0,INDIRECT(ADDRESS(($AO490-1)*3+$AP490+5,$AQ490+7))),IF(INDIRECT(ADDRESS(($AO490-1)*3+$AP490+5,$AQ490+7))="",0,IF(COUNTIF(INDIRECT(ADDRESS(($AO490-1)*36+($AP490-1)*12+6,COLUMN())):INDIRECT(ADDRESS(($AO490-1)*36+($AP490-1)*12+$AQ490+4,COLUMN())),INDIRECT(ADDRESS(($AO490-1)*3+$AP490+5,$AQ490+7)))&gt;=1,0,INDIRECT(ADDRESS(($AO490-1)*3+$AP490+5,$AQ490+7)))))</f>
        <v>0</v>
      </c>
      <c r="AS490" s="511">
        <f ca="1">COUNTIF(INDIRECT("H"&amp;(ROW()+12*(($AO490-1)*3+$AP490)-ROW())/12+5):INDIRECT("S"&amp;(ROW()+12*(($AO490-1)*3+$AP490)-ROW())/12+5),AR490)</f>
        <v>0</v>
      </c>
      <c r="AT490" s="515">
        <f ca="1">IF($AQ490=1,IF(INDIRECT(ADDRESS(($AO490-1)*3+$AP490+5,$AQ490+20))="",0,INDIRECT(ADDRESS(($AO490-1)*3+$AP490+5,$AQ490+20))),IF(INDIRECT(ADDRESS(($AO490-1)*3+$AP490+5,$AQ490+20))="",0,IF(COUNTIF(INDIRECT(ADDRESS(($AO490-1)*36+($AP490-1)*12+6,COLUMN())):INDIRECT(ADDRESS(($AO490-1)*36+($AP490-1)*12+$AQ490+4,COLUMN())),INDIRECT(ADDRESS(($AO490-1)*3+$AP490+5,$AQ490+20)))&gt;=1,0,INDIRECT(ADDRESS(($AO490-1)*3+$AP490+5,$AQ490+20)))))</f>
        <v>0</v>
      </c>
      <c r="AU490" s="511">
        <f ca="1">COUNTIF(INDIRECT("U"&amp;(ROW()+12*(($AO490-1)*3+$AP490)-ROW())/12+5):INDIRECT("AF"&amp;(ROW()+12*(($AO490-1)*3+$AP490)-ROW())/12+5),AT490)</f>
        <v>0</v>
      </c>
      <c r="AV490" s="511">
        <f ca="1">IF(AND(AR490+AT490&gt;0,AS490+AU490&gt;0),COUNTIF(AV$6:AV489,"&gt;0")+1,0)</f>
        <v>0</v>
      </c>
    </row>
    <row r="491" spans="41:48">
      <c r="AO491" s="511">
        <v>14</v>
      </c>
      <c r="AP491" s="511">
        <v>2</v>
      </c>
      <c r="AQ491" s="511">
        <v>6</v>
      </c>
      <c r="AR491" s="515">
        <f ca="1">IF($AQ491=1,IF(INDIRECT(ADDRESS(($AO491-1)*3+$AP491+5,$AQ491+7))="",0,INDIRECT(ADDRESS(($AO491-1)*3+$AP491+5,$AQ491+7))),IF(INDIRECT(ADDRESS(($AO491-1)*3+$AP491+5,$AQ491+7))="",0,IF(COUNTIF(INDIRECT(ADDRESS(($AO491-1)*36+($AP491-1)*12+6,COLUMN())):INDIRECT(ADDRESS(($AO491-1)*36+($AP491-1)*12+$AQ491+4,COLUMN())),INDIRECT(ADDRESS(($AO491-1)*3+$AP491+5,$AQ491+7)))&gt;=1,0,INDIRECT(ADDRESS(($AO491-1)*3+$AP491+5,$AQ491+7)))))</f>
        <v>0</v>
      </c>
      <c r="AS491" s="511">
        <f ca="1">COUNTIF(INDIRECT("H"&amp;(ROW()+12*(($AO491-1)*3+$AP491)-ROW())/12+5):INDIRECT("S"&amp;(ROW()+12*(($AO491-1)*3+$AP491)-ROW())/12+5),AR491)</f>
        <v>0</v>
      </c>
      <c r="AT491" s="515">
        <f ca="1">IF($AQ491=1,IF(INDIRECT(ADDRESS(($AO491-1)*3+$AP491+5,$AQ491+20))="",0,INDIRECT(ADDRESS(($AO491-1)*3+$AP491+5,$AQ491+20))),IF(INDIRECT(ADDRESS(($AO491-1)*3+$AP491+5,$AQ491+20))="",0,IF(COUNTIF(INDIRECT(ADDRESS(($AO491-1)*36+($AP491-1)*12+6,COLUMN())):INDIRECT(ADDRESS(($AO491-1)*36+($AP491-1)*12+$AQ491+4,COLUMN())),INDIRECT(ADDRESS(($AO491-1)*3+$AP491+5,$AQ491+20)))&gt;=1,0,INDIRECT(ADDRESS(($AO491-1)*3+$AP491+5,$AQ491+20)))))</f>
        <v>0</v>
      </c>
      <c r="AU491" s="511">
        <f ca="1">COUNTIF(INDIRECT("U"&amp;(ROW()+12*(($AO491-1)*3+$AP491)-ROW())/12+5):INDIRECT("AF"&amp;(ROW()+12*(($AO491-1)*3+$AP491)-ROW())/12+5),AT491)</f>
        <v>0</v>
      </c>
      <c r="AV491" s="511">
        <f ca="1">IF(AND(AR491+AT491&gt;0,AS491+AU491&gt;0),COUNTIF(AV$6:AV490,"&gt;0")+1,0)</f>
        <v>0</v>
      </c>
    </row>
    <row r="492" spans="41:48">
      <c r="AO492" s="511">
        <v>14</v>
      </c>
      <c r="AP492" s="511">
        <v>2</v>
      </c>
      <c r="AQ492" s="511">
        <v>7</v>
      </c>
      <c r="AR492" s="515">
        <f ca="1">IF($AQ492=1,IF(INDIRECT(ADDRESS(($AO492-1)*3+$AP492+5,$AQ492+7))="",0,INDIRECT(ADDRESS(($AO492-1)*3+$AP492+5,$AQ492+7))),IF(INDIRECT(ADDRESS(($AO492-1)*3+$AP492+5,$AQ492+7))="",0,IF(COUNTIF(INDIRECT(ADDRESS(($AO492-1)*36+($AP492-1)*12+6,COLUMN())):INDIRECT(ADDRESS(($AO492-1)*36+($AP492-1)*12+$AQ492+4,COLUMN())),INDIRECT(ADDRESS(($AO492-1)*3+$AP492+5,$AQ492+7)))&gt;=1,0,INDIRECT(ADDRESS(($AO492-1)*3+$AP492+5,$AQ492+7)))))</f>
        <v>0</v>
      </c>
      <c r="AS492" s="511">
        <f ca="1">COUNTIF(INDIRECT("H"&amp;(ROW()+12*(($AO492-1)*3+$AP492)-ROW())/12+5):INDIRECT("S"&amp;(ROW()+12*(($AO492-1)*3+$AP492)-ROW())/12+5),AR492)</f>
        <v>0</v>
      </c>
      <c r="AT492" s="515">
        <f ca="1">IF($AQ492=1,IF(INDIRECT(ADDRESS(($AO492-1)*3+$AP492+5,$AQ492+20))="",0,INDIRECT(ADDRESS(($AO492-1)*3+$AP492+5,$AQ492+20))),IF(INDIRECT(ADDRESS(($AO492-1)*3+$AP492+5,$AQ492+20))="",0,IF(COUNTIF(INDIRECT(ADDRESS(($AO492-1)*36+($AP492-1)*12+6,COLUMN())):INDIRECT(ADDRESS(($AO492-1)*36+($AP492-1)*12+$AQ492+4,COLUMN())),INDIRECT(ADDRESS(($AO492-1)*3+$AP492+5,$AQ492+20)))&gt;=1,0,INDIRECT(ADDRESS(($AO492-1)*3+$AP492+5,$AQ492+20)))))</f>
        <v>0</v>
      </c>
      <c r="AU492" s="511">
        <f ca="1">COUNTIF(INDIRECT("U"&amp;(ROW()+12*(($AO492-1)*3+$AP492)-ROW())/12+5):INDIRECT("AF"&amp;(ROW()+12*(($AO492-1)*3+$AP492)-ROW())/12+5),AT492)</f>
        <v>0</v>
      </c>
      <c r="AV492" s="511">
        <f ca="1">IF(AND(AR492+AT492&gt;0,AS492+AU492&gt;0),COUNTIF(AV$6:AV491,"&gt;0")+1,0)</f>
        <v>0</v>
      </c>
    </row>
    <row r="493" spans="41:48">
      <c r="AO493" s="511">
        <v>14</v>
      </c>
      <c r="AP493" s="511">
        <v>2</v>
      </c>
      <c r="AQ493" s="511">
        <v>8</v>
      </c>
      <c r="AR493" s="515">
        <f ca="1">IF($AQ493=1,IF(INDIRECT(ADDRESS(($AO493-1)*3+$AP493+5,$AQ493+7))="",0,INDIRECT(ADDRESS(($AO493-1)*3+$AP493+5,$AQ493+7))),IF(INDIRECT(ADDRESS(($AO493-1)*3+$AP493+5,$AQ493+7))="",0,IF(COUNTIF(INDIRECT(ADDRESS(($AO493-1)*36+($AP493-1)*12+6,COLUMN())):INDIRECT(ADDRESS(($AO493-1)*36+($AP493-1)*12+$AQ493+4,COLUMN())),INDIRECT(ADDRESS(($AO493-1)*3+$AP493+5,$AQ493+7)))&gt;=1,0,INDIRECT(ADDRESS(($AO493-1)*3+$AP493+5,$AQ493+7)))))</f>
        <v>0</v>
      </c>
      <c r="AS493" s="511">
        <f ca="1">COUNTIF(INDIRECT("H"&amp;(ROW()+12*(($AO493-1)*3+$AP493)-ROW())/12+5):INDIRECT("S"&amp;(ROW()+12*(($AO493-1)*3+$AP493)-ROW())/12+5),AR493)</f>
        <v>0</v>
      </c>
      <c r="AT493" s="515">
        <f ca="1">IF($AQ493=1,IF(INDIRECT(ADDRESS(($AO493-1)*3+$AP493+5,$AQ493+20))="",0,INDIRECT(ADDRESS(($AO493-1)*3+$AP493+5,$AQ493+20))),IF(INDIRECT(ADDRESS(($AO493-1)*3+$AP493+5,$AQ493+20))="",0,IF(COUNTIF(INDIRECT(ADDRESS(($AO493-1)*36+($AP493-1)*12+6,COLUMN())):INDIRECT(ADDRESS(($AO493-1)*36+($AP493-1)*12+$AQ493+4,COLUMN())),INDIRECT(ADDRESS(($AO493-1)*3+$AP493+5,$AQ493+20)))&gt;=1,0,INDIRECT(ADDRESS(($AO493-1)*3+$AP493+5,$AQ493+20)))))</f>
        <v>0</v>
      </c>
      <c r="AU493" s="511">
        <f ca="1">COUNTIF(INDIRECT("U"&amp;(ROW()+12*(($AO493-1)*3+$AP493)-ROW())/12+5):INDIRECT("AF"&amp;(ROW()+12*(($AO493-1)*3+$AP493)-ROW())/12+5),AT493)</f>
        <v>0</v>
      </c>
      <c r="AV493" s="511">
        <f ca="1">IF(AND(AR493+AT493&gt;0,AS493+AU493&gt;0),COUNTIF(AV$6:AV492,"&gt;0")+1,0)</f>
        <v>0</v>
      </c>
    </row>
    <row r="494" spans="41:48">
      <c r="AO494" s="511">
        <v>14</v>
      </c>
      <c r="AP494" s="511">
        <v>2</v>
      </c>
      <c r="AQ494" s="511">
        <v>9</v>
      </c>
      <c r="AR494" s="515">
        <f ca="1">IF($AQ494=1,IF(INDIRECT(ADDRESS(($AO494-1)*3+$AP494+5,$AQ494+7))="",0,INDIRECT(ADDRESS(($AO494-1)*3+$AP494+5,$AQ494+7))),IF(INDIRECT(ADDRESS(($AO494-1)*3+$AP494+5,$AQ494+7))="",0,IF(COUNTIF(INDIRECT(ADDRESS(($AO494-1)*36+($AP494-1)*12+6,COLUMN())):INDIRECT(ADDRESS(($AO494-1)*36+($AP494-1)*12+$AQ494+4,COLUMN())),INDIRECT(ADDRESS(($AO494-1)*3+$AP494+5,$AQ494+7)))&gt;=1,0,INDIRECT(ADDRESS(($AO494-1)*3+$AP494+5,$AQ494+7)))))</f>
        <v>0</v>
      </c>
      <c r="AS494" s="511">
        <f ca="1">COUNTIF(INDIRECT("H"&amp;(ROW()+12*(($AO494-1)*3+$AP494)-ROW())/12+5):INDIRECT("S"&amp;(ROW()+12*(($AO494-1)*3+$AP494)-ROW())/12+5),AR494)</f>
        <v>0</v>
      </c>
      <c r="AT494" s="515">
        <f ca="1">IF($AQ494=1,IF(INDIRECT(ADDRESS(($AO494-1)*3+$AP494+5,$AQ494+20))="",0,INDIRECT(ADDRESS(($AO494-1)*3+$AP494+5,$AQ494+20))),IF(INDIRECT(ADDRESS(($AO494-1)*3+$AP494+5,$AQ494+20))="",0,IF(COUNTIF(INDIRECT(ADDRESS(($AO494-1)*36+($AP494-1)*12+6,COLUMN())):INDIRECT(ADDRESS(($AO494-1)*36+($AP494-1)*12+$AQ494+4,COLUMN())),INDIRECT(ADDRESS(($AO494-1)*3+$AP494+5,$AQ494+20)))&gt;=1,0,INDIRECT(ADDRESS(($AO494-1)*3+$AP494+5,$AQ494+20)))))</f>
        <v>0</v>
      </c>
      <c r="AU494" s="511">
        <f ca="1">COUNTIF(INDIRECT("U"&amp;(ROW()+12*(($AO494-1)*3+$AP494)-ROW())/12+5):INDIRECT("AF"&amp;(ROW()+12*(($AO494-1)*3+$AP494)-ROW())/12+5),AT494)</f>
        <v>0</v>
      </c>
      <c r="AV494" s="511">
        <f ca="1">IF(AND(AR494+AT494&gt;0,AS494+AU494&gt;0),COUNTIF(AV$6:AV493,"&gt;0")+1,0)</f>
        <v>0</v>
      </c>
    </row>
    <row r="495" spans="41:48">
      <c r="AO495" s="511">
        <v>14</v>
      </c>
      <c r="AP495" s="511">
        <v>2</v>
      </c>
      <c r="AQ495" s="511">
        <v>10</v>
      </c>
      <c r="AR495" s="515">
        <f ca="1">IF($AQ495=1,IF(INDIRECT(ADDRESS(($AO495-1)*3+$AP495+5,$AQ495+7))="",0,INDIRECT(ADDRESS(($AO495-1)*3+$AP495+5,$AQ495+7))),IF(INDIRECT(ADDRESS(($AO495-1)*3+$AP495+5,$AQ495+7))="",0,IF(COUNTIF(INDIRECT(ADDRESS(($AO495-1)*36+($AP495-1)*12+6,COLUMN())):INDIRECT(ADDRESS(($AO495-1)*36+($AP495-1)*12+$AQ495+4,COLUMN())),INDIRECT(ADDRESS(($AO495-1)*3+$AP495+5,$AQ495+7)))&gt;=1,0,INDIRECT(ADDRESS(($AO495-1)*3+$AP495+5,$AQ495+7)))))</f>
        <v>0</v>
      </c>
      <c r="AS495" s="511">
        <f ca="1">COUNTIF(INDIRECT("H"&amp;(ROW()+12*(($AO495-1)*3+$AP495)-ROW())/12+5):INDIRECT("S"&amp;(ROW()+12*(($AO495-1)*3+$AP495)-ROW())/12+5),AR495)</f>
        <v>0</v>
      </c>
      <c r="AT495" s="515">
        <f ca="1">IF($AQ495=1,IF(INDIRECT(ADDRESS(($AO495-1)*3+$AP495+5,$AQ495+20))="",0,INDIRECT(ADDRESS(($AO495-1)*3+$AP495+5,$AQ495+20))),IF(INDIRECT(ADDRESS(($AO495-1)*3+$AP495+5,$AQ495+20))="",0,IF(COUNTIF(INDIRECT(ADDRESS(($AO495-1)*36+($AP495-1)*12+6,COLUMN())):INDIRECT(ADDRESS(($AO495-1)*36+($AP495-1)*12+$AQ495+4,COLUMN())),INDIRECT(ADDRESS(($AO495-1)*3+$AP495+5,$AQ495+20)))&gt;=1,0,INDIRECT(ADDRESS(($AO495-1)*3+$AP495+5,$AQ495+20)))))</f>
        <v>0</v>
      </c>
      <c r="AU495" s="511">
        <f ca="1">COUNTIF(INDIRECT("U"&amp;(ROW()+12*(($AO495-1)*3+$AP495)-ROW())/12+5):INDIRECT("AF"&amp;(ROW()+12*(($AO495-1)*3+$AP495)-ROW())/12+5),AT495)</f>
        <v>0</v>
      </c>
      <c r="AV495" s="511">
        <f ca="1">IF(AND(AR495+AT495&gt;0,AS495+AU495&gt;0),COUNTIF(AV$6:AV494,"&gt;0")+1,0)</f>
        <v>0</v>
      </c>
    </row>
    <row r="496" spans="41:48">
      <c r="AO496" s="511">
        <v>14</v>
      </c>
      <c r="AP496" s="511">
        <v>2</v>
      </c>
      <c r="AQ496" s="511">
        <v>11</v>
      </c>
      <c r="AR496" s="515">
        <f ca="1">IF($AQ496=1,IF(INDIRECT(ADDRESS(($AO496-1)*3+$AP496+5,$AQ496+7))="",0,INDIRECT(ADDRESS(($AO496-1)*3+$AP496+5,$AQ496+7))),IF(INDIRECT(ADDRESS(($AO496-1)*3+$AP496+5,$AQ496+7))="",0,IF(COUNTIF(INDIRECT(ADDRESS(($AO496-1)*36+($AP496-1)*12+6,COLUMN())):INDIRECT(ADDRESS(($AO496-1)*36+($AP496-1)*12+$AQ496+4,COLUMN())),INDIRECT(ADDRESS(($AO496-1)*3+$AP496+5,$AQ496+7)))&gt;=1,0,INDIRECT(ADDRESS(($AO496-1)*3+$AP496+5,$AQ496+7)))))</f>
        <v>0</v>
      </c>
      <c r="AS496" s="511">
        <f ca="1">COUNTIF(INDIRECT("H"&amp;(ROW()+12*(($AO496-1)*3+$AP496)-ROW())/12+5):INDIRECT("S"&amp;(ROW()+12*(($AO496-1)*3+$AP496)-ROW())/12+5),AR496)</f>
        <v>0</v>
      </c>
      <c r="AT496" s="515">
        <f ca="1">IF($AQ496=1,IF(INDIRECT(ADDRESS(($AO496-1)*3+$AP496+5,$AQ496+20))="",0,INDIRECT(ADDRESS(($AO496-1)*3+$AP496+5,$AQ496+20))),IF(INDIRECT(ADDRESS(($AO496-1)*3+$AP496+5,$AQ496+20))="",0,IF(COUNTIF(INDIRECT(ADDRESS(($AO496-1)*36+($AP496-1)*12+6,COLUMN())):INDIRECT(ADDRESS(($AO496-1)*36+($AP496-1)*12+$AQ496+4,COLUMN())),INDIRECT(ADDRESS(($AO496-1)*3+$AP496+5,$AQ496+20)))&gt;=1,0,INDIRECT(ADDRESS(($AO496-1)*3+$AP496+5,$AQ496+20)))))</f>
        <v>0</v>
      </c>
      <c r="AU496" s="511">
        <f ca="1">COUNTIF(INDIRECT("U"&amp;(ROW()+12*(($AO496-1)*3+$AP496)-ROW())/12+5):INDIRECT("AF"&amp;(ROW()+12*(($AO496-1)*3+$AP496)-ROW())/12+5),AT496)</f>
        <v>0</v>
      </c>
      <c r="AV496" s="511">
        <f ca="1">IF(AND(AR496+AT496&gt;0,AS496+AU496&gt;0),COUNTIF(AV$6:AV495,"&gt;0")+1,0)</f>
        <v>0</v>
      </c>
    </row>
    <row r="497" spans="41:48">
      <c r="AO497" s="511">
        <v>14</v>
      </c>
      <c r="AP497" s="511">
        <v>2</v>
      </c>
      <c r="AQ497" s="511">
        <v>12</v>
      </c>
      <c r="AR497" s="515">
        <f ca="1">IF($AQ497=1,IF(INDIRECT(ADDRESS(($AO497-1)*3+$AP497+5,$AQ497+7))="",0,INDIRECT(ADDRESS(($AO497-1)*3+$AP497+5,$AQ497+7))),IF(INDIRECT(ADDRESS(($AO497-1)*3+$AP497+5,$AQ497+7))="",0,IF(COUNTIF(INDIRECT(ADDRESS(($AO497-1)*36+($AP497-1)*12+6,COLUMN())):INDIRECT(ADDRESS(($AO497-1)*36+($AP497-1)*12+$AQ497+4,COLUMN())),INDIRECT(ADDRESS(($AO497-1)*3+$AP497+5,$AQ497+7)))&gt;=1,0,INDIRECT(ADDRESS(($AO497-1)*3+$AP497+5,$AQ497+7)))))</f>
        <v>0</v>
      </c>
      <c r="AS497" s="511">
        <f ca="1">COUNTIF(INDIRECT("H"&amp;(ROW()+12*(($AO497-1)*3+$AP497)-ROW())/12+5):INDIRECT("S"&amp;(ROW()+12*(($AO497-1)*3+$AP497)-ROW())/12+5),AR497)</f>
        <v>0</v>
      </c>
      <c r="AT497" s="515">
        <f ca="1">IF($AQ497=1,IF(INDIRECT(ADDRESS(($AO497-1)*3+$AP497+5,$AQ497+20))="",0,INDIRECT(ADDRESS(($AO497-1)*3+$AP497+5,$AQ497+20))),IF(INDIRECT(ADDRESS(($AO497-1)*3+$AP497+5,$AQ497+20))="",0,IF(COUNTIF(INDIRECT(ADDRESS(($AO497-1)*36+($AP497-1)*12+6,COLUMN())):INDIRECT(ADDRESS(($AO497-1)*36+($AP497-1)*12+$AQ497+4,COLUMN())),INDIRECT(ADDRESS(($AO497-1)*3+$AP497+5,$AQ497+20)))&gt;=1,0,INDIRECT(ADDRESS(($AO497-1)*3+$AP497+5,$AQ497+20)))))</f>
        <v>0</v>
      </c>
      <c r="AU497" s="511">
        <f ca="1">COUNTIF(INDIRECT("U"&amp;(ROW()+12*(($AO497-1)*3+$AP497)-ROW())/12+5):INDIRECT("AF"&amp;(ROW()+12*(($AO497-1)*3+$AP497)-ROW())/12+5),AT497)</f>
        <v>0</v>
      </c>
      <c r="AV497" s="511">
        <f ca="1">IF(AND(AR497+AT497&gt;0,AS497+AU497&gt;0),COUNTIF(AV$6:AV496,"&gt;0")+1,0)</f>
        <v>0</v>
      </c>
    </row>
    <row r="498" spans="41:48">
      <c r="AO498" s="511">
        <v>14</v>
      </c>
      <c r="AP498" s="511">
        <v>3</v>
      </c>
      <c r="AQ498" s="511">
        <v>1</v>
      </c>
      <c r="AR498" s="515">
        <f ca="1">IF($AQ498=1,IF(INDIRECT(ADDRESS(($AO498-1)*3+$AP498+5,$AQ498+7))="",0,INDIRECT(ADDRESS(($AO498-1)*3+$AP498+5,$AQ498+7))),IF(INDIRECT(ADDRESS(($AO498-1)*3+$AP498+5,$AQ498+7))="",0,IF(COUNTIF(INDIRECT(ADDRESS(($AO498-1)*36+($AP498-1)*12+6,COLUMN())):INDIRECT(ADDRESS(($AO498-1)*36+($AP498-1)*12+$AQ498+4,COLUMN())),INDIRECT(ADDRESS(($AO498-1)*3+$AP498+5,$AQ498+7)))&gt;=1,0,INDIRECT(ADDRESS(($AO498-1)*3+$AP498+5,$AQ498+7)))))</f>
        <v>0</v>
      </c>
      <c r="AS498" s="511">
        <f ca="1">COUNTIF(INDIRECT("H"&amp;(ROW()+12*(($AO498-1)*3+$AP498)-ROW())/12+5):INDIRECT("S"&amp;(ROW()+12*(($AO498-1)*3+$AP498)-ROW())/12+5),AR498)</f>
        <v>0</v>
      </c>
      <c r="AT498" s="515">
        <f ca="1">IF($AQ498=1,IF(INDIRECT(ADDRESS(($AO498-1)*3+$AP498+5,$AQ498+20))="",0,INDIRECT(ADDRESS(($AO498-1)*3+$AP498+5,$AQ498+20))),IF(INDIRECT(ADDRESS(($AO498-1)*3+$AP498+5,$AQ498+20))="",0,IF(COUNTIF(INDIRECT(ADDRESS(($AO498-1)*36+($AP498-1)*12+6,COLUMN())):INDIRECT(ADDRESS(($AO498-1)*36+($AP498-1)*12+$AQ498+4,COLUMN())),INDIRECT(ADDRESS(($AO498-1)*3+$AP498+5,$AQ498+20)))&gt;=1,0,INDIRECT(ADDRESS(($AO498-1)*3+$AP498+5,$AQ498+20)))))</f>
        <v>0</v>
      </c>
      <c r="AU498" s="511">
        <f ca="1">COUNTIF(INDIRECT("U"&amp;(ROW()+12*(($AO498-1)*3+$AP498)-ROW())/12+5):INDIRECT("AF"&amp;(ROW()+12*(($AO498-1)*3+$AP498)-ROW())/12+5),AT498)</f>
        <v>0</v>
      </c>
      <c r="AV498" s="511">
        <f ca="1">IF(AND(AR498+AT498&gt;0,AS498+AU498&gt;0),COUNTIF(AV$6:AV497,"&gt;0")+1,0)</f>
        <v>0</v>
      </c>
    </row>
    <row r="499" spans="41:48">
      <c r="AO499" s="511">
        <v>14</v>
      </c>
      <c r="AP499" s="511">
        <v>3</v>
      </c>
      <c r="AQ499" s="511">
        <v>2</v>
      </c>
      <c r="AR499" s="515">
        <f ca="1">IF($AQ499=1,IF(INDIRECT(ADDRESS(($AO499-1)*3+$AP499+5,$AQ499+7))="",0,INDIRECT(ADDRESS(($AO499-1)*3+$AP499+5,$AQ499+7))),IF(INDIRECT(ADDRESS(($AO499-1)*3+$AP499+5,$AQ499+7))="",0,IF(COUNTIF(INDIRECT(ADDRESS(($AO499-1)*36+($AP499-1)*12+6,COLUMN())):INDIRECT(ADDRESS(($AO499-1)*36+($AP499-1)*12+$AQ499+4,COLUMN())),INDIRECT(ADDRESS(($AO499-1)*3+$AP499+5,$AQ499+7)))&gt;=1,0,INDIRECT(ADDRESS(($AO499-1)*3+$AP499+5,$AQ499+7)))))</f>
        <v>0</v>
      </c>
      <c r="AS499" s="511">
        <f ca="1">COUNTIF(INDIRECT("H"&amp;(ROW()+12*(($AO499-1)*3+$AP499)-ROW())/12+5):INDIRECT("S"&amp;(ROW()+12*(($AO499-1)*3+$AP499)-ROW())/12+5),AR499)</f>
        <v>0</v>
      </c>
      <c r="AT499" s="515">
        <f ca="1">IF($AQ499=1,IF(INDIRECT(ADDRESS(($AO499-1)*3+$AP499+5,$AQ499+20))="",0,INDIRECT(ADDRESS(($AO499-1)*3+$AP499+5,$AQ499+20))),IF(INDIRECT(ADDRESS(($AO499-1)*3+$AP499+5,$AQ499+20))="",0,IF(COUNTIF(INDIRECT(ADDRESS(($AO499-1)*36+($AP499-1)*12+6,COLUMN())):INDIRECT(ADDRESS(($AO499-1)*36+($AP499-1)*12+$AQ499+4,COLUMN())),INDIRECT(ADDRESS(($AO499-1)*3+$AP499+5,$AQ499+20)))&gt;=1,0,INDIRECT(ADDRESS(($AO499-1)*3+$AP499+5,$AQ499+20)))))</f>
        <v>0</v>
      </c>
      <c r="AU499" s="511">
        <f ca="1">COUNTIF(INDIRECT("U"&amp;(ROW()+12*(($AO499-1)*3+$AP499)-ROW())/12+5):INDIRECT("AF"&amp;(ROW()+12*(($AO499-1)*3+$AP499)-ROW())/12+5),AT499)</f>
        <v>0</v>
      </c>
      <c r="AV499" s="511">
        <f ca="1">IF(AND(AR499+AT499&gt;0,AS499+AU499&gt;0),COUNTIF(AV$6:AV498,"&gt;0")+1,0)</f>
        <v>0</v>
      </c>
    </row>
    <row r="500" spans="41:48">
      <c r="AO500" s="511">
        <v>14</v>
      </c>
      <c r="AP500" s="511">
        <v>3</v>
      </c>
      <c r="AQ500" s="511">
        <v>3</v>
      </c>
      <c r="AR500" s="515">
        <f ca="1">IF($AQ500=1,IF(INDIRECT(ADDRESS(($AO500-1)*3+$AP500+5,$AQ500+7))="",0,INDIRECT(ADDRESS(($AO500-1)*3+$AP500+5,$AQ500+7))),IF(INDIRECT(ADDRESS(($AO500-1)*3+$AP500+5,$AQ500+7))="",0,IF(COUNTIF(INDIRECT(ADDRESS(($AO500-1)*36+($AP500-1)*12+6,COLUMN())):INDIRECT(ADDRESS(($AO500-1)*36+($AP500-1)*12+$AQ500+4,COLUMN())),INDIRECT(ADDRESS(($AO500-1)*3+$AP500+5,$AQ500+7)))&gt;=1,0,INDIRECT(ADDRESS(($AO500-1)*3+$AP500+5,$AQ500+7)))))</f>
        <v>0</v>
      </c>
      <c r="AS500" s="511">
        <f ca="1">COUNTIF(INDIRECT("H"&amp;(ROW()+12*(($AO500-1)*3+$AP500)-ROW())/12+5):INDIRECT("S"&amp;(ROW()+12*(($AO500-1)*3+$AP500)-ROW())/12+5),AR500)</f>
        <v>0</v>
      </c>
      <c r="AT500" s="515">
        <f ca="1">IF($AQ500=1,IF(INDIRECT(ADDRESS(($AO500-1)*3+$AP500+5,$AQ500+20))="",0,INDIRECT(ADDRESS(($AO500-1)*3+$AP500+5,$AQ500+20))),IF(INDIRECT(ADDRESS(($AO500-1)*3+$AP500+5,$AQ500+20))="",0,IF(COUNTIF(INDIRECT(ADDRESS(($AO500-1)*36+($AP500-1)*12+6,COLUMN())):INDIRECT(ADDRESS(($AO500-1)*36+($AP500-1)*12+$AQ500+4,COLUMN())),INDIRECT(ADDRESS(($AO500-1)*3+$AP500+5,$AQ500+20)))&gt;=1,0,INDIRECT(ADDRESS(($AO500-1)*3+$AP500+5,$AQ500+20)))))</f>
        <v>0</v>
      </c>
      <c r="AU500" s="511">
        <f ca="1">COUNTIF(INDIRECT("U"&amp;(ROW()+12*(($AO500-1)*3+$AP500)-ROW())/12+5):INDIRECT("AF"&amp;(ROW()+12*(($AO500-1)*3+$AP500)-ROW())/12+5),AT500)</f>
        <v>0</v>
      </c>
      <c r="AV500" s="511">
        <f ca="1">IF(AND(AR500+AT500&gt;0,AS500+AU500&gt;0),COUNTIF(AV$6:AV499,"&gt;0")+1,0)</f>
        <v>0</v>
      </c>
    </row>
    <row r="501" spans="41:48">
      <c r="AO501" s="511">
        <v>14</v>
      </c>
      <c r="AP501" s="511">
        <v>3</v>
      </c>
      <c r="AQ501" s="511">
        <v>4</v>
      </c>
      <c r="AR501" s="515">
        <f ca="1">IF($AQ501=1,IF(INDIRECT(ADDRESS(($AO501-1)*3+$AP501+5,$AQ501+7))="",0,INDIRECT(ADDRESS(($AO501-1)*3+$AP501+5,$AQ501+7))),IF(INDIRECT(ADDRESS(($AO501-1)*3+$AP501+5,$AQ501+7))="",0,IF(COUNTIF(INDIRECT(ADDRESS(($AO501-1)*36+($AP501-1)*12+6,COLUMN())):INDIRECT(ADDRESS(($AO501-1)*36+($AP501-1)*12+$AQ501+4,COLUMN())),INDIRECT(ADDRESS(($AO501-1)*3+$AP501+5,$AQ501+7)))&gt;=1,0,INDIRECT(ADDRESS(($AO501-1)*3+$AP501+5,$AQ501+7)))))</f>
        <v>0</v>
      </c>
      <c r="AS501" s="511">
        <f ca="1">COUNTIF(INDIRECT("H"&amp;(ROW()+12*(($AO501-1)*3+$AP501)-ROW())/12+5):INDIRECT("S"&amp;(ROW()+12*(($AO501-1)*3+$AP501)-ROW())/12+5),AR501)</f>
        <v>0</v>
      </c>
      <c r="AT501" s="515">
        <f ca="1">IF($AQ501=1,IF(INDIRECT(ADDRESS(($AO501-1)*3+$AP501+5,$AQ501+20))="",0,INDIRECT(ADDRESS(($AO501-1)*3+$AP501+5,$AQ501+20))),IF(INDIRECT(ADDRESS(($AO501-1)*3+$AP501+5,$AQ501+20))="",0,IF(COUNTIF(INDIRECT(ADDRESS(($AO501-1)*36+($AP501-1)*12+6,COLUMN())):INDIRECT(ADDRESS(($AO501-1)*36+($AP501-1)*12+$AQ501+4,COLUMN())),INDIRECT(ADDRESS(($AO501-1)*3+$AP501+5,$AQ501+20)))&gt;=1,0,INDIRECT(ADDRESS(($AO501-1)*3+$AP501+5,$AQ501+20)))))</f>
        <v>0</v>
      </c>
      <c r="AU501" s="511">
        <f ca="1">COUNTIF(INDIRECT("U"&amp;(ROW()+12*(($AO501-1)*3+$AP501)-ROW())/12+5):INDIRECT("AF"&amp;(ROW()+12*(($AO501-1)*3+$AP501)-ROW())/12+5),AT501)</f>
        <v>0</v>
      </c>
      <c r="AV501" s="511">
        <f ca="1">IF(AND(AR501+AT501&gt;0,AS501+AU501&gt;0),COUNTIF(AV$6:AV500,"&gt;0")+1,0)</f>
        <v>0</v>
      </c>
    </row>
    <row r="502" spans="41:48">
      <c r="AO502" s="511">
        <v>14</v>
      </c>
      <c r="AP502" s="511">
        <v>3</v>
      </c>
      <c r="AQ502" s="511">
        <v>5</v>
      </c>
      <c r="AR502" s="515">
        <f ca="1">IF($AQ502=1,IF(INDIRECT(ADDRESS(($AO502-1)*3+$AP502+5,$AQ502+7))="",0,INDIRECT(ADDRESS(($AO502-1)*3+$AP502+5,$AQ502+7))),IF(INDIRECT(ADDRESS(($AO502-1)*3+$AP502+5,$AQ502+7))="",0,IF(COUNTIF(INDIRECT(ADDRESS(($AO502-1)*36+($AP502-1)*12+6,COLUMN())):INDIRECT(ADDRESS(($AO502-1)*36+($AP502-1)*12+$AQ502+4,COLUMN())),INDIRECT(ADDRESS(($AO502-1)*3+$AP502+5,$AQ502+7)))&gt;=1,0,INDIRECT(ADDRESS(($AO502-1)*3+$AP502+5,$AQ502+7)))))</f>
        <v>0</v>
      </c>
      <c r="AS502" s="511">
        <f ca="1">COUNTIF(INDIRECT("H"&amp;(ROW()+12*(($AO502-1)*3+$AP502)-ROW())/12+5):INDIRECT("S"&amp;(ROW()+12*(($AO502-1)*3+$AP502)-ROW())/12+5),AR502)</f>
        <v>0</v>
      </c>
      <c r="AT502" s="515">
        <f ca="1">IF($AQ502=1,IF(INDIRECT(ADDRESS(($AO502-1)*3+$AP502+5,$AQ502+20))="",0,INDIRECT(ADDRESS(($AO502-1)*3+$AP502+5,$AQ502+20))),IF(INDIRECT(ADDRESS(($AO502-1)*3+$AP502+5,$AQ502+20))="",0,IF(COUNTIF(INDIRECT(ADDRESS(($AO502-1)*36+($AP502-1)*12+6,COLUMN())):INDIRECT(ADDRESS(($AO502-1)*36+($AP502-1)*12+$AQ502+4,COLUMN())),INDIRECT(ADDRESS(($AO502-1)*3+$AP502+5,$AQ502+20)))&gt;=1,0,INDIRECT(ADDRESS(($AO502-1)*3+$AP502+5,$AQ502+20)))))</f>
        <v>0</v>
      </c>
      <c r="AU502" s="511">
        <f ca="1">COUNTIF(INDIRECT("U"&amp;(ROW()+12*(($AO502-1)*3+$AP502)-ROW())/12+5):INDIRECT("AF"&amp;(ROW()+12*(($AO502-1)*3+$AP502)-ROW())/12+5),AT502)</f>
        <v>0</v>
      </c>
      <c r="AV502" s="511">
        <f ca="1">IF(AND(AR502+AT502&gt;0,AS502+AU502&gt;0),COUNTIF(AV$6:AV501,"&gt;0")+1,0)</f>
        <v>0</v>
      </c>
    </row>
    <row r="503" spans="41:48">
      <c r="AO503" s="511">
        <v>14</v>
      </c>
      <c r="AP503" s="511">
        <v>3</v>
      </c>
      <c r="AQ503" s="511">
        <v>6</v>
      </c>
      <c r="AR503" s="515">
        <f ca="1">IF($AQ503=1,IF(INDIRECT(ADDRESS(($AO503-1)*3+$AP503+5,$AQ503+7))="",0,INDIRECT(ADDRESS(($AO503-1)*3+$AP503+5,$AQ503+7))),IF(INDIRECT(ADDRESS(($AO503-1)*3+$AP503+5,$AQ503+7))="",0,IF(COUNTIF(INDIRECT(ADDRESS(($AO503-1)*36+($AP503-1)*12+6,COLUMN())):INDIRECT(ADDRESS(($AO503-1)*36+($AP503-1)*12+$AQ503+4,COLUMN())),INDIRECT(ADDRESS(($AO503-1)*3+$AP503+5,$AQ503+7)))&gt;=1,0,INDIRECT(ADDRESS(($AO503-1)*3+$AP503+5,$AQ503+7)))))</f>
        <v>0</v>
      </c>
      <c r="AS503" s="511">
        <f ca="1">COUNTIF(INDIRECT("H"&amp;(ROW()+12*(($AO503-1)*3+$AP503)-ROW())/12+5):INDIRECT("S"&amp;(ROW()+12*(($AO503-1)*3+$AP503)-ROW())/12+5),AR503)</f>
        <v>0</v>
      </c>
      <c r="AT503" s="515">
        <f ca="1">IF($AQ503=1,IF(INDIRECT(ADDRESS(($AO503-1)*3+$AP503+5,$AQ503+20))="",0,INDIRECT(ADDRESS(($AO503-1)*3+$AP503+5,$AQ503+20))),IF(INDIRECT(ADDRESS(($AO503-1)*3+$AP503+5,$AQ503+20))="",0,IF(COUNTIF(INDIRECT(ADDRESS(($AO503-1)*36+($AP503-1)*12+6,COLUMN())):INDIRECT(ADDRESS(($AO503-1)*36+($AP503-1)*12+$AQ503+4,COLUMN())),INDIRECT(ADDRESS(($AO503-1)*3+$AP503+5,$AQ503+20)))&gt;=1,0,INDIRECT(ADDRESS(($AO503-1)*3+$AP503+5,$AQ503+20)))))</f>
        <v>0</v>
      </c>
      <c r="AU503" s="511">
        <f ca="1">COUNTIF(INDIRECT("U"&amp;(ROW()+12*(($AO503-1)*3+$AP503)-ROW())/12+5):INDIRECT("AF"&amp;(ROW()+12*(($AO503-1)*3+$AP503)-ROW())/12+5),AT503)</f>
        <v>0</v>
      </c>
      <c r="AV503" s="511">
        <f ca="1">IF(AND(AR503+AT503&gt;0,AS503+AU503&gt;0),COUNTIF(AV$6:AV502,"&gt;0")+1,0)</f>
        <v>0</v>
      </c>
    </row>
    <row r="504" spans="41:48">
      <c r="AO504" s="511">
        <v>14</v>
      </c>
      <c r="AP504" s="511">
        <v>3</v>
      </c>
      <c r="AQ504" s="511">
        <v>7</v>
      </c>
      <c r="AR504" s="515">
        <f ca="1">IF($AQ504=1,IF(INDIRECT(ADDRESS(($AO504-1)*3+$AP504+5,$AQ504+7))="",0,INDIRECT(ADDRESS(($AO504-1)*3+$AP504+5,$AQ504+7))),IF(INDIRECT(ADDRESS(($AO504-1)*3+$AP504+5,$AQ504+7))="",0,IF(COUNTIF(INDIRECT(ADDRESS(($AO504-1)*36+($AP504-1)*12+6,COLUMN())):INDIRECT(ADDRESS(($AO504-1)*36+($AP504-1)*12+$AQ504+4,COLUMN())),INDIRECT(ADDRESS(($AO504-1)*3+$AP504+5,$AQ504+7)))&gt;=1,0,INDIRECT(ADDRESS(($AO504-1)*3+$AP504+5,$AQ504+7)))))</f>
        <v>0</v>
      </c>
      <c r="AS504" s="511">
        <f ca="1">COUNTIF(INDIRECT("H"&amp;(ROW()+12*(($AO504-1)*3+$AP504)-ROW())/12+5):INDIRECT("S"&amp;(ROW()+12*(($AO504-1)*3+$AP504)-ROW())/12+5),AR504)</f>
        <v>0</v>
      </c>
      <c r="AT504" s="515">
        <f ca="1">IF($AQ504=1,IF(INDIRECT(ADDRESS(($AO504-1)*3+$AP504+5,$AQ504+20))="",0,INDIRECT(ADDRESS(($AO504-1)*3+$AP504+5,$AQ504+20))),IF(INDIRECT(ADDRESS(($AO504-1)*3+$AP504+5,$AQ504+20))="",0,IF(COUNTIF(INDIRECT(ADDRESS(($AO504-1)*36+($AP504-1)*12+6,COLUMN())):INDIRECT(ADDRESS(($AO504-1)*36+($AP504-1)*12+$AQ504+4,COLUMN())),INDIRECT(ADDRESS(($AO504-1)*3+$AP504+5,$AQ504+20)))&gt;=1,0,INDIRECT(ADDRESS(($AO504-1)*3+$AP504+5,$AQ504+20)))))</f>
        <v>0</v>
      </c>
      <c r="AU504" s="511">
        <f ca="1">COUNTIF(INDIRECT("U"&amp;(ROW()+12*(($AO504-1)*3+$AP504)-ROW())/12+5):INDIRECT("AF"&amp;(ROW()+12*(($AO504-1)*3+$AP504)-ROW())/12+5),AT504)</f>
        <v>0</v>
      </c>
      <c r="AV504" s="511">
        <f ca="1">IF(AND(AR504+AT504&gt;0,AS504+AU504&gt;0),COUNTIF(AV$6:AV503,"&gt;0")+1,0)</f>
        <v>0</v>
      </c>
    </row>
    <row r="505" spans="41:48">
      <c r="AO505" s="511">
        <v>14</v>
      </c>
      <c r="AP505" s="511">
        <v>3</v>
      </c>
      <c r="AQ505" s="511">
        <v>8</v>
      </c>
      <c r="AR505" s="515">
        <f ca="1">IF($AQ505=1,IF(INDIRECT(ADDRESS(($AO505-1)*3+$AP505+5,$AQ505+7))="",0,INDIRECT(ADDRESS(($AO505-1)*3+$AP505+5,$AQ505+7))),IF(INDIRECT(ADDRESS(($AO505-1)*3+$AP505+5,$AQ505+7))="",0,IF(COUNTIF(INDIRECT(ADDRESS(($AO505-1)*36+($AP505-1)*12+6,COLUMN())):INDIRECT(ADDRESS(($AO505-1)*36+($AP505-1)*12+$AQ505+4,COLUMN())),INDIRECT(ADDRESS(($AO505-1)*3+$AP505+5,$AQ505+7)))&gt;=1,0,INDIRECT(ADDRESS(($AO505-1)*3+$AP505+5,$AQ505+7)))))</f>
        <v>0</v>
      </c>
      <c r="AS505" s="511">
        <f ca="1">COUNTIF(INDIRECT("H"&amp;(ROW()+12*(($AO505-1)*3+$AP505)-ROW())/12+5):INDIRECT("S"&amp;(ROW()+12*(($AO505-1)*3+$AP505)-ROW())/12+5),AR505)</f>
        <v>0</v>
      </c>
      <c r="AT505" s="515">
        <f ca="1">IF($AQ505=1,IF(INDIRECT(ADDRESS(($AO505-1)*3+$AP505+5,$AQ505+20))="",0,INDIRECT(ADDRESS(($AO505-1)*3+$AP505+5,$AQ505+20))),IF(INDIRECT(ADDRESS(($AO505-1)*3+$AP505+5,$AQ505+20))="",0,IF(COUNTIF(INDIRECT(ADDRESS(($AO505-1)*36+($AP505-1)*12+6,COLUMN())):INDIRECT(ADDRESS(($AO505-1)*36+($AP505-1)*12+$AQ505+4,COLUMN())),INDIRECT(ADDRESS(($AO505-1)*3+$AP505+5,$AQ505+20)))&gt;=1,0,INDIRECT(ADDRESS(($AO505-1)*3+$AP505+5,$AQ505+20)))))</f>
        <v>0</v>
      </c>
      <c r="AU505" s="511">
        <f ca="1">COUNTIF(INDIRECT("U"&amp;(ROW()+12*(($AO505-1)*3+$AP505)-ROW())/12+5):INDIRECT("AF"&amp;(ROW()+12*(($AO505-1)*3+$AP505)-ROW())/12+5),AT505)</f>
        <v>0</v>
      </c>
      <c r="AV505" s="511">
        <f ca="1">IF(AND(AR505+AT505&gt;0,AS505+AU505&gt;0),COUNTIF(AV$6:AV504,"&gt;0")+1,0)</f>
        <v>0</v>
      </c>
    </row>
    <row r="506" spans="41:48">
      <c r="AO506" s="511">
        <v>14</v>
      </c>
      <c r="AP506" s="511">
        <v>3</v>
      </c>
      <c r="AQ506" s="511">
        <v>9</v>
      </c>
      <c r="AR506" s="515">
        <f ca="1">IF($AQ506=1,IF(INDIRECT(ADDRESS(($AO506-1)*3+$AP506+5,$AQ506+7))="",0,INDIRECT(ADDRESS(($AO506-1)*3+$AP506+5,$AQ506+7))),IF(INDIRECT(ADDRESS(($AO506-1)*3+$AP506+5,$AQ506+7))="",0,IF(COUNTIF(INDIRECT(ADDRESS(($AO506-1)*36+($AP506-1)*12+6,COLUMN())):INDIRECT(ADDRESS(($AO506-1)*36+($AP506-1)*12+$AQ506+4,COLUMN())),INDIRECT(ADDRESS(($AO506-1)*3+$AP506+5,$AQ506+7)))&gt;=1,0,INDIRECT(ADDRESS(($AO506-1)*3+$AP506+5,$AQ506+7)))))</f>
        <v>0</v>
      </c>
      <c r="AS506" s="511">
        <f ca="1">COUNTIF(INDIRECT("H"&amp;(ROW()+12*(($AO506-1)*3+$AP506)-ROW())/12+5):INDIRECT("S"&amp;(ROW()+12*(($AO506-1)*3+$AP506)-ROW())/12+5),AR506)</f>
        <v>0</v>
      </c>
      <c r="AT506" s="515">
        <f ca="1">IF($AQ506=1,IF(INDIRECT(ADDRESS(($AO506-1)*3+$AP506+5,$AQ506+20))="",0,INDIRECT(ADDRESS(($AO506-1)*3+$AP506+5,$AQ506+20))),IF(INDIRECT(ADDRESS(($AO506-1)*3+$AP506+5,$AQ506+20))="",0,IF(COUNTIF(INDIRECT(ADDRESS(($AO506-1)*36+($AP506-1)*12+6,COLUMN())):INDIRECT(ADDRESS(($AO506-1)*36+($AP506-1)*12+$AQ506+4,COLUMN())),INDIRECT(ADDRESS(($AO506-1)*3+$AP506+5,$AQ506+20)))&gt;=1,0,INDIRECT(ADDRESS(($AO506-1)*3+$AP506+5,$AQ506+20)))))</f>
        <v>0</v>
      </c>
      <c r="AU506" s="511">
        <f ca="1">COUNTIF(INDIRECT("U"&amp;(ROW()+12*(($AO506-1)*3+$AP506)-ROW())/12+5):INDIRECT("AF"&amp;(ROW()+12*(($AO506-1)*3+$AP506)-ROW())/12+5),AT506)</f>
        <v>0</v>
      </c>
      <c r="AV506" s="511">
        <f ca="1">IF(AND(AR506+AT506&gt;0,AS506+AU506&gt;0),COUNTIF(AV$6:AV505,"&gt;0")+1,0)</f>
        <v>0</v>
      </c>
    </row>
    <row r="507" spans="41:48">
      <c r="AO507" s="511">
        <v>14</v>
      </c>
      <c r="AP507" s="511">
        <v>3</v>
      </c>
      <c r="AQ507" s="511">
        <v>10</v>
      </c>
      <c r="AR507" s="515">
        <f ca="1">IF($AQ507=1,IF(INDIRECT(ADDRESS(($AO507-1)*3+$AP507+5,$AQ507+7))="",0,INDIRECT(ADDRESS(($AO507-1)*3+$AP507+5,$AQ507+7))),IF(INDIRECT(ADDRESS(($AO507-1)*3+$AP507+5,$AQ507+7))="",0,IF(COUNTIF(INDIRECT(ADDRESS(($AO507-1)*36+($AP507-1)*12+6,COLUMN())):INDIRECT(ADDRESS(($AO507-1)*36+($AP507-1)*12+$AQ507+4,COLUMN())),INDIRECT(ADDRESS(($AO507-1)*3+$AP507+5,$AQ507+7)))&gt;=1,0,INDIRECT(ADDRESS(($AO507-1)*3+$AP507+5,$AQ507+7)))))</f>
        <v>0</v>
      </c>
      <c r="AS507" s="511">
        <f ca="1">COUNTIF(INDIRECT("H"&amp;(ROW()+12*(($AO507-1)*3+$AP507)-ROW())/12+5):INDIRECT("S"&amp;(ROW()+12*(($AO507-1)*3+$AP507)-ROW())/12+5),AR507)</f>
        <v>0</v>
      </c>
      <c r="AT507" s="515">
        <f ca="1">IF($AQ507=1,IF(INDIRECT(ADDRESS(($AO507-1)*3+$AP507+5,$AQ507+20))="",0,INDIRECT(ADDRESS(($AO507-1)*3+$AP507+5,$AQ507+20))),IF(INDIRECT(ADDRESS(($AO507-1)*3+$AP507+5,$AQ507+20))="",0,IF(COUNTIF(INDIRECT(ADDRESS(($AO507-1)*36+($AP507-1)*12+6,COLUMN())):INDIRECT(ADDRESS(($AO507-1)*36+($AP507-1)*12+$AQ507+4,COLUMN())),INDIRECT(ADDRESS(($AO507-1)*3+$AP507+5,$AQ507+20)))&gt;=1,0,INDIRECT(ADDRESS(($AO507-1)*3+$AP507+5,$AQ507+20)))))</f>
        <v>0</v>
      </c>
      <c r="AU507" s="511">
        <f ca="1">COUNTIF(INDIRECT("U"&amp;(ROW()+12*(($AO507-1)*3+$AP507)-ROW())/12+5):INDIRECT("AF"&amp;(ROW()+12*(($AO507-1)*3+$AP507)-ROW())/12+5),AT507)</f>
        <v>0</v>
      </c>
      <c r="AV507" s="511">
        <f ca="1">IF(AND(AR507+AT507&gt;0,AS507+AU507&gt;0),COUNTIF(AV$6:AV506,"&gt;0")+1,0)</f>
        <v>0</v>
      </c>
    </row>
    <row r="508" spans="41:48">
      <c r="AO508" s="511">
        <v>14</v>
      </c>
      <c r="AP508" s="511">
        <v>3</v>
      </c>
      <c r="AQ508" s="511">
        <v>11</v>
      </c>
      <c r="AR508" s="515">
        <f ca="1">IF($AQ508=1,IF(INDIRECT(ADDRESS(($AO508-1)*3+$AP508+5,$AQ508+7))="",0,INDIRECT(ADDRESS(($AO508-1)*3+$AP508+5,$AQ508+7))),IF(INDIRECT(ADDRESS(($AO508-1)*3+$AP508+5,$AQ508+7))="",0,IF(COUNTIF(INDIRECT(ADDRESS(($AO508-1)*36+($AP508-1)*12+6,COLUMN())):INDIRECT(ADDRESS(($AO508-1)*36+($AP508-1)*12+$AQ508+4,COLUMN())),INDIRECT(ADDRESS(($AO508-1)*3+$AP508+5,$AQ508+7)))&gt;=1,0,INDIRECT(ADDRESS(($AO508-1)*3+$AP508+5,$AQ508+7)))))</f>
        <v>0</v>
      </c>
      <c r="AS508" s="511">
        <f ca="1">COUNTIF(INDIRECT("H"&amp;(ROW()+12*(($AO508-1)*3+$AP508)-ROW())/12+5):INDIRECT("S"&amp;(ROW()+12*(($AO508-1)*3+$AP508)-ROW())/12+5),AR508)</f>
        <v>0</v>
      </c>
      <c r="AT508" s="515">
        <f ca="1">IF($AQ508=1,IF(INDIRECT(ADDRESS(($AO508-1)*3+$AP508+5,$AQ508+20))="",0,INDIRECT(ADDRESS(($AO508-1)*3+$AP508+5,$AQ508+20))),IF(INDIRECT(ADDRESS(($AO508-1)*3+$AP508+5,$AQ508+20))="",0,IF(COUNTIF(INDIRECT(ADDRESS(($AO508-1)*36+($AP508-1)*12+6,COLUMN())):INDIRECT(ADDRESS(($AO508-1)*36+($AP508-1)*12+$AQ508+4,COLUMN())),INDIRECT(ADDRESS(($AO508-1)*3+$AP508+5,$AQ508+20)))&gt;=1,0,INDIRECT(ADDRESS(($AO508-1)*3+$AP508+5,$AQ508+20)))))</f>
        <v>0</v>
      </c>
      <c r="AU508" s="511">
        <f ca="1">COUNTIF(INDIRECT("U"&amp;(ROW()+12*(($AO508-1)*3+$AP508)-ROW())/12+5):INDIRECT("AF"&amp;(ROW()+12*(($AO508-1)*3+$AP508)-ROW())/12+5),AT508)</f>
        <v>0</v>
      </c>
      <c r="AV508" s="511">
        <f ca="1">IF(AND(AR508+AT508&gt;0,AS508+AU508&gt;0),COUNTIF(AV$6:AV507,"&gt;0")+1,0)</f>
        <v>0</v>
      </c>
    </row>
    <row r="509" spans="41:48">
      <c r="AO509" s="511">
        <v>14</v>
      </c>
      <c r="AP509" s="511">
        <v>3</v>
      </c>
      <c r="AQ509" s="511">
        <v>12</v>
      </c>
      <c r="AR509" s="515">
        <f ca="1">IF($AQ509=1,IF(INDIRECT(ADDRESS(($AO509-1)*3+$AP509+5,$AQ509+7))="",0,INDIRECT(ADDRESS(($AO509-1)*3+$AP509+5,$AQ509+7))),IF(INDIRECT(ADDRESS(($AO509-1)*3+$AP509+5,$AQ509+7))="",0,IF(COUNTIF(INDIRECT(ADDRESS(($AO509-1)*36+($AP509-1)*12+6,COLUMN())):INDIRECT(ADDRESS(($AO509-1)*36+($AP509-1)*12+$AQ509+4,COLUMN())),INDIRECT(ADDRESS(($AO509-1)*3+$AP509+5,$AQ509+7)))&gt;=1,0,INDIRECT(ADDRESS(($AO509-1)*3+$AP509+5,$AQ509+7)))))</f>
        <v>0</v>
      </c>
      <c r="AS509" s="511">
        <f ca="1">COUNTIF(INDIRECT("H"&amp;(ROW()+12*(($AO509-1)*3+$AP509)-ROW())/12+5):INDIRECT("S"&amp;(ROW()+12*(($AO509-1)*3+$AP509)-ROW())/12+5),AR509)</f>
        <v>0</v>
      </c>
      <c r="AT509" s="515">
        <f ca="1">IF($AQ509=1,IF(INDIRECT(ADDRESS(($AO509-1)*3+$AP509+5,$AQ509+20))="",0,INDIRECT(ADDRESS(($AO509-1)*3+$AP509+5,$AQ509+20))),IF(INDIRECT(ADDRESS(($AO509-1)*3+$AP509+5,$AQ509+20))="",0,IF(COUNTIF(INDIRECT(ADDRESS(($AO509-1)*36+($AP509-1)*12+6,COLUMN())):INDIRECT(ADDRESS(($AO509-1)*36+($AP509-1)*12+$AQ509+4,COLUMN())),INDIRECT(ADDRESS(($AO509-1)*3+$AP509+5,$AQ509+20)))&gt;=1,0,INDIRECT(ADDRESS(($AO509-1)*3+$AP509+5,$AQ509+20)))))</f>
        <v>0</v>
      </c>
      <c r="AU509" s="511">
        <f ca="1">COUNTIF(INDIRECT("U"&amp;(ROW()+12*(($AO509-1)*3+$AP509)-ROW())/12+5):INDIRECT("AF"&amp;(ROW()+12*(($AO509-1)*3+$AP509)-ROW())/12+5),AT509)</f>
        <v>0</v>
      </c>
      <c r="AV509" s="511">
        <f ca="1">IF(AND(AR509+AT509&gt;0,AS509+AU509&gt;0),COUNTIF(AV$6:AV508,"&gt;0")+1,0)</f>
        <v>0</v>
      </c>
    </row>
    <row r="510" spans="41:48">
      <c r="AO510" s="511">
        <v>15</v>
      </c>
      <c r="AP510" s="511">
        <v>1</v>
      </c>
      <c r="AQ510" s="511">
        <v>1</v>
      </c>
      <c r="AR510" s="515">
        <f ca="1">IF($AQ510=1,IF(INDIRECT(ADDRESS(($AO510-1)*3+$AP510+5,$AQ510+7))="",0,INDIRECT(ADDRESS(($AO510-1)*3+$AP510+5,$AQ510+7))),IF(INDIRECT(ADDRESS(($AO510-1)*3+$AP510+5,$AQ510+7))="",0,IF(COUNTIF(INDIRECT(ADDRESS(($AO510-1)*36+($AP510-1)*12+6,COLUMN())):INDIRECT(ADDRESS(($AO510-1)*36+($AP510-1)*12+$AQ510+4,COLUMN())),INDIRECT(ADDRESS(($AO510-1)*3+$AP510+5,$AQ510+7)))&gt;=1,0,INDIRECT(ADDRESS(($AO510-1)*3+$AP510+5,$AQ510+7)))))</f>
        <v>0</v>
      </c>
      <c r="AS510" s="511">
        <f ca="1">COUNTIF(INDIRECT("H"&amp;(ROW()+12*(($AO510-1)*3+$AP510)-ROW())/12+5):INDIRECT("S"&amp;(ROW()+12*(($AO510-1)*3+$AP510)-ROW())/12+5),AR510)</f>
        <v>0</v>
      </c>
      <c r="AT510" s="515">
        <f ca="1">IF($AQ510=1,IF(INDIRECT(ADDRESS(($AO510-1)*3+$AP510+5,$AQ510+20))="",0,INDIRECT(ADDRESS(($AO510-1)*3+$AP510+5,$AQ510+20))),IF(INDIRECT(ADDRESS(($AO510-1)*3+$AP510+5,$AQ510+20))="",0,IF(COUNTIF(INDIRECT(ADDRESS(($AO510-1)*36+($AP510-1)*12+6,COLUMN())):INDIRECT(ADDRESS(($AO510-1)*36+($AP510-1)*12+$AQ510+4,COLUMN())),INDIRECT(ADDRESS(($AO510-1)*3+$AP510+5,$AQ510+20)))&gt;=1,0,INDIRECT(ADDRESS(($AO510-1)*3+$AP510+5,$AQ510+20)))))</f>
        <v>0</v>
      </c>
      <c r="AU510" s="511">
        <f ca="1">COUNTIF(INDIRECT("U"&amp;(ROW()+12*(($AO510-1)*3+$AP510)-ROW())/12+5):INDIRECT("AF"&amp;(ROW()+12*(($AO510-1)*3+$AP510)-ROW())/12+5),AT510)</f>
        <v>0</v>
      </c>
      <c r="AV510" s="511">
        <f ca="1">IF(AND(AR510+AT510&gt;0,AS510+AU510&gt;0),COUNTIF(AV$6:AV509,"&gt;0")+1,0)</f>
        <v>0</v>
      </c>
    </row>
    <row r="511" spans="41:48">
      <c r="AO511" s="511">
        <v>15</v>
      </c>
      <c r="AP511" s="511">
        <v>1</v>
      </c>
      <c r="AQ511" s="511">
        <v>2</v>
      </c>
      <c r="AR511" s="515">
        <f ca="1">IF($AQ511=1,IF(INDIRECT(ADDRESS(($AO511-1)*3+$AP511+5,$AQ511+7))="",0,INDIRECT(ADDRESS(($AO511-1)*3+$AP511+5,$AQ511+7))),IF(INDIRECT(ADDRESS(($AO511-1)*3+$AP511+5,$AQ511+7))="",0,IF(COUNTIF(INDIRECT(ADDRESS(($AO511-1)*36+($AP511-1)*12+6,COLUMN())):INDIRECT(ADDRESS(($AO511-1)*36+($AP511-1)*12+$AQ511+4,COLUMN())),INDIRECT(ADDRESS(($AO511-1)*3+$AP511+5,$AQ511+7)))&gt;=1,0,INDIRECT(ADDRESS(($AO511-1)*3+$AP511+5,$AQ511+7)))))</f>
        <v>0</v>
      </c>
      <c r="AS511" s="511">
        <f ca="1">COUNTIF(INDIRECT("H"&amp;(ROW()+12*(($AO511-1)*3+$AP511)-ROW())/12+5):INDIRECT("S"&amp;(ROW()+12*(($AO511-1)*3+$AP511)-ROW())/12+5),AR511)</f>
        <v>0</v>
      </c>
      <c r="AT511" s="515">
        <f ca="1">IF($AQ511=1,IF(INDIRECT(ADDRESS(($AO511-1)*3+$AP511+5,$AQ511+20))="",0,INDIRECT(ADDRESS(($AO511-1)*3+$AP511+5,$AQ511+20))),IF(INDIRECT(ADDRESS(($AO511-1)*3+$AP511+5,$AQ511+20))="",0,IF(COUNTIF(INDIRECT(ADDRESS(($AO511-1)*36+($AP511-1)*12+6,COLUMN())):INDIRECT(ADDRESS(($AO511-1)*36+($AP511-1)*12+$AQ511+4,COLUMN())),INDIRECT(ADDRESS(($AO511-1)*3+$AP511+5,$AQ511+20)))&gt;=1,0,INDIRECT(ADDRESS(($AO511-1)*3+$AP511+5,$AQ511+20)))))</f>
        <v>0</v>
      </c>
      <c r="AU511" s="511">
        <f ca="1">COUNTIF(INDIRECT("U"&amp;(ROW()+12*(($AO511-1)*3+$AP511)-ROW())/12+5):INDIRECT("AF"&amp;(ROW()+12*(($AO511-1)*3+$AP511)-ROW())/12+5),AT511)</f>
        <v>0</v>
      </c>
      <c r="AV511" s="511">
        <f ca="1">IF(AND(AR511+AT511&gt;0,AS511+AU511&gt;0),COUNTIF(AV$6:AV510,"&gt;0")+1,0)</f>
        <v>0</v>
      </c>
    </row>
    <row r="512" spans="41:48">
      <c r="AO512" s="511">
        <v>15</v>
      </c>
      <c r="AP512" s="511">
        <v>1</v>
      </c>
      <c r="AQ512" s="511">
        <v>3</v>
      </c>
      <c r="AR512" s="515">
        <f ca="1">IF($AQ512=1,IF(INDIRECT(ADDRESS(($AO512-1)*3+$AP512+5,$AQ512+7))="",0,INDIRECT(ADDRESS(($AO512-1)*3+$AP512+5,$AQ512+7))),IF(INDIRECT(ADDRESS(($AO512-1)*3+$AP512+5,$AQ512+7))="",0,IF(COUNTIF(INDIRECT(ADDRESS(($AO512-1)*36+($AP512-1)*12+6,COLUMN())):INDIRECT(ADDRESS(($AO512-1)*36+($AP512-1)*12+$AQ512+4,COLUMN())),INDIRECT(ADDRESS(($AO512-1)*3+$AP512+5,$AQ512+7)))&gt;=1,0,INDIRECT(ADDRESS(($AO512-1)*3+$AP512+5,$AQ512+7)))))</f>
        <v>0</v>
      </c>
      <c r="AS512" s="511">
        <f ca="1">COUNTIF(INDIRECT("H"&amp;(ROW()+12*(($AO512-1)*3+$AP512)-ROW())/12+5):INDIRECT("S"&amp;(ROW()+12*(($AO512-1)*3+$AP512)-ROW())/12+5),AR512)</f>
        <v>0</v>
      </c>
      <c r="AT512" s="515">
        <f ca="1">IF($AQ512=1,IF(INDIRECT(ADDRESS(($AO512-1)*3+$AP512+5,$AQ512+20))="",0,INDIRECT(ADDRESS(($AO512-1)*3+$AP512+5,$AQ512+20))),IF(INDIRECT(ADDRESS(($AO512-1)*3+$AP512+5,$AQ512+20))="",0,IF(COUNTIF(INDIRECT(ADDRESS(($AO512-1)*36+($AP512-1)*12+6,COLUMN())):INDIRECT(ADDRESS(($AO512-1)*36+($AP512-1)*12+$AQ512+4,COLUMN())),INDIRECT(ADDRESS(($AO512-1)*3+$AP512+5,$AQ512+20)))&gt;=1,0,INDIRECT(ADDRESS(($AO512-1)*3+$AP512+5,$AQ512+20)))))</f>
        <v>0</v>
      </c>
      <c r="AU512" s="511">
        <f ca="1">COUNTIF(INDIRECT("U"&amp;(ROW()+12*(($AO512-1)*3+$AP512)-ROW())/12+5):INDIRECT("AF"&amp;(ROW()+12*(($AO512-1)*3+$AP512)-ROW())/12+5),AT512)</f>
        <v>0</v>
      </c>
      <c r="AV512" s="511">
        <f ca="1">IF(AND(AR512+AT512&gt;0,AS512+AU512&gt;0),COUNTIF(AV$6:AV511,"&gt;0")+1,0)</f>
        <v>0</v>
      </c>
    </row>
    <row r="513" spans="41:48">
      <c r="AO513" s="511">
        <v>15</v>
      </c>
      <c r="AP513" s="511">
        <v>1</v>
      </c>
      <c r="AQ513" s="511">
        <v>4</v>
      </c>
      <c r="AR513" s="515">
        <f ca="1">IF($AQ513=1,IF(INDIRECT(ADDRESS(($AO513-1)*3+$AP513+5,$AQ513+7))="",0,INDIRECT(ADDRESS(($AO513-1)*3+$AP513+5,$AQ513+7))),IF(INDIRECT(ADDRESS(($AO513-1)*3+$AP513+5,$AQ513+7))="",0,IF(COUNTIF(INDIRECT(ADDRESS(($AO513-1)*36+($AP513-1)*12+6,COLUMN())):INDIRECT(ADDRESS(($AO513-1)*36+($AP513-1)*12+$AQ513+4,COLUMN())),INDIRECT(ADDRESS(($AO513-1)*3+$AP513+5,$AQ513+7)))&gt;=1,0,INDIRECT(ADDRESS(($AO513-1)*3+$AP513+5,$AQ513+7)))))</f>
        <v>0</v>
      </c>
      <c r="AS513" s="511">
        <f ca="1">COUNTIF(INDIRECT("H"&amp;(ROW()+12*(($AO513-1)*3+$AP513)-ROW())/12+5):INDIRECT("S"&amp;(ROW()+12*(($AO513-1)*3+$AP513)-ROW())/12+5),AR513)</f>
        <v>0</v>
      </c>
      <c r="AT513" s="515">
        <f ca="1">IF($AQ513=1,IF(INDIRECT(ADDRESS(($AO513-1)*3+$AP513+5,$AQ513+20))="",0,INDIRECT(ADDRESS(($AO513-1)*3+$AP513+5,$AQ513+20))),IF(INDIRECT(ADDRESS(($AO513-1)*3+$AP513+5,$AQ513+20))="",0,IF(COUNTIF(INDIRECT(ADDRESS(($AO513-1)*36+($AP513-1)*12+6,COLUMN())):INDIRECT(ADDRESS(($AO513-1)*36+($AP513-1)*12+$AQ513+4,COLUMN())),INDIRECT(ADDRESS(($AO513-1)*3+$AP513+5,$AQ513+20)))&gt;=1,0,INDIRECT(ADDRESS(($AO513-1)*3+$AP513+5,$AQ513+20)))))</f>
        <v>0</v>
      </c>
      <c r="AU513" s="511">
        <f ca="1">COUNTIF(INDIRECT("U"&amp;(ROW()+12*(($AO513-1)*3+$AP513)-ROW())/12+5):INDIRECT("AF"&amp;(ROW()+12*(($AO513-1)*3+$AP513)-ROW())/12+5),AT513)</f>
        <v>0</v>
      </c>
      <c r="AV513" s="511">
        <f ca="1">IF(AND(AR513+AT513&gt;0,AS513+AU513&gt;0),COUNTIF(AV$6:AV512,"&gt;0")+1,0)</f>
        <v>0</v>
      </c>
    </row>
    <row r="514" spans="41:48">
      <c r="AO514" s="511">
        <v>15</v>
      </c>
      <c r="AP514" s="511">
        <v>1</v>
      </c>
      <c r="AQ514" s="511">
        <v>5</v>
      </c>
      <c r="AR514" s="515">
        <f ca="1">IF($AQ514=1,IF(INDIRECT(ADDRESS(($AO514-1)*3+$AP514+5,$AQ514+7))="",0,INDIRECT(ADDRESS(($AO514-1)*3+$AP514+5,$AQ514+7))),IF(INDIRECT(ADDRESS(($AO514-1)*3+$AP514+5,$AQ514+7))="",0,IF(COUNTIF(INDIRECT(ADDRESS(($AO514-1)*36+($AP514-1)*12+6,COLUMN())):INDIRECT(ADDRESS(($AO514-1)*36+($AP514-1)*12+$AQ514+4,COLUMN())),INDIRECT(ADDRESS(($AO514-1)*3+$AP514+5,$AQ514+7)))&gt;=1,0,INDIRECT(ADDRESS(($AO514-1)*3+$AP514+5,$AQ514+7)))))</f>
        <v>0</v>
      </c>
      <c r="AS514" s="511">
        <f ca="1">COUNTIF(INDIRECT("H"&amp;(ROW()+12*(($AO514-1)*3+$AP514)-ROW())/12+5):INDIRECT("S"&amp;(ROW()+12*(($AO514-1)*3+$AP514)-ROW())/12+5),AR514)</f>
        <v>0</v>
      </c>
      <c r="AT514" s="515">
        <f ca="1">IF($AQ514=1,IF(INDIRECT(ADDRESS(($AO514-1)*3+$AP514+5,$AQ514+20))="",0,INDIRECT(ADDRESS(($AO514-1)*3+$AP514+5,$AQ514+20))),IF(INDIRECT(ADDRESS(($AO514-1)*3+$AP514+5,$AQ514+20))="",0,IF(COUNTIF(INDIRECT(ADDRESS(($AO514-1)*36+($AP514-1)*12+6,COLUMN())):INDIRECT(ADDRESS(($AO514-1)*36+($AP514-1)*12+$AQ514+4,COLUMN())),INDIRECT(ADDRESS(($AO514-1)*3+$AP514+5,$AQ514+20)))&gt;=1,0,INDIRECT(ADDRESS(($AO514-1)*3+$AP514+5,$AQ514+20)))))</f>
        <v>0</v>
      </c>
      <c r="AU514" s="511">
        <f ca="1">COUNTIF(INDIRECT("U"&amp;(ROW()+12*(($AO514-1)*3+$AP514)-ROW())/12+5):INDIRECT("AF"&amp;(ROW()+12*(($AO514-1)*3+$AP514)-ROW())/12+5),AT514)</f>
        <v>0</v>
      </c>
      <c r="AV514" s="511">
        <f ca="1">IF(AND(AR514+AT514&gt;0,AS514+AU514&gt;0),COUNTIF(AV$6:AV513,"&gt;0")+1,0)</f>
        <v>0</v>
      </c>
    </row>
    <row r="515" spans="41:48">
      <c r="AO515" s="511">
        <v>15</v>
      </c>
      <c r="AP515" s="511">
        <v>1</v>
      </c>
      <c r="AQ515" s="511">
        <v>6</v>
      </c>
      <c r="AR515" s="515">
        <f ca="1">IF($AQ515=1,IF(INDIRECT(ADDRESS(($AO515-1)*3+$AP515+5,$AQ515+7))="",0,INDIRECT(ADDRESS(($AO515-1)*3+$AP515+5,$AQ515+7))),IF(INDIRECT(ADDRESS(($AO515-1)*3+$AP515+5,$AQ515+7))="",0,IF(COUNTIF(INDIRECT(ADDRESS(($AO515-1)*36+($AP515-1)*12+6,COLUMN())):INDIRECT(ADDRESS(($AO515-1)*36+($AP515-1)*12+$AQ515+4,COLUMN())),INDIRECT(ADDRESS(($AO515-1)*3+$AP515+5,$AQ515+7)))&gt;=1,0,INDIRECT(ADDRESS(($AO515-1)*3+$AP515+5,$AQ515+7)))))</f>
        <v>0</v>
      </c>
      <c r="AS515" s="511">
        <f ca="1">COUNTIF(INDIRECT("H"&amp;(ROW()+12*(($AO515-1)*3+$AP515)-ROW())/12+5):INDIRECT("S"&amp;(ROW()+12*(($AO515-1)*3+$AP515)-ROW())/12+5),AR515)</f>
        <v>0</v>
      </c>
      <c r="AT515" s="515">
        <f ca="1">IF($AQ515=1,IF(INDIRECT(ADDRESS(($AO515-1)*3+$AP515+5,$AQ515+20))="",0,INDIRECT(ADDRESS(($AO515-1)*3+$AP515+5,$AQ515+20))),IF(INDIRECT(ADDRESS(($AO515-1)*3+$AP515+5,$AQ515+20))="",0,IF(COUNTIF(INDIRECT(ADDRESS(($AO515-1)*36+($AP515-1)*12+6,COLUMN())):INDIRECT(ADDRESS(($AO515-1)*36+($AP515-1)*12+$AQ515+4,COLUMN())),INDIRECT(ADDRESS(($AO515-1)*3+$AP515+5,$AQ515+20)))&gt;=1,0,INDIRECT(ADDRESS(($AO515-1)*3+$AP515+5,$AQ515+20)))))</f>
        <v>0</v>
      </c>
      <c r="AU515" s="511">
        <f ca="1">COUNTIF(INDIRECT("U"&amp;(ROW()+12*(($AO515-1)*3+$AP515)-ROW())/12+5):INDIRECT("AF"&amp;(ROW()+12*(($AO515-1)*3+$AP515)-ROW())/12+5),AT515)</f>
        <v>0</v>
      </c>
      <c r="AV515" s="511">
        <f ca="1">IF(AND(AR515+AT515&gt;0,AS515+AU515&gt;0),COUNTIF(AV$6:AV514,"&gt;0")+1,0)</f>
        <v>0</v>
      </c>
    </row>
    <row r="516" spans="41:48">
      <c r="AO516" s="511">
        <v>15</v>
      </c>
      <c r="AP516" s="511">
        <v>1</v>
      </c>
      <c r="AQ516" s="511">
        <v>7</v>
      </c>
      <c r="AR516" s="515">
        <f ca="1">IF($AQ516=1,IF(INDIRECT(ADDRESS(($AO516-1)*3+$AP516+5,$AQ516+7))="",0,INDIRECT(ADDRESS(($AO516-1)*3+$AP516+5,$AQ516+7))),IF(INDIRECT(ADDRESS(($AO516-1)*3+$AP516+5,$AQ516+7))="",0,IF(COUNTIF(INDIRECT(ADDRESS(($AO516-1)*36+($AP516-1)*12+6,COLUMN())):INDIRECT(ADDRESS(($AO516-1)*36+($AP516-1)*12+$AQ516+4,COLUMN())),INDIRECT(ADDRESS(($AO516-1)*3+$AP516+5,$AQ516+7)))&gt;=1,0,INDIRECT(ADDRESS(($AO516-1)*3+$AP516+5,$AQ516+7)))))</f>
        <v>0</v>
      </c>
      <c r="AS516" s="511">
        <f ca="1">COUNTIF(INDIRECT("H"&amp;(ROW()+12*(($AO516-1)*3+$AP516)-ROW())/12+5):INDIRECT("S"&amp;(ROW()+12*(($AO516-1)*3+$AP516)-ROW())/12+5),AR516)</f>
        <v>0</v>
      </c>
      <c r="AT516" s="515">
        <f ca="1">IF($AQ516=1,IF(INDIRECT(ADDRESS(($AO516-1)*3+$AP516+5,$AQ516+20))="",0,INDIRECT(ADDRESS(($AO516-1)*3+$AP516+5,$AQ516+20))),IF(INDIRECT(ADDRESS(($AO516-1)*3+$AP516+5,$AQ516+20))="",0,IF(COUNTIF(INDIRECT(ADDRESS(($AO516-1)*36+($AP516-1)*12+6,COLUMN())):INDIRECT(ADDRESS(($AO516-1)*36+($AP516-1)*12+$AQ516+4,COLUMN())),INDIRECT(ADDRESS(($AO516-1)*3+$AP516+5,$AQ516+20)))&gt;=1,0,INDIRECT(ADDRESS(($AO516-1)*3+$AP516+5,$AQ516+20)))))</f>
        <v>0</v>
      </c>
      <c r="AU516" s="511">
        <f ca="1">COUNTIF(INDIRECT("U"&amp;(ROW()+12*(($AO516-1)*3+$AP516)-ROW())/12+5):INDIRECT("AF"&amp;(ROW()+12*(($AO516-1)*3+$AP516)-ROW())/12+5),AT516)</f>
        <v>0</v>
      </c>
      <c r="AV516" s="511">
        <f ca="1">IF(AND(AR516+AT516&gt;0,AS516+AU516&gt;0),COUNTIF(AV$6:AV515,"&gt;0")+1,0)</f>
        <v>0</v>
      </c>
    </row>
    <row r="517" spans="41:48">
      <c r="AO517" s="511">
        <v>15</v>
      </c>
      <c r="AP517" s="511">
        <v>1</v>
      </c>
      <c r="AQ517" s="511">
        <v>8</v>
      </c>
      <c r="AR517" s="515">
        <f ca="1">IF($AQ517=1,IF(INDIRECT(ADDRESS(($AO517-1)*3+$AP517+5,$AQ517+7))="",0,INDIRECT(ADDRESS(($AO517-1)*3+$AP517+5,$AQ517+7))),IF(INDIRECT(ADDRESS(($AO517-1)*3+$AP517+5,$AQ517+7))="",0,IF(COUNTIF(INDIRECT(ADDRESS(($AO517-1)*36+($AP517-1)*12+6,COLUMN())):INDIRECT(ADDRESS(($AO517-1)*36+($AP517-1)*12+$AQ517+4,COLUMN())),INDIRECT(ADDRESS(($AO517-1)*3+$AP517+5,$AQ517+7)))&gt;=1,0,INDIRECT(ADDRESS(($AO517-1)*3+$AP517+5,$AQ517+7)))))</f>
        <v>0</v>
      </c>
      <c r="AS517" s="511">
        <f ca="1">COUNTIF(INDIRECT("H"&amp;(ROW()+12*(($AO517-1)*3+$AP517)-ROW())/12+5):INDIRECT("S"&amp;(ROW()+12*(($AO517-1)*3+$AP517)-ROW())/12+5),AR517)</f>
        <v>0</v>
      </c>
      <c r="AT517" s="515">
        <f ca="1">IF($AQ517=1,IF(INDIRECT(ADDRESS(($AO517-1)*3+$AP517+5,$AQ517+20))="",0,INDIRECT(ADDRESS(($AO517-1)*3+$AP517+5,$AQ517+20))),IF(INDIRECT(ADDRESS(($AO517-1)*3+$AP517+5,$AQ517+20))="",0,IF(COUNTIF(INDIRECT(ADDRESS(($AO517-1)*36+($AP517-1)*12+6,COLUMN())):INDIRECT(ADDRESS(($AO517-1)*36+($AP517-1)*12+$AQ517+4,COLUMN())),INDIRECT(ADDRESS(($AO517-1)*3+$AP517+5,$AQ517+20)))&gt;=1,0,INDIRECT(ADDRESS(($AO517-1)*3+$AP517+5,$AQ517+20)))))</f>
        <v>0</v>
      </c>
      <c r="AU517" s="511">
        <f ca="1">COUNTIF(INDIRECT("U"&amp;(ROW()+12*(($AO517-1)*3+$AP517)-ROW())/12+5):INDIRECT("AF"&amp;(ROW()+12*(($AO517-1)*3+$AP517)-ROW())/12+5),AT517)</f>
        <v>0</v>
      </c>
      <c r="AV517" s="511">
        <f ca="1">IF(AND(AR517+AT517&gt;0,AS517+AU517&gt;0),COUNTIF(AV$6:AV516,"&gt;0")+1,0)</f>
        <v>0</v>
      </c>
    </row>
    <row r="518" spans="41:48">
      <c r="AO518" s="511">
        <v>15</v>
      </c>
      <c r="AP518" s="511">
        <v>1</v>
      </c>
      <c r="AQ518" s="511">
        <v>9</v>
      </c>
      <c r="AR518" s="515">
        <f ca="1">IF($AQ518=1,IF(INDIRECT(ADDRESS(($AO518-1)*3+$AP518+5,$AQ518+7))="",0,INDIRECT(ADDRESS(($AO518-1)*3+$AP518+5,$AQ518+7))),IF(INDIRECT(ADDRESS(($AO518-1)*3+$AP518+5,$AQ518+7))="",0,IF(COUNTIF(INDIRECT(ADDRESS(($AO518-1)*36+($AP518-1)*12+6,COLUMN())):INDIRECT(ADDRESS(($AO518-1)*36+($AP518-1)*12+$AQ518+4,COLUMN())),INDIRECT(ADDRESS(($AO518-1)*3+$AP518+5,$AQ518+7)))&gt;=1,0,INDIRECT(ADDRESS(($AO518-1)*3+$AP518+5,$AQ518+7)))))</f>
        <v>0</v>
      </c>
      <c r="AS518" s="511">
        <f ca="1">COUNTIF(INDIRECT("H"&amp;(ROW()+12*(($AO518-1)*3+$AP518)-ROW())/12+5):INDIRECT("S"&amp;(ROW()+12*(($AO518-1)*3+$AP518)-ROW())/12+5),AR518)</f>
        <v>0</v>
      </c>
      <c r="AT518" s="515">
        <f ca="1">IF($AQ518=1,IF(INDIRECT(ADDRESS(($AO518-1)*3+$AP518+5,$AQ518+20))="",0,INDIRECT(ADDRESS(($AO518-1)*3+$AP518+5,$AQ518+20))),IF(INDIRECT(ADDRESS(($AO518-1)*3+$AP518+5,$AQ518+20))="",0,IF(COUNTIF(INDIRECT(ADDRESS(($AO518-1)*36+($AP518-1)*12+6,COLUMN())):INDIRECT(ADDRESS(($AO518-1)*36+($AP518-1)*12+$AQ518+4,COLUMN())),INDIRECT(ADDRESS(($AO518-1)*3+$AP518+5,$AQ518+20)))&gt;=1,0,INDIRECT(ADDRESS(($AO518-1)*3+$AP518+5,$AQ518+20)))))</f>
        <v>0</v>
      </c>
      <c r="AU518" s="511">
        <f ca="1">COUNTIF(INDIRECT("U"&amp;(ROW()+12*(($AO518-1)*3+$AP518)-ROW())/12+5):INDIRECT("AF"&amp;(ROW()+12*(($AO518-1)*3+$AP518)-ROW())/12+5),AT518)</f>
        <v>0</v>
      </c>
      <c r="AV518" s="511">
        <f ca="1">IF(AND(AR518+AT518&gt;0,AS518+AU518&gt;0),COUNTIF(AV$6:AV517,"&gt;0")+1,0)</f>
        <v>0</v>
      </c>
    </row>
    <row r="519" spans="41:48">
      <c r="AO519" s="511">
        <v>15</v>
      </c>
      <c r="AP519" s="511">
        <v>1</v>
      </c>
      <c r="AQ519" s="511">
        <v>10</v>
      </c>
      <c r="AR519" s="515">
        <f ca="1">IF($AQ519=1,IF(INDIRECT(ADDRESS(($AO519-1)*3+$AP519+5,$AQ519+7))="",0,INDIRECT(ADDRESS(($AO519-1)*3+$AP519+5,$AQ519+7))),IF(INDIRECT(ADDRESS(($AO519-1)*3+$AP519+5,$AQ519+7))="",0,IF(COUNTIF(INDIRECT(ADDRESS(($AO519-1)*36+($AP519-1)*12+6,COLUMN())):INDIRECT(ADDRESS(($AO519-1)*36+($AP519-1)*12+$AQ519+4,COLUMN())),INDIRECT(ADDRESS(($AO519-1)*3+$AP519+5,$AQ519+7)))&gt;=1,0,INDIRECT(ADDRESS(($AO519-1)*3+$AP519+5,$AQ519+7)))))</f>
        <v>0</v>
      </c>
      <c r="AS519" s="511">
        <f ca="1">COUNTIF(INDIRECT("H"&amp;(ROW()+12*(($AO519-1)*3+$AP519)-ROW())/12+5):INDIRECT("S"&amp;(ROW()+12*(($AO519-1)*3+$AP519)-ROW())/12+5),AR519)</f>
        <v>0</v>
      </c>
      <c r="AT519" s="515">
        <f ca="1">IF($AQ519=1,IF(INDIRECT(ADDRESS(($AO519-1)*3+$AP519+5,$AQ519+20))="",0,INDIRECT(ADDRESS(($AO519-1)*3+$AP519+5,$AQ519+20))),IF(INDIRECT(ADDRESS(($AO519-1)*3+$AP519+5,$AQ519+20))="",0,IF(COUNTIF(INDIRECT(ADDRESS(($AO519-1)*36+($AP519-1)*12+6,COLUMN())):INDIRECT(ADDRESS(($AO519-1)*36+($AP519-1)*12+$AQ519+4,COLUMN())),INDIRECT(ADDRESS(($AO519-1)*3+$AP519+5,$AQ519+20)))&gt;=1,0,INDIRECT(ADDRESS(($AO519-1)*3+$AP519+5,$AQ519+20)))))</f>
        <v>0</v>
      </c>
      <c r="AU519" s="511">
        <f ca="1">COUNTIF(INDIRECT("U"&amp;(ROW()+12*(($AO519-1)*3+$AP519)-ROW())/12+5):INDIRECT("AF"&amp;(ROW()+12*(($AO519-1)*3+$AP519)-ROW())/12+5),AT519)</f>
        <v>0</v>
      </c>
      <c r="AV519" s="511">
        <f ca="1">IF(AND(AR519+AT519&gt;0,AS519+AU519&gt;0),COUNTIF(AV$6:AV518,"&gt;0")+1,0)</f>
        <v>0</v>
      </c>
    </row>
    <row r="520" spans="41:48">
      <c r="AO520" s="511">
        <v>15</v>
      </c>
      <c r="AP520" s="511">
        <v>1</v>
      </c>
      <c r="AQ520" s="511">
        <v>11</v>
      </c>
      <c r="AR520" s="515">
        <f ca="1">IF($AQ520=1,IF(INDIRECT(ADDRESS(($AO520-1)*3+$AP520+5,$AQ520+7))="",0,INDIRECT(ADDRESS(($AO520-1)*3+$AP520+5,$AQ520+7))),IF(INDIRECT(ADDRESS(($AO520-1)*3+$AP520+5,$AQ520+7))="",0,IF(COUNTIF(INDIRECT(ADDRESS(($AO520-1)*36+($AP520-1)*12+6,COLUMN())):INDIRECT(ADDRESS(($AO520-1)*36+($AP520-1)*12+$AQ520+4,COLUMN())),INDIRECT(ADDRESS(($AO520-1)*3+$AP520+5,$AQ520+7)))&gt;=1,0,INDIRECT(ADDRESS(($AO520-1)*3+$AP520+5,$AQ520+7)))))</f>
        <v>0</v>
      </c>
      <c r="AS520" s="511">
        <f ca="1">COUNTIF(INDIRECT("H"&amp;(ROW()+12*(($AO520-1)*3+$AP520)-ROW())/12+5):INDIRECT("S"&amp;(ROW()+12*(($AO520-1)*3+$AP520)-ROW())/12+5),AR520)</f>
        <v>0</v>
      </c>
      <c r="AT520" s="515">
        <f ca="1">IF($AQ520=1,IF(INDIRECT(ADDRESS(($AO520-1)*3+$AP520+5,$AQ520+20))="",0,INDIRECT(ADDRESS(($AO520-1)*3+$AP520+5,$AQ520+20))),IF(INDIRECT(ADDRESS(($AO520-1)*3+$AP520+5,$AQ520+20))="",0,IF(COUNTIF(INDIRECT(ADDRESS(($AO520-1)*36+($AP520-1)*12+6,COLUMN())):INDIRECT(ADDRESS(($AO520-1)*36+($AP520-1)*12+$AQ520+4,COLUMN())),INDIRECT(ADDRESS(($AO520-1)*3+$AP520+5,$AQ520+20)))&gt;=1,0,INDIRECT(ADDRESS(($AO520-1)*3+$AP520+5,$AQ520+20)))))</f>
        <v>0</v>
      </c>
      <c r="AU520" s="511">
        <f ca="1">COUNTIF(INDIRECT("U"&amp;(ROW()+12*(($AO520-1)*3+$AP520)-ROW())/12+5):INDIRECT("AF"&amp;(ROW()+12*(($AO520-1)*3+$AP520)-ROW())/12+5),AT520)</f>
        <v>0</v>
      </c>
      <c r="AV520" s="511">
        <f ca="1">IF(AND(AR520+AT520&gt;0,AS520+AU520&gt;0),COUNTIF(AV$6:AV519,"&gt;0")+1,0)</f>
        <v>0</v>
      </c>
    </row>
    <row r="521" spans="41:48">
      <c r="AO521" s="511">
        <v>15</v>
      </c>
      <c r="AP521" s="511">
        <v>1</v>
      </c>
      <c r="AQ521" s="511">
        <v>12</v>
      </c>
      <c r="AR521" s="515">
        <f ca="1">IF($AQ521=1,IF(INDIRECT(ADDRESS(($AO521-1)*3+$AP521+5,$AQ521+7))="",0,INDIRECT(ADDRESS(($AO521-1)*3+$AP521+5,$AQ521+7))),IF(INDIRECT(ADDRESS(($AO521-1)*3+$AP521+5,$AQ521+7))="",0,IF(COUNTIF(INDIRECT(ADDRESS(($AO521-1)*36+($AP521-1)*12+6,COLUMN())):INDIRECT(ADDRESS(($AO521-1)*36+($AP521-1)*12+$AQ521+4,COLUMN())),INDIRECT(ADDRESS(($AO521-1)*3+$AP521+5,$AQ521+7)))&gt;=1,0,INDIRECT(ADDRESS(($AO521-1)*3+$AP521+5,$AQ521+7)))))</f>
        <v>0</v>
      </c>
      <c r="AS521" s="511">
        <f ca="1">COUNTIF(INDIRECT("H"&amp;(ROW()+12*(($AO521-1)*3+$AP521)-ROW())/12+5):INDIRECT("S"&amp;(ROW()+12*(($AO521-1)*3+$AP521)-ROW())/12+5),AR521)</f>
        <v>0</v>
      </c>
      <c r="AT521" s="515">
        <f ca="1">IF($AQ521=1,IF(INDIRECT(ADDRESS(($AO521-1)*3+$AP521+5,$AQ521+20))="",0,INDIRECT(ADDRESS(($AO521-1)*3+$AP521+5,$AQ521+20))),IF(INDIRECT(ADDRESS(($AO521-1)*3+$AP521+5,$AQ521+20))="",0,IF(COUNTIF(INDIRECT(ADDRESS(($AO521-1)*36+($AP521-1)*12+6,COLUMN())):INDIRECT(ADDRESS(($AO521-1)*36+($AP521-1)*12+$AQ521+4,COLUMN())),INDIRECT(ADDRESS(($AO521-1)*3+$AP521+5,$AQ521+20)))&gt;=1,0,INDIRECT(ADDRESS(($AO521-1)*3+$AP521+5,$AQ521+20)))))</f>
        <v>0</v>
      </c>
      <c r="AU521" s="511">
        <f ca="1">COUNTIF(INDIRECT("U"&amp;(ROW()+12*(($AO521-1)*3+$AP521)-ROW())/12+5):INDIRECT("AF"&amp;(ROW()+12*(($AO521-1)*3+$AP521)-ROW())/12+5),AT521)</f>
        <v>0</v>
      </c>
      <c r="AV521" s="511">
        <f ca="1">IF(AND(AR521+AT521&gt;0,AS521+AU521&gt;0),COUNTIF(AV$6:AV520,"&gt;0")+1,0)</f>
        <v>0</v>
      </c>
    </row>
    <row r="522" spans="41:48">
      <c r="AO522" s="511">
        <v>15</v>
      </c>
      <c r="AP522" s="511">
        <v>2</v>
      </c>
      <c r="AQ522" s="511">
        <v>1</v>
      </c>
      <c r="AR522" s="515">
        <f ca="1">IF($AQ522=1,IF(INDIRECT(ADDRESS(($AO522-1)*3+$AP522+5,$AQ522+7))="",0,INDIRECT(ADDRESS(($AO522-1)*3+$AP522+5,$AQ522+7))),IF(INDIRECT(ADDRESS(($AO522-1)*3+$AP522+5,$AQ522+7))="",0,IF(COUNTIF(INDIRECT(ADDRESS(($AO522-1)*36+($AP522-1)*12+6,COLUMN())):INDIRECT(ADDRESS(($AO522-1)*36+($AP522-1)*12+$AQ522+4,COLUMN())),INDIRECT(ADDRESS(($AO522-1)*3+$AP522+5,$AQ522+7)))&gt;=1,0,INDIRECT(ADDRESS(($AO522-1)*3+$AP522+5,$AQ522+7)))))</f>
        <v>0</v>
      </c>
      <c r="AS522" s="511">
        <f ca="1">COUNTIF(INDIRECT("H"&amp;(ROW()+12*(($AO522-1)*3+$AP522)-ROW())/12+5):INDIRECT("S"&amp;(ROW()+12*(($AO522-1)*3+$AP522)-ROW())/12+5),AR522)</f>
        <v>0</v>
      </c>
      <c r="AT522" s="515">
        <f ca="1">IF($AQ522=1,IF(INDIRECT(ADDRESS(($AO522-1)*3+$AP522+5,$AQ522+20))="",0,INDIRECT(ADDRESS(($AO522-1)*3+$AP522+5,$AQ522+20))),IF(INDIRECT(ADDRESS(($AO522-1)*3+$AP522+5,$AQ522+20))="",0,IF(COUNTIF(INDIRECT(ADDRESS(($AO522-1)*36+($AP522-1)*12+6,COLUMN())):INDIRECT(ADDRESS(($AO522-1)*36+($AP522-1)*12+$AQ522+4,COLUMN())),INDIRECT(ADDRESS(($AO522-1)*3+$AP522+5,$AQ522+20)))&gt;=1,0,INDIRECT(ADDRESS(($AO522-1)*3+$AP522+5,$AQ522+20)))))</f>
        <v>0</v>
      </c>
      <c r="AU522" s="511">
        <f ca="1">COUNTIF(INDIRECT("U"&amp;(ROW()+12*(($AO522-1)*3+$AP522)-ROW())/12+5):INDIRECT("AF"&amp;(ROW()+12*(($AO522-1)*3+$AP522)-ROW())/12+5),AT522)</f>
        <v>0</v>
      </c>
      <c r="AV522" s="511">
        <f ca="1">IF(AND(AR522+AT522&gt;0,AS522+AU522&gt;0),COUNTIF(AV$6:AV521,"&gt;0")+1,0)</f>
        <v>0</v>
      </c>
    </row>
    <row r="523" spans="41:48">
      <c r="AO523" s="511">
        <v>15</v>
      </c>
      <c r="AP523" s="511">
        <v>2</v>
      </c>
      <c r="AQ523" s="511">
        <v>2</v>
      </c>
      <c r="AR523" s="515">
        <f ca="1">IF($AQ523=1,IF(INDIRECT(ADDRESS(($AO523-1)*3+$AP523+5,$AQ523+7))="",0,INDIRECT(ADDRESS(($AO523-1)*3+$AP523+5,$AQ523+7))),IF(INDIRECT(ADDRESS(($AO523-1)*3+$AP523+5,$AQ523+7))="",0,IF(COUNTIF(INDIRECT(ADDRESS(($AO523-1)*36+($AP523-1)*12+6,COLUMN())):INDIRECT(ADDRESS(($AO523-1)*36+($AP523-1)*12+$AQ523+4,COLUMN())),INDIRECT(ADDRESS(($AO523-1)*3+$AP523+5,$AQ523+7)))&gt;=1,0,INDIRECT(ADDRESS(($AO523-1)*3+$AP523+5,$AQ523+7)))))</f>
        <v>0</v>
      </c>
      <c r="AS523" s="511">
        <f ca="1">COUNTIF(INDIRECT("H"&amp;(ROW()+12*(($AO523-1)*3+$AP523)-ROW())/12+5):INDIRECT("S"&amp;(ROW()+12*(($AO523-1)*3+$AP523)-ROW())/12+5),AR523)</f>
        <v>0</v>
      </c>
      <c r="AT523" s="515">
        <f ca="1">IF($AQ523=1,IF(INDIRECT(ADDRESS(($AO523-1)*3+$AP523+5,$AQ523+20))="",0,INDIRECT(ADDRESS(($AO523-1)*3+$AP523+5,$AQ523+20))),IF(INDIRECT(ADDRESS(($AO523-1)*3+$AP523+5,$AQ523+20))="",0,IF(COUNTIF(INDIRECT(ADDRESS(($AO523-1)*36+($AP523-1)*12+6,COLUMN())):INDIRECT(ADDRESS(($AO523-1)*36+($AP523-1)*12+$AQ523+4,COLUMN())),INDIRECT(ADDRESS(($AO523-1)*3+$AP523+5,$AQ523+20)))&gt;=1,0,INDIRECT(ADDRESS(($AO523-1)*3+$AP523+5,$AQ523+20)))))</f>
        <v>0</v>
      </c>
      <c r="AU523" s="511">
        <f ca="1">COUNTIF(INDIRECT("U"&amp;(ROW()+12*(($AO523-1)*3+$AP523)-ROW())/12+5):INDIRECT("AF"&amp;(ROW()+12*(($AO523-1)*3+$AP523)-ROW())/12+5),AT523)</f>
        <v>0</v>
      </c>
      <c r="AV523" s="511">
        <f ca="1">IF(AND(AR523+AT523&gt;0,AS523+AU523&gt;0),COUNTIF(AV$6:AV522,"&gt;0")+1,0)</f>
        <v>0</v>
      </c>
    </row>
    <row r="524" spans="41:48">
      <c r="AO524" s="511">
        <v>15</v>
      </c>
      <c r="AP524" s="511">
        <v>2</v>
      </c>
      <c r="AQ524" s="511">
        <v>3</v>
      </c>
      <c r="AR524" s="515">
        <f ca="1">IF($AQ524=1,IF(INDIRECT(ADDRESS(($AO524-1)*3+$AP524+5,$AQ524+7))="",0,INDIRECT(ADDRESS(($AO524-1)*3+$AP524+5,$AQ524+7))),IF(INDIRECT(ADDRESS(($AO524-1)*3+$AP524+5,$AQ524+7))="",0,IF(COUNTIF(INDIRECT(ADDRESS(($AO524-1)*36+($AP524-1)*12+6,COLUMN())):INDIRECT(ADDRESS(($AO524-1)*36+($AP524-1)*12+$AQ524+4,COLUMN())),INDIRECT(ADDRESS(($AO524-1)*3+$AP524+5,$AQ524+7)))&gt;=1,0,INDIRECT(ADDRESS(($AO524-1)*3+$AP524+5,$AQ524+7)))))</f>
        <v>0</v>
      </c>
      <c r="AS524" s="511">
        <f ca="1">COUNTIF(INDIRECT("H"&amp;(ROW()+12*(($AO524-1)*3+$AP524)-ROW())/12+5):INDIRECT("S"&amp;(ROW()+12*(($AO524-1)*3+$AP524)-ROW())/12+5),AR524)</f>
        <v>0</v>
      </c>
      <c r="AT524" s="515">
        <f ca="1">IF($AQ524=1,IF(INDIRECT(ADDRESS(($AO524-1)*3+$AP524+5,$AQ524+20))="",0,INDIRECT(ADDRESS(($AO524-1)*3+$AP524+5,$AQ524+20))),IF(INDIRECT(ADDRESS(($AO524-1)*3+$AP524+5,$AQ524+20))="",0,IF(COUNTIF(INDIRECT(ADDRESS(($AO524-1)*36+($AP524-1)*12+6,COLUMN())):INDIRECT(ADDRESS(($AO524-1)*36+($AP524-1)*12+$AQ524+4,COLUMN())),INDIRECT(ADDRESS(($AO524-1)*3+$AP524+5,$AQ524+20)))&gt;=1,0,INDIRECT(ADDRESS(($AO524-1)*3+$AP524+5,$AQ524+20)))))</f>
        <v>0</v>
      </c>
      <c r="AU524" s="511">
        <f ca="1">COUNTIF(INDIRECT("U"&amp;(ROW()+12*(($AO524-1)*3+$AP524)-ROW())/12+5):INDIRECT("AF"&amp;(ROW()+12*(($AO524-1)*3+$AP524)-ROW())/12+5),AT524)</f>
        <v>0</v>
      </c>
      <c r="AV524" s="511">
        <f ca="1">IF(AND(AR524+AT524&gt;0,AS524+AU524&gt;0),COUNTIF(AV$6:AV523,"&gt;0")+1,0)</f>
        <v>0</v>
      </c>
    </row>
    <row r="525" spans="41:48">
      <c r="AO525" s="511">
        <v>15</v>
      </c>
      <c r="AP525" s="511">
        <v>2</v>
      </c>
      <c r="AQ525" s="511">
        <v>4</v>
      </c>
      <c r="AR525" s="515">
        <f ca="1">IF($AQ525=1,IF(INDIRECT(ADDRESS(($AO525-1)*3+$AP525+5,$AQ525+7))="",0,INDIRECT(ADDRESS(($AO525-1)*3+$AP525+5,$AQ525+7))),IF(INDIRECT(ADDRESS(($AO525-1)*3+$AP525+5,$AQ525+7))="",0,IF(COUNTIF(INDIRECT(ADDRESS(($AO525-1)*36+($AP525-1)*12+6,COLUMN())):INDIRECT(ADDRESS(($AO525-1)*36+($AP525-1)*12+$AQ525+4,COLUMN())),INDIRECT(ADDRESS(($AO525-1)*3+$AP525+5,$AQ525+7)))&gt;=1,0,INDIRECT(ADDRESS(($AO525-1)*3+$AP525+5,$AQ525+7)))))</f>
        <v>0</v>
      </c>
      <c r="AS525" s="511">
        <f ca="1">COUNTIF(INDIRECT("H"&amp;(ROW()+12*(($AO525-1)*3+$AP525)-ROW())/12+5):INDIRECT("S"&amp;(ROW()+12*(($AO525-1)*3+$AP525)-ROW())/12+5),AR525)</f>
        <v>0</v>
      </c>
      <c r="AT525" s="515">
        <f ca="1">IF($AQ525=1,IF(INDIRECT(ADDRESS(($AO525-1)*3+$AP525+5,$AQ525+20))="",0,INDIRECT(ADDRESS(($AO525-1)*3+$AP525+5,$AQ525+20))),IF(INDIRECT(ADDRESS(($AO525-1)*3+$AP525+5,$AQ525+20))="",0,IF(COUNTIF(INDIRECT(ADDRESS(($AO525-1)*36+($AP525-1)*12+6,COLUMN())):INDIRECT(ADDRESS(($AO525-1)*36+($AP525-1)*12+$AQ525+4,COLUMN())),INDIRECT(ADDRESS(($AO525-1)*3+$AP525+5,$AQ525+20)))&gt;=1,0,INDIRECT(ADDRESS(($AO525-1)*3+$AP525+5,$AQ525+20)))))</f>
        <v>0</v>
      </c>
      <c r="AU525" s="511">
        <f ca="1">COUNTIF(INDIRECT("U"&amp;(ROW()+12*(($AO525-1)*3+$AP525)-ROW())/12+5):INDIRECT("AF"&amp;(ROW()+12*(($AO525-1)*3+$AP525)-ROW())/12+5),AT525)</f>
        <v>0</v>
      </c>
      <c r="AV525" s="511">
        <f ca="1">IF(AND(AR525+AT525&gt;0,AS525+AU525&gt;0),COUNTIF(AV$6:AV524,"&gt;0")+1,0)</f>
        <v>0</v>
      </c>
    </row>
    <row r="526" spans="41:48">
      <c r="AO526" s="511">
        <v>15</v>
      </c>
      <c r="AP526" s="511">
        <v>2</v>
      </c>
      <c r="AQ526" s="511">
        <v>5</v>
      </c>
      <c r="AR526" s="515">
        <f ca="1">IF($AQ526=1,IF(INDIRECT(ADDRESS(($AO526-1)*3+$AP526+5,$AQ526+7))="",0,INDIRECT(ADDRESS(($AO526-1)*3+$AP526+5,$AQ526+7))),IF(INDIRECT(ADDRESS(($AO526-1)*3+$AP526+5,$AQ526+7))="",0,IF(COUNTIF(INDIRECT(ADDRESS(($AO526-1)*36+($AP526-1)*12+6,COLUMN())):INDIRECT(ADDRESS(($AO526-1)*36+($AP526-1)*12+$AQ526+4,COLUMN())),INDIRECT(ADDRESS(($AO526-1)*3+$AP526+5,$AQ526+7)))&gt;=1,0,INDIRECT(ADDRESS(($AO526-1)*3+$AP526+5,$AQ526+7)))))</f>
        <v>0</v>
      </c>
      <c r="AS526" s="511">
        <f ca="1">COUNTIF(INDIRECT("H"&amp;(ROW()+12*(($AO526-1)*3+$AP526)-ROW())/12+5):INDIRECT("S"&amp;(ROW()+12*(($AO526-1)*3+$AP526)-ROW())/12+5),AR526)</f>
        <v>0</v>
      </c>
      <c r="AT526" s="515">
        <f ca="1">IF($AQ526=1,IF(INDIRECT(ADDRESS(($AO526-1)*3+$AP526+5,$AQ526+20))="",0,INDIRECT(ADDRESS(($AO526-1)*3+$AP526+5,$AQ526+20))),IF(INDIRECT(ADDRESS(($AO526-1)*3+$AP526+5,$AQ526+20))="",0,IF(COUNTIF(INDIRECT(ADDRESS(($AO526-1)*36+($AP526-1)*12+6,COLUMN())):INDIRECT(ADDRESS(($AO526-1)*36+($AP526-1)*12+$AQ526+4,COLUMN())),INDIRECT(ADDRESS(($AO526-1)*3+$AP526+5,$AQ526+20)))&gt;=1,0,INDIRECT(ADDRESS(($AO526-1)*3+$AP526+5,$AQ526+20)))))</f>
        <v>0</v>
      </c>
      <c r="AU526" s="511">
        <f ca="1">COUNTIF(INDIRECT("U"&amp;(ROW()+12*(($AO526-1)*3+$AP526)-ROW())/12+5):INDIRECT("AF"&amp;(ROW()+12*(($AO526-1)*3+$AP526)-ROW())/12+5),AT526)</f>
        <v>0</v>
      </c>
      <c r="AV526" s="511">
        <f ca="1">IF(AND(AR526+AT526&gt;0,AS526+AU526&gt;0),COUNTIF(AV$6:AV525,"&gt;0")+1,0)</f>
        <v>0</v>
      </c>
    </row>
    <row r="527" spans="41:48">
      <c r="AO527" s="511">
        <v>15</v>
      </c>
      <c r="AP527" s="511">
        <v>2</v>
      </c>
      <c r="AQ527" s="511">
        <v>6</v>
      </c>
      <c r="AR527" s="515">
        <f ca="1">IF($AQ527=1,IF(INDIRECT(ADDRESS(($AO527-1)*3+$AP527+5,$AQ527+7))="",0,INDIRECT(ADDRESS(($AO527-1)*3+$AP527+5,$AQ527+7))),IF(INDIRECT(ADDRESS(($AO527-1)*3+$AP527+5,$AQ527+7))="",0,IF(COUNTIF(INDIRECT(ADDRESS(($AO527-1)*36+($AP527-1)*12+6,COLUMN())):INDIRECT(ADDRESS(($AO527-1)*36+($AP527-1)*12+$AQ527+4,COLUMN())),INDIRECT(ADDRESS(($AO527-1)*3+$AP527+5,$AQ527+7)))&gt;=1,0,INDIRECT(ADDRESS(($AO527-1)*3+$AP527+5,$AQ527+7)))))</f>
        <v>0</v>
      </c>
      <c r="AS527" s="511">
        <f ca="1">COUNTIF(INDIRECT("H"&amp;(ROW()+12*(($AO527-1)*3+$AP527)-ROW())/12+5):INDIRECT("S"&amp;(ROW()+12*(($AO527-1)*3+$AP527)-ROW())/12+5),AR527)</f>
        <v>0</v>
      </c>
      <c r="AT527" s="515">
        <f ca="1">IF($AQ527=1,IF(INDIRECT(ADDRESS(($AO527-1)*3+$AP527+5,$AQ527+20))="",0,INDIRECT(ADDRESS(($AO527-1)*3+$AP527+5,$AQ527+20))),IF(INDIRECT(ADDRESS(($AO527-1)*3+$AP527+5,$AQ527+20))="",0,IF(COUNTIF(INDIRECT(ADDRESS(($AO527-1)*36+($AP527-1)*12+6,COLUMN())):INDIRECT(ADDRESS(($AO527-1)*36+($AP527-1)*12+$AQ527+4,COLUMN())),INDIRECT(ADDRESS(($AO527-1)*3+$AP527+5,$AQ527+20)))&gt;=1,0,INDIRECT(ADDRESS(($AO527-1)*3+$AP527+5,$AQ527+20)))))</f>
        <v>0</v>
      </c>
      <c r="AU527" s="511">
        <f ca="1">COUNTIF(INDIRECT("U"&amp;(ROW()+12*(($AO527-1)*3+$AP527)-ROW())/12+5):INDIRECT("AF"&amp;(ROW()+12*(($AO527-1)*3+$AP527)-ROW())/12+5),AT527)</f>
        <v>0</v>
      </c>
      <c r="AV527" s="511">
        <f ca="1">IF(AND(AR527+AT527&gt;0,AS527+AU527&gt;0),COUNTIF(AV$6:AV526,"&gt;0")+1,0)</f>
        <v>0</v>
      </c>
    </row>
    <row r="528" spans="41:48">
      <c r="AO528" s="511">
        <v>15</v>
      </c>
      <c r="AP528" s="511">
        <v>2</v>
      </c>
      <c r="AQ528" s="511">
        <v>7</v>
      </c>
      <c r="AR528" s="515">
        <f ca="1">IF($AQ528=1,IF(INDIRECT(ADDRESS(($AO528-1)*3+$AP528+5,$AQ528+7))="",0,INDIRECT(ADDRESS(($AO528-1)*3+$AP528+5,$AQ528+7))),IF(INDIRECT(ADDRESS(($AO528-1)*3+$AP528+5,$AQ528+7))="",0,IF(COUNTIF(INDIRECT(ADDRESS(($AO528-1)*36+($AP528-1)*12+6,COLUMN())):INDIRECT(ADDRESS(($AO528-1)*36+($AP528-1)*12+$AQ528+4,COLUMN())),INDIRECT(ADDRESS(($AO528-1)*3+$AP528+5,$AQ528+7)))&gt;=1,0,INDIRECT(ADDRESS(($AO528-1)*3+$AP528+5,$AQ528+7)))))</f>
        <v>0</v>
      </c>
      <c r="AS528" s="511">
        <f ca="1">COUNTIF(INDIRECT("H"&amp;(ROW()+12*(($AO528-1)*3+$AP528)-ROW())/12+5):INDIRECT("S"&amp;(ROW()+12*(($AO528-1)*3+$AP528)-ROW())/12+5),AR528)</f>
        <v>0</v>
      </c>
      <c r="AT528" s="515">
        <f ca="1">IF($AQ528=1,IF(INDIRECT(ADDRESS(($AO528-1)*3+$AP528+5,$AQ528+20))="",0,INDIRECT(ADDRESS(($AO528-1)*3+$AP528+5,$AQ528+20))),IF(INDIRECT(ADDRESS(($AO528-1)*3+$AP528+5,$AQ528+20))="",0,IF(COUNTIF(INDIRECT(ADDRESS(($AO528-1)*36+($AP528-1)*12+6,COLUMN())):INDIRECT(ADDRESS(($AO528-1)*36+($AP528-1)*12+$AQ528+4,COLUMN())),INDIRECT(ADDRESS(($AO528-1)*3+$AP528+5,$AQ528+20)))&gt;=1,0,INDIRECT(ADDRESS(($AO528-1)*3+$AP528+5,$AQ528+20)))))</f>
        <v>0</v>
      </c>
      <c r="AU528" s="511">
        <f ca="1">COUNTIF(INDIRECT("U"&amp;(ROW()+12*(($AO528-1)*3+$AP528)-ROW())/12+5):INDIRECT("AF"&amp;(ROW()+12*(($AO528-1)*3+$AP528)-ROW())/12+5),AT528)</f>
        <v>0</v>
      </c>
      <c r="AV528" s="511">
        <f ca="1">IF(AND(AR528+AT528&gt;0,AS528+AU528&gt;0),COUNTIF(AV$6:AV527,"&gt;0")+1,0)</f>
        <v>0</v>
      </c>
    </row>
    <row r="529" spans="41:48">
      <c r="AO529" s="511">
        <v>15</v>
      </c>
      <c r="AP529" s="511">
        <v>2</v>
      </c>
      <c r="AQ529" s="511">
        <v>8</v>
      </c>
      <c r="AR529" s="515">
        <f ca="1">IF($AQ529=1,IF(INDIRECT(ADDRESS(($AO529-1)*3+$AP529+5,$AQ529+7))="",0,INDIRECT(ADDRESS(($AO529-1)*3+$AP529+5,$AQ529+7))),IF(INDIRECT(ADDRESS(($AO529-1)*3+$AP529+5,$AQ529+7))="",0,IF(COUNTIF(INDIRECT(ADDRESS(($AO529-1)*36+($AP529-1)*12+6,COLUMN())):INDIRECT(ADDRESS(($AO529-1)*36+($AP529-1)*12+$AQ529+4,COLUMN())),INDIRECT(ADDRESS(($AO529-1)*3+$AP529+5,$AQ529+7)))&gt;=1,0,INDIRECT(ADDRESS(($AO529-1)*3+$AP529+5,$AQ529+7)))))</f>
        <v>0</v>
      </c>
      <c r="AS529" s="511">
        <f ca="1">COUNTIF(INDIRECT("H"&amp;(ROW()+12*(($AO529-1)*3+$AP529)-ROW())/12+5):INDIRECT("S"&amp;(ROW()+12*(($AO529-1)*3+$AP529)-ROW())/12+5),AR529)</f>
        <v>0</v>
      </c>
      <c r="AT529" s="515">
        <f ca="1">IF($AQ529=1,IF(INDIRECT(ADDRESS(($AO529-1)*3+$AP529+5,$AQ529+20))="",0,INDIRECT(ADDRESS(($AO529-1)*3+$AP529+5,$AQ529+20))),IF(INDIRECT(ADDRESS(($AO529-1)*3+$AP529+5,$AQ529+20))="",0,IF(COUNTIF(INDIRECT(ADDRESS(($AO529-1)*36+($AP529-1)*12+6,COLUMN())):INDIRECT(ADDRESS(($AO529-1)*36+($AP529-1)*12+$AQ529+4,COLUMN())),INDIRECT(ADDRESS(($AO529-1)*3+$AP529+5,$AQ529+20)))&gt;=1,0,INDIRECT(ADDRESS(($AO529-1)*3+$AP529+5,$AQ529+20)))))</f>
        <v>0</v>
      </c>
      <c r="AU529" s="511">
        <f ca="1">COUNTIF(INDIRECT("U"&amp;(ROW()+12*(($AO529-1)*3+$AP529)-ROW())/12+5):INDIRECT("AF"&amp;(ROW()+12*(($AO529-1)*3+$AP529)-ROW())/12+5),AT529)</f>
        <v>0</v>
      </c>
      <c r="AV529" s="511">
        <f ca="1">IF(AND(AR529+AT529&gt;0,AS529+AU529&gt;0),COUNTIF(AV$6:AV528,"&gt;0")+1,0)</f>
        <v>0</v>
      </c>
    </row>
    <row r="530" spans="41:48">
      <c r="AO530" s="511">
        <v>15</v>
      </c>
      <c r="AP530" s="511">
        <v>2</v>
      </c>
      <c r="AQ530" s="511">
        <v>9</v>
      </c>
      <c r="AR530" s="515">
        <f ca="1">IF($AQ530=1,IF(INDIRECT(ADDRESS(($AO530-1)*3+$AP530+5,$AQ530+7))="",0,INDIRECT(ADDRESS(($AO530-1)*3+$AP530+5,$AQ530+7))),IF(INDIRECT(ADDRESS(($AO530-1)*3+$AP530+5,$AQ530+7))="",0,IF(COUNTIF(INDIRECT(ADDRESS(($AO530-1)*36+($AP530-1)*12+6,COLUMN())):INDIRECT(ADDRESS(($AO530-1)*36+($AP530-1)*12+$AQ530+4,COLUMN())),INDIRECT(ADDRESS(($AO530-1)*3+$AP530+5,$AQ530+7)))&gt;=1,0,INDIRECT(ADDRESS(($AO530-1)*3+$AP530+5,$AQ530+7)))))</f>
        <v>0</v>
      </c>
      <c r="AS530" s="511">
        <f ca="1">COUNTIF(INDIRECT("H"&amp;(ROW()+12*(($AO530-1)*3+$AP530)-ROW())/12+5):INDIRECT("S"&amp;(ROW()+12*(($AO530-1)*3+$AP530)-ROW())/12+5),AR530)</f>
        <v>0</v>
      </c>
      <c r="AT530" s="515">
        <f ca="1">IF($AQ530=1,IF(INDIRECT(ADDRESS(($AO530-1)*3+$AP530+5,$AQ530+20))="",0,INDIRECT(ADDRESS(($AO530-1)*3+$AP530+5,$AQ530+20))),IF(INDIRECT(ADDRESS(($AO530-1)*3+$AP530+5,$AQ530+20))="",0,IF(COUNTIF(INDIRECT(ADDRESS(($AO530-1)*36+($AP530-1)*12+6,COLUMN())):INDIRECT(ADDRESS(($AO530-1)*36+($AP530-1)*12+$AQ530+4,COLUMN())),INDIRECT(ADDRESS(($AO530-1)*3+$AP530+5,$AQ530+20)))&gt;=1,0,INDIRECT(ADDRESS(($AO530-1)*3+$AP530+5,$AQ530+20)))))</f>
        <v>0</v>
      </c>
      <c r="AU530" s="511">
        <f ca="1">COUNTIF(INDIRECT("U"&amp;(ROW()+12*(($AO530-1)*3+$AP530)-ROW())/12+5):INDIRECT("AF"&amp;(ROW()+12*(($AO530-1)*3+$AP530)-ROW())/12+5),AT530)</f>
        <v>0</v>
      </c>
      <c r="AV530" s="511">
        <f ca="1">IF(AND(AR530+AT530&gt;0,AS530+AU530&gt;0),COUNTIF(AV$6:AV529,"&gt;0")+1,0)</f>
        <v>0</v>
      </c>
    </row>
    <row r="531" spans="41:48">
      <c r="AO531" s="511">
        <v>15</v>
      </c>
      <c r="AP531" s="511">
        <v>2</v>
      </c>
      <c r="AQ531" s="511">
        <v>10</v>
      </c>
      <c r="AR531" s="515">
        <f ca="1">IF($AQ531=1,IF(INDIRECT(ADDRESS(($AO531-1)*3+$AP531+5,$AQ531+7))="",0,INDIRECT(ADDRESS(($AO531-1)*3+$AP531+5,$AQ531+7))),IF(INDIRECT(ADDRESS(($AO531-1)*3+$AP531+5,$AQ531+7))="",0,IF(COUNTIF(INDIRECT(ADDRESS(($AO531-1)*36+($AP531-1)*12+6,COLUMN())):INDIRECT(ADDRESS(($AO531-1)*36+($AP531-1)*12+$AQ531+4,COLUMN())),INDIRECT(ADDRESS(($AO531-1)*3+$AP531+5,$AQ531+7)))&gt;=1,0,INDIRECT(ADDRESS(($AO531-1)*3+$AP531+5,$AQ531+7)))))</f>
        <v>0</v>
      </c>
      <c r="AS531" s="511">
        <f ca="1">COUNTIF(INDIRECT("H"&amp;(ROW()+12*(($AO531-1)*3+$AP531)-ROW())/12+5):INDIRECT("S"&amp;(ROW()+12*(($AO531-1)*3+$AP531)-ROW())/12+5),AR531)</f>
        <v>0</v>
      </c>
      <c r="AT531" s="515">
        <f ca="1">IF($AQ531=1,IF(INDIRECT(ADDRESS(($AO531-1)*3+$AP531+5,$AQ531+20))="",0,INDIRECT(ADDRESS(($AO531-1)*3+$AP531+5,$AQ531+20))),IF(INDIRECT(ADDRESS(($AO531-1)*3+$AP531+5,$AQ531+20))="",0,IF(COUNTIF(INDIRECT(ADDRESS(($AO531-1)*36+($AP531-1)*12+6,COLUMN())):INDIRECT(ADDRESS(($AO531-1)*36+($AP531-1)*12+$AQ531+4,COLUMN())),INDIRECT(ADDRESS(($AO531-1)*3+$AP531+5,$AQ531+20)))&gt;=1,0,INDIRECT(ADDRESS(($AO531-1)*3+$AP531+5,$AQ531+20)))))</f>
        <v>0</v>
      </c>
      <c r="AU531" s="511">
        <f ca="1">COUNTIF(INDIRECT("U"&amp;(ROW()+12*(($AO531-1)*3+$AP531)-ROW())/12+5):INDIRECT("AF"&amp;(ROW()+12*(($AO531-1)*3+$AP531)-ROW())/12+5),AT531)</f>
        <v>0</v>
      </c>
      <c r="AV531" s="511">
        <f ca="1">IF(AND(AR531+AT531&gt;0,AS531+AU531&gt;0),COUNTIF(AV$6:AV530,"&gt;0")+1,0)</f>
        <v>0</v>
      </c>
    </row>
    <row r="532" spans="41:48">
      <c r="AO532" s="511">
        <v>15</v>
      </c>
      <c r="AP532" s="511">
        <v>2</v>
      </c>
      <c r="AQ532" s="511">
        <v>11</v>
      </c>
      <c r="AR532" s="515">
        <f ca="1">IF($AQ532=1,IF(INDIRECT(ADDRESS(($AO532-1)*3+$AP532+5,$AQ532+7))="",0,INDIRECT(ADDRESS(($AO532-1)*3+$AP532+5,$AQ532+7))),IF(INDIRECT(ADDRESS(($AO532-1)*3+$AP532+5,$AQ532+7))="",0,IF(COUNTIF(INDIRECT(ADDRESS(($AO532-1)*36+($AP532-1)*12+6,COLUMN())):INDIRECT(ADDRESS(($AO532-1)*36+($AP532-1)*12+$AQ532+4,COLUMN())),INDIRECT(ADDRESS(($AO532-1)*3+$AP532+5,$AQ532+7)))&gt;=1,0,INDIRECT(ADDRESS(($AO532-1)*3+$AP532+5,$AQ532+7)))))</f>
        <v>0</v>
      </c>
      <c r="AS532" s="511">
        <f ca="1">COUNTIF(INDIRECT("H"&amp;(ROW()+12*(($AO532-1)*3+$AP532)-ROW())/12+5):INDIRECT("S"&amp;(ROW()+12*(($AO532-1)*3+$AP532)-ROW())/12+5),AR532)</f>
        <v>0</v>
      </c>
      <c r="AT532" s="515">
        <f ca="1">IF($AQ532=1,IF(INDIRECT(ADDRESS(($AO532-1)*3+$AP532+5,$AQ532+20))="",0,INDIRECT(ADDRESS(($AO532-1)*3+$AP532+5,$AQ532+20))),IF(INDIRECT(ADDRESS(($AO532-1)*3+$AP532+5,$AQ532+20))="",0,IF(COUNTIF(INDIRECT(ADDRESS(($AO532-1)*36+($AP532-1)*12+6,COLUMN())):INDIRECT(ADDRESS(($AO532-1)*36+($AP532-1)*12+$AQ532+4,COLUMN())),INDIRECT(ADDRESS(($AO532-1)*3+$AP532+5,$AQ532+20)))&gt;=1,0,INDIRECT(ADDRESS(($AO532-1)*3+$AP532+5,$AQ532+20)))))</f>
        <v>0</v>
      </c>
      <c r="AU532" s="511">
        <f ca="1">COUNTIF(INDIRECT("U"&amp;(ROW()+12*(($AO532-1)*3+$AP532)-ROW())/12+5):INDIRECT("AF"&amp;(ROW()+12*(($AO532-1)*3+$AP532)-ROW())/12+5),AT532)</f>
        <v>0</v>
      </c>
      <c r="AV532" s="511">
        <f ca="1">IF(AND(AR532+AT532&gt;0,AS532+AU532&gt;0),COUNTIF(AV$6:AV531,"&gt;0")+1,0)</f>
        <v>0</v>
      </c>
    </row>
    <row r="533" spans="41:48">
      <c r="AO533" s="511">
        <v>15</v>
      </c>
      <c r="AP533" s="511">
        <v>2</v>
      </c>
      <c r="AQ533" s="511">
        <v>12</v>
      </c>
      <c r="AR533" s="515">
        <f ca="1">IF($AQ533=1,IF(INDIRECT(ADDRESS(($AO533-1)*3+$AP533+5,$AQ533+7))="",0,INDIRECT(ADDRESS(($AO533-1)*3+$AP533+5,$AQ533+7))),IF(INDIRECT(ADDRESS(($AO533-1)*3+$AP533+5,$AQ533+7))="",0,IF(COUNTIF(INDIRECT(ADDRESS(($AO533-1)*36+($AP533-1)*12+6,COLUMN())):INDIRECT(ADDRESS(($AO533-1)*36+($AP533-1)*12+$AQ533+4,COLUMN())),INDIRECT(ADDRESS(($AO533-1)*3+$AP533+5,$AQ533+7)))&gt;=1,0,INDIRECT(ADDRESS(($AO533-1)*3+$AP533+5,$AQ533+7)))))</f>
        <v>0</v>
      </c>
      <c r="AS533" s="511">
        <f ca="1">COUNTIF(INDIRECT("H"&amp;(ROW()+12*(($AO533-1)*3+$AP533)-ROW())/12+5):INDIRECT("S"&amp;(ROW()+12*(($AO533-1)*3+$AP533)-ROW())/12+5),AR533)</f>
        <v>0</v>
      </c>
      <c r="AT533" s="515">
        <f ca="1">IF($AQ533=1,IF(INDIRECT(ADDRESS(($AO533-1)*3+$AP533+5,$AQ533+20))="",0,INDIRECT(ADDRESS(($AO533-1)*3+$AP533+5,$AQ533+20))),IF(INDIRECT(ADDRESS(($AO533-1)*3+$AP533+5,$AQ533+20))="",0,IF(COUNTIF(INDIRECT(ADDRESS(($AO533-1)*36+($AP533-1)*12+6,COLUMN())):INDIRECT(ADDRESS(($AO533-1)*36+($AP533-1)*12+$AQ533+4,COLUMN())),INDIRECT(ADDRESS(($AO533-1)*3+$AP533+5,$AQ533+20)))&gt;=1,0,INDIRECT(ADDRESS(($AO533-1)*3+$AP533+5,$AQ533+20)))))</f>
        <v>0</v>
      </c>
      <c r="AU533" s="511">
        <f ca="1">COUNTIF(INDIRECT("U"&amp;(ROW()+12*(($AO533-1)*3+$AP533)-ROW())/12+5):INDIRECT("AF"&amp;(ROW()+12*(($AO533-1)*3+$AP533)-ROW())/12+5),AT533)</f>
        <v>0</v>
      </c>
      <c r="AV533" s="511">
        <f ca="1">IF(AND(AR533+AT533&gt;0,AS533+AU533&gt;0),COUNTIF(AV$6:AV532,"&gt;0")+1,0)</f>
        <v>0</v>
      </c>
    </row>
    <row r="534" spans="41:48">
      <c r="AO534" s="511">
        <v>15</v>
      </c>
      <c r="AP534" s="511">
        <v>3</v>
      </c>
      <c r="AQ534" s="511">
        <v>1</v>
      </c>
      <c r="AR534" s="515">
        <f ca="1">IF($AQ534=1,IF(INDIRECT(ADDRESS(($AO534-1)*3+$AP534+5,$AQ534+7))="",0,INDIRECT(ADDRESS(($AO534-1)*3+$AP534+5,$AQ534+7))),IF(INDIRECT(ADDRESS(($AO534-1)*3+$AP534+5,$AQ534+7))="",0,IF(COUNTIF(INDIRECT(ADDRESS(($AO534-1)*36+($AP534-1)*12+6,COLUMN())):INDIRECT(ADDRESS(($AO534-1)*36+($AP534-1)*12+$AQ534+4,COLUMN())),INDIRECT(ADDRESS(($AO534-1)*3+$AP534+5,$AQ534+7)))&gt;=1,0,INDIRECT(ADDRESS(($AO534-1)*3+$AP534+5,$AQ534+7)))))</f>
        <v>0</v>
      </c>
      <c r="AS534" s="511">
        <f ca="1">COUNTIF(INDIRECT("H"&amp;(ROW()+12*(($AO534-1)*3+$AP534)-ROW())/12+5):INDIRECT("S"&amp;(ROW()+12*(($AO534-1)*3+$AP534)-ROW())/12+5),AR534)</f>
        <v>0</v>
      </c>
      <c r="AT534" s="515">
        <f ca="1">IF($AQ534=1,IF(INDIRECT(ADDRESS(($AO534-1)*3+$AP534+5,$AQ534+20))="",0,INDIRECT(ADDRESS(($AO534-1)*3+$AP534+5,$AQ534+20))),IF(INDIRECT(ADDRESS(($AO534-1)*3+$AP534+5,$AQ534+20))="",0,IF(COUNTIF(INDIRECT(ADDRESS(($AO534-1)*36+($AP534-1)*12+6,COLUMN())):INDIRECT(ADDRESS(($AO534-1)*36+($AP534-1)*12+$AQ534+4,COLUMN())),INDIRECT(ADDRESS(($AO534-1)*3+$AP534+5,$AQ534+20)))&gt;=1,0,INDIRECT(ADDRESS(($AO534-1)*3+$AP534+5,$AQ534+20)))))</f>
        <v>0</v>
      </c>
      <c r="AU534" s="511">
        <f ca="1">COUNTIF(INDIRECT("U"&amp;(ROW()+12*(($AO534-1)*3+$AP534)-ROW())/12+5):INDIRECT("AF"&amp;(ROW()+12*(($AO534-1)*3+$AP534)-ROW())/12+5),AT534)</f>
        <v>0</v>
      </c>
      <c r="AV534" s="511">
        <f ca="1">IF(AND(AR534+AT534&gt;0,AS534+AU534&gt;0),COUNTIF(AV$6:AV533,"&gt;0")+1,0)</f>
        <v>0</v>
      </c>
    </row>
    <row r="535" spans="41:48">
      <c r="AO535" s="511">
        <v>15</v>
      </c>
      <c r="AP535" s="511">
        <v>3</v>
      </c>
      <c r="AQ535" s="511">
        <v>2</v>
      </c>
      <c r="AR535" s="515">
        <f ca="1">IF($AQ535=1,IF(INDIRECT(ADDRESS(($AO535-1)*3+$AP535+5,$AQ535+7))="",0,INDIRECT(ADDRESS(($AO535-1)*3+$AP535+5,$AQ535+7))),IF(INDIRECT(ADDRESS(($AO535-1)*3+$AP535+5,$AQ535+7))="",0,IF(COUNTIF(INDIRECT(ADDRESS(($AO535-1)*36+($AP535-1)*12+6,COLUMN())):INDIRECT(ADDRESS(($AO535-1)*36+($AP535-1)*12+$AQ535+4,COLUMN())),INDIRECT(ADDRESS(($AO535-1)*3+$AP535+5,$AQ535+7)))&gt;=1,0,INDIRECT(ADDRESS(($AO535-1)*3+$AP535+5,$AQ535+7)))))</f>
        <v>0</v>
      </c>
      <c r="AS535" s="511">
        <f ca="1">COUNTIF(INDIRECT("H"&amp;(ROW()+12*(($AO535-1)*3+$AP535)-ROW())/12+5):INDIRECT("S"&amp;(ROW()+12*(($AO535-1)*3+$AP535)-ROW())/12+5),AR535)</f>
        <v>0</v>
      </c>
      <c r="AT535" s="515">
        <f ca="1">IF($AQ535=1,IF(INDIRECT(ADDRESS(($AO535-1)*3+$AP535+5,$AQ535+20))="",0,INDIRECT(ADDRESS(($AO535-1)*3+$AP535+5,$AQ535+20))),IF(INDIRECT(ADDRESS(($AO535-1)*3+$AP535+5,$AQ535+20))="",0,IF(COUNTIF(INDIRECT(ADDRESS(($AO535-1)*36+($AP535-1)*12+6,COLUMN())):INDIRECT(ADDRESS(($AO535-1)*36+($AP535-1)*12+$AQ535+4,COLUMN())),INDIRECT(ADDRESS(($AO535-1)*3+$AP535+5,$AQ535+20)))&gt;=1,0,INDIRECT(ADDRESS(($AO535-1)*3+$AP535+5,$AQ535+20)))))</f>
        <v>0</v>
      </c>
      <c r="AU535" s="511">
        <f ca="1">COUNTIF(INDIRECT("U"&amp;(ROW()+12*(($AO535-1)*3+$AP535)-ROW())/12+5):INDIRECT("AF"&amp;(ROW()+12*(($AO535-1)*3+$AP535)-ROW())/12+5),AT535)</f>
        <v>0</v>
      </c>
      <c r="AV535" s="511">
        <f ca="1">IF(AND(AR535+AT535&gt;0,AS535+AU535&gt;0),COUNTIF(AV$6:AV534,"&gt;0")+1,0)</f>
        <v>0</v>
      </c>
    </row>
    <row r="536" spans="41:48">
      <c r="AO536" s="511">
        <v>15</v>
      </c>
      <c r="AP536" s="511">
        <v>3</v>
      </c>
      <c r="AQ536" s="511">
        <v>3</v>
      </c>
      <c r="AR536" s="515">
        <f ca="1">IF($AQ536=1,IF(INDIRECT(ADDRESS(($AO536-1)*3+$AP536+5,$AQ536+7))="",0,INDIRECT(ADDRESS(($AO536-1)*3+$AP536+5,$AQ536+7))),IF(INDIRECT(ADDRESS(($AO536-1)*3+$AP536+5,$AQ536+7))="",0,IF(COUNTIF(INDIRECT(ADDRESS(($AO536-1)*36+($AP536-1)*12+6,COLUMN())):INDIRECT(ADDRESS(($AO536-1)*36+($AP536-1)*12+$AQ536+4,COLUMN())),INDIRECT(ADDRESS(($AO536-1)*3+$AP536+5,$AQ536+7)))&gt;=1,0,INDIRECT(ADDRESS(($AO536-1)*3+$AP536+5,$AQ536+7)))))</f>
        <v>0</v>
      </c>
      <c r="AS536" s="511">
        <f ca="1">COUNTIF(INDIRECT("H"&amp;(ROW()+12*(($AO536-1)*3+$AP536)-ROW())/12+5):INDIRECT("S"&amp;(ROW()+12*(($AO536-1)*3+$AP536)-ROW())/12+5),AR536)</f>
        <v>0</v>
      </c>
      <c r="AT536" s="515">
        <f ca="1">IF($AQ536=1,IF(INDIRECT(ADDRESS(($AO536-1)*3+$AP536+5,$AQ536+20))="",0,INDIRECT(ADDRESS(($AO536-1)*3+$AP536+5,$AQ536+20))),IF(INDIRECT(ADDRESS(($AO536-1)*3+$AP536+5,$AQ536+20))="",0,IF(COUNTIF(INDIRECT(ADDRESS(($AO536-1)*36+($AP536-1)*12+6,COLUMN())):INDIRECT(ADDRESS(($AO536-1)*36+($AP536-1)*12+$AQ536+4,COLUMN())),INDIRECT(ADDRESS(($AO536-1)*3+$AP536+5,$AQ536+20)))&gt;=1,0,INDIRECT(ADDRESS(($AO536-1)*3+$AP536+5,$AQ536+20)))))</f>
        <v>0</v>
      </c>
      <c r="AU536" s="511">
        <f ca="1">COUNTIF(INDIRECT("U"&amp;(ROW()+12*(($AO536-1)*3+$AP536)-ROW())/12+5):INDIRECT("AF"&amp;(ROW()+12*(($AO536-1)*3+$AP536)-ROW())/12+5),AT536)</f>
        <v>0</v>
      </c>
      <c r="AV536" s="511">
        <f ca="1">IF(AND(AR536+AT536&gt;0,AS536+AU536&gt;0),COUNTIF(AV$6:AV535,"&gt;0")+1,0)</f>
        <v>0</v>
      </c>
    </row>
    <row r="537" spans="41:48">
      <c r="AO537" s="511">
        <v>15</v>
      </c>
      <c r="AP537" s="511">
        <v>3</v>
      </c>
      <c r="AQ537" s="511">
        <v>4</v>
      </c>
      <c r="AR537" s="515">
        <f ca="1">IF($AQ537=1,IF(INDIRECT(ADDRESS(($AO537-1)*3+$AP537+5,$AQ537+7))="",0,INDIRECT(ADDRESS(($AO537-1)*3+$AP537+5,$AQ537+7))),IF(INDIRECT(ADDRESS(($AO537-1)*3+$AP537+5,$AQ537+7))="",0,IF(COUNTIF(INDIRECT(ADDRESS(($AO537-1)*36+($AP537-1)*12+6,COLUMN())):INDIRECT(ADDRESS(($AO537-1)*36+($AP537-1)*12+$AQ537+4,COLUMN())),INDIRECT(ADDRESS(($AO537-1)*3+$AP537+5,$AQ537+7)))&gt;=1,0,INDIRECT(ADDRESS(($AO537-1)*3+$AP537+5,$AQ537+7)))))</f>
        <v>0</v>
      </c>
      <c r="AS537" s="511">
        <f ca="1">COUNTIF(INDIRECT("H"&amp;(ROW()+12*(($AO537-1)*3+$AP537)-ROW())/12+5):INDIRECT("S"&amp;(ROW()+12*(($AO537-1)*3+$AP537)-ROW())/12+5),AR537)</f>
        <v>0</v>
      </c>
      <c r="AT537" s="515">
        <f ca="1">IF($AQ537=1,IF(INDIRECT(ADDRESS(($AO537-1)*3+$AP537+5,$AQ537+20))="",0,INDIRECT(ADDRESS(($AO537-1)*3+$AP537+5,$AQ537+20))),IF(INDIRECT(ADDRESS(($AO537-1)*3+$AP537+5,$AQ537+20))="",0,IF(COUNTIF(INDIRECT(ADDRESS(($AO537-1)*36+($AP537-1)*12+6,COLUMN())):INDIRECT(ADDRESS(($AO537-1)*36+($AP537-1)*12+$AQ537+4,COLUMN())),INDIRECT(ADDRESS(($AO537-1)*3+$AP537+5,$AQ537+20)))&gt;=1,0,INDIRECT(ADDRESS(($AO537-1)*3+$AP537+5,$AQ537+20)))))</f>
        <v>0</v>
      </c>
      <c r="AU537" s="511">
        <f ca="1">COUNTIF(INDIRECT("U"&amp;(ROW()+12*(($AO537-1)*3+$AP537)-ROW())/12+5):INDIRECT("AF"&amp;(ROW()+12*(($AO537-1)*3+$AP537)-ROW())/12+5),AT537)</f>
        <v>0</v>
      </c>
      <c r="AV537" s="511">
        <f ca="1">IF(AND(AR537+AT537&gt;0,AS537+AU537&gt;0),COUNTIF(AV$6:AV536,"&gt;0")+1,0)</f>
        <v>0</v>
      </c>
    </row>
    <row r="538" spans="41:48">
      <c r="AO538" s="511">
        <v>15</v>
      </c>
      <c r="AP538" s="511">
        <v>3</v>
      </c>
      <c r="AQ538" s="511">
        <v>5</v>
      </c>
      <c r="AR538" s="515">
        <f ca="1">IF($AQ538=1,IF(INDIRECT(ADDRESS(($AO538-1)*3+$AP538+5,$AQ538+7))="",0,INDIRECT(ADDRESS(($AO538-1)*3+$AP538+5,$AQ538+7))),IF(INDIRECT(ADDRESS(($AO538-1)*3+$AP538+5,$AQ538+7))="",0,IF(COUNTIF(INDIRECT(ADDRESS(($AO538-1)*36+($AP538-1)*12+6,COLUMN())):INDIRECT(ADDRESS(($AO538-1)*36+($AP538-1)*12+$AQ538+4,COLUMN())),INDIRECT(ADDRESS(($AO538-1)*3+$AP538+5,$AQ538+7)))&gt;=1,0,INDIRECT(ADDRESS(($AO538-1)*3+$AP538+5,$AQ538+7)))))</f>
        <v>0</v>
      </c>
      <c r="AS538" s="511">
        <f ca="1">COUNTIF(INDIRECT("H"&amp;(ROW()+12*(($AO538-1)*3+$AP538)-ROW())/12+5):INDIRECT("S"&amp;(ROW()+12*(($AO538-1)*3+$AP538)-ROW())/12+5),AR538)</f>
        <v>0</v>
      </c>
      <c r="AT538" s="515">
        <f ca="1">IF($AQ538=1,IF(INDIRECT(ADDRESS(($AO538-1)*3+$AP538+5,$AQ538+20))="",0,INDIRECT(ADDRESS(($AO538-1)*3+$AP538+5,$AQ538+20))),IF(INDIRECT(ADDRESS(($AO538-1)*3+$AP538+5,$AQ538+20))="",0,IF(COUNTIF(INDIRECT(ADDRESS(($AO538-1)*36+($AP538-1)*12+6,COLUMN())):INDIRECT(ADDRESS(($AO538-1)*36+($AP538-1)*12+$AQ538+4,COLUMN())),INDIRECT(ADDRESS(($AO538-1)*3+$AP538+5,$AQ538+20)))&gt;=1,0,INDIRECT(ADDRESS(($AO538-1)*3+$AP538+5,$AQ538+20)))))</f>
        <v>0</v>
      </c>
      <c r="AU538" s="511">
        <f ca="1">COUNTIF(INDIRECT("U"&amp;(ROW()+12*(($AO538-1)*3+$AP538)-ROW())/12+5):INDIRECT("AF"&amp;(ROW()+12*(($AO538-1)*3+$AP538)-ROW())/12+5),AT538)</f>
        <v>0</v>
      </c>
      <c r="AV538" s="511">
        <f ca="1">IF(AND(AR538+AT538&gt;0,AS538+AU538&gt;0),COUNTIF(AV$6:AV537,"&gt;0")+1,0)</f>
        <v>0</v>
      </c>
    </row>
    <row r="539" spans="41:48">
      <c r="AO539" s="511">
        <v>15</v>
      </c>
      <c r="AP539" s="511">
        <v>3</v>
      </c>
      <c r="AQ539" s="511">
        <v>6</v>
      </c>
      <c r="AR539" s="515">
        <f ca="1">IF($AQ539=1,IF(INDIRECT(ADDRESS(($AO539-1)*3+$AP539+5,$AQ539+7))="",0,INDIRECT(ADDRESS(($AO539-1)*3+$AP539+5,$AQ539+7))),IF(INDIRECT(ADDRESS(($AO539-1)*3+$AP539+5,$AQ539+7))="",0,IF(COUNTIF(INDIRECT(ADDRESS(($AO539-1)*36+($AP539-1)*12+6,COLUMN())):INDIRECT(ADDRESS(($AO539-1)*36+($AP539-1)*12+$AQ539+4,COLUMN())),INDIRECT(ADDRESS(($AO539-1)*3+$AP539+5,$AQ539+7)))&gt;=1,0,INDIRECT(ADDRESS(($AO539-1)*3+$AP539+5,$AQ539+7)))))</f>
        <v>0</v>
      </c>
      <c r="AS539" s="511">
        <f ca="1">COUNTIF(INDIRECT("H"&amp;(ROW()+12*(($AO539-1)*3+$AP539)-ROW())/12+5):INDIRECT("S"&amp;(ROW()+12*(($AO539-1)*3+$AP539)-ROW())/12+5),AR539)</f>
        <v>0</v>
      </c>
      <c r="AT539" s="515">
        <f ca="1">IF($AQ539=1,IF(INDIRECT(ADDRESS(($AO539-1)*3+$AP539+5,$AQ539+20))="",0,INDIRECT(ADDRESS(($AO539-1)*3+$AP539+5,$AQ539+20))),IF(INDIRECT(ADDRESS(($AO539-1)*3+$AP539+5,$AQ539+20))="",0,IF(COUNTIF(INDIRECT(ADDRESS(($AO539-1)*36+($AP539-1)*12+6,COLUMN())):INDIRECT(ADDRESS(($AO539-1)*36+($AP539-1)*12+$AQ539+4,COLUMN())),INDIRECT(ADDRESS(($AO539-1)*3+$AP539+5,$AQ539+20)))&gt;=1,0,INDIRECT(ADDRESS(($AO539-1)*3+$AP539+5,$AQ539+20)))))</f>
        <v>0</v>
      </c>
      <c r="AU539" s="511">
        <f ca="1">COUNTIF(INDIRECT("U"&amp;(ROW()+12*(($AO539-1)*3+$AP539)-ROW())/12+5):INDIRECT("AF"&amp;(ROW()+12*(($AO539-1)*3+$AP539)-ROW())/12+5),AT539)</f>
        <v>0</v>
      </c>
      <c r="AV539" s="511">
        <f ca="1">IF(AND(AR539+AT539&gt;0,AS539+AU539&gt;0),COUNTIF(AV$6:AV538,"&gt;0")+1,0)</f>
        <v>0</v>
      </c>
    </row>
    <row r="540" spans="41:48">
      <c r="AO540" s="511">
        <v>15</v>
      </c>
      <c r="AP540" s="511">
        <v>3</v>
      </c>
      <c r="AQ540" s="511">
        <v>7</v>
      </c>
      <c r="AR540" s="515">
        <f ca="1">IF($AQ540=1,IF(INDIRECT(ADDRESS(($AO540-1)*3+$AP540+5,$AQ540+7))="",0,INDIRECT(ADDRESS(($AO540-1)*3+$AP540+5,$AQ540+7))),IF(INDIRECT(ADDRESS(($AO540-1)*3+$AP540+5,$AQ540+7))="",0,IF(COUNTIF(INDIRECT(ADDRESS(($AO540-1)*36+($AP540-1)*12+6,COLUMN())):INDIRECT(ADDRESS(($AO540-1)*36+($AP540-1)*12+$AQ540+4,COLUMN())),INDIRECT(ADDRESS(($AO540-1)*3+$AP540+5,$AQ540+7)))&gt;=1,0,INDIRECT(ADDRESS(($AO540-1)*3+$AP540+5,$AQ540+7)))))</f>
        <v>0</v>
      </c>
      <c r="AS540" s="511">
        <f ca="1">COUNTIF(INDIRECT("H"&amp;(ROW()+12*(($AO540-1)*3+$AP540)-ROW())/12+5):INDIRECT("S"&amp;(ROW()+12*(($AO540-1)*3+$AP540)-ROW())/12+5),AR540)</f>
        <v>0</v>
      </c>
      <c r="AT540" s="515">
        <f ca="1">IF($AQ540=1,IF(INDIRECT(ADDRESS(($AO540-1)*3+$AP540+5,$AQ540+20))="",0,INDIRECT(ADDRESS(($AO540-1)*3+$AP540+5,$AQ540+20))),IF(INDIRECT(ADDRESS(($AO540-1)*3+$AP540+5,$AQ540+20))="",0,IF(COUNTIF(INDIRECT(ADDRESS(($AO540-1)*36+($AP540-1)*12+6,COLUMN())):INDIRECT(ADDRESS(($AO540-1)*36+($AP540-1)*12+$AQ540+4,COLUMN())),INDIRECT(ADDRESS(($AO540-1)*3+$AP540+5,$AQ540+20)))&gt;=1,0,INDIRECT(ADDRESS(($AO540-1)*3+$AP540+5,$AQ540+20)))))</f>
        <v>0</v>
      </c>
      <c r="AU540" s="511">
        <f ca="1">COUNTIF(INDIRECT("U"&amp;(ROW()+12*(($AO540-1)*3+$AP540)-ROW())/12+5):INDIRECT("AF"&amp;(ROW()+12*(($AO540-1)*3+$AP540)-ROW())/12+5),AT540)</f>
        <v>0</v>
      </c>
      <c r="AV540" s="511">
        <f ca="1">IF(AND(AR540+AT540&gt;0,AS540+AU540&gt;0),COUNTIF(AV$6:AV539,"&gt;0")+1,0)</f>
        <v>0</v>
      </c>
    </row>
    <row r="541" spans="41:48">
      <c r="AO541" s="511">
        <v>15</v>
      </c>
      <c r="AP541" s="511">
        <v>3</v>
      </c>
      <c r="AQ541" s="511">
        <v>8</v>
      </c>
      <c r="AR541" s="515">
        <f ca="1">IF($AQ541=1,IF(INDIRECT(ADDRESS(($AO541-1)*3+$AP541+5,$AQ541+7))="",0,INDIRECT(ADDRESS(($AO541-1)*3+$AP541+5,$AQ541+7))),IF(INDIRECT(ADDRESS(($AO541-1)*3+$AP541+5,$AQ541+7))="",0,IF(COUNTIF(INDIRECT(ADDRESS(($AO541-1)*36+($AP541-1)*12+6,COLUMN())):INDIRECT(ADDRESS(($AO541-1)*36+($AP541-1)*12+$AQ541+4,COLUMN())),INDIRECT(ADDRESS(($AO541-1)*3+$AP541+5,$AQ541+7)))&gt;=1,0,INDIRECT(ADDRESS(($AO541-1)*3+$AP541+5,$AQ541+7)))))</f>
        <v>0</v>
      </c>
      <c r="AS541" s="511">
        <f ca="1">COUNTIF(INDIRECT("H"&amp;(ROW()+12*(($AO541-1)*3+$AP541)-ROW())/12+5):INDIRECT("S"&amp;(ROW()+12*(($AO541-1)*3+$AP541)-ROW())/12+5),AR541)</f>
        <v>0</v>
      </c>
      <c r="AT541" s="515">
        <f ca="1">IF($AQ541=1,IF(INDIRECT(ADDRESS(($AO541-1)*3+$AP541+5,$AQ541+20))="",0,INDIRECT(ADDRESS(($AO541-1)*3+$AP541+5,$AQ541+20))),IF(INDIRECT(ADDRESS(($AO541-1)*3+$AP541+5,$AQ541+20))="",0,IF(COUNTIF(INDIRECT(ADDRESS(($AO541-1)*36+($AP541-1)*12+6,COLUMN())):INDIRECT(ADDRESS(($AO541-1)*36+($AP541-1)*12+$AQ541+4,COLUMN())),INDIRECT(ADDRESS(($AO541-1)*3+$AP541+5,$AQ541+20)))&gt;=1,0,INDIRECT(ADDRESS(($AO541-1)*3+$AP541+5,$AQ541+20)))))</f>
        <v>0</v>
      </c>
      <c r="AU541" s="511">
        <f ca="1">COUNTIF(INDIRECT("U"&amp;(ROW()+12*(($AO541-1)*3+$AP541)-ROW())/12+5):INDIRECT("AF"&amp;(ROW()+12*(($AO541-1)*3+$AP541)-ROW())/12+5),AT541)</f>
        <v>0</v>
      </c>
      <c r="AV541" s="511">
        <f ca="1">IF(AND(AR541+AT541&gt;0,AS541+AU541&gt;0),COUNTIF(AV$6:AV540,"&gt;0")+1,0)</f>
        <v>0</v>
      </c>
    </row>
    <row r="542" spans="41:48">
      <c r="AO542" s="511">
        <v>15</v>
      </c>
      <c r="AP542" s="511">
        <v>3</v>
      </c>
      <c r="AQ542" s="511">
        <v>9</v>
      </c>
      <c r="AR542" s="515">
        <f ca="1">IF($AQ542=1,IF(INDIRECT(ADDRESS(($AO542-1)*3+$AP542+5,$AQ542+7))="",0,INDIRECT(ADDRESS(($AO542-1)*3+$AP542+5,$AQ542+7))),IF(INDIRECT(ADDRESS(($AO542-1)*3+$AP542+5,$AQ542+7))="",0,IF(COUNTIF(INDIRECT(ADDRESS(($AO542-1)*36+($AP542-1)*12+6,COLUMN())):INDIRECT(ADDRESS(($AO542-1)*36+($AP542-1)*12+$AQ542+4,COLUMN())),INDIRECT(ADDRESS(($AO542-1)*3+$AP542+5,$AQ542+7)))&gt;=1,0,INDIRECT(ADDRESS(($AO542-1)*3+$AP542+5,$AQ542+7)))))</f>
        <v>0</v>
      </c>
      <c r="AS542" s="511">
        <f ca="1">COUNTIF(INDIRECT("H"&amp;(ROW()+12*(($AO542-1)*3+$AP542)-ROW())/12+5):INDIRECT("S"&amp;(ROW()+12*(($AO542-1)*3+$AP542)-ROW())/12+5),AR542)</f>
        <v>0</v>
      </c>
      <c r="AT542" s="515">
        <f ca="1">IF($AQ542=1,IF(INDIRECT(ADDRESS(($AO542-1)*3+$AP542+5,$AQ542+20))="",0,INDIRECT(ADDRESS(($AO542-1)*3+$AP542+5,$AQ542+20))),IF(INDIRECT(ADDRESS(($AO542-1)*3+$AP542+5,$AQ542+20))="",0,IF(COUNTIF(INDIRECT(ADDRESS(($AO542-1)*36+($AP542-1)*12+6,COLUMN())):INDIRECT(ADDRESS(($AO542-1)*36+($AP542-1)*12+$AQ542+4,COLUMN())),INDIRECT(ADDRESS(($AO542-1)*3+$AP542+5,$AQ542+20)))&gt;=1,0,INDIRECT(ADDRESS(($AO542-1)*3+$AP542+5,$AQ542+20)))))</f>
        <v>0</v>
      </c>
      <c r="AU542" s="511">
        <f ca="1">COUNTIF(INDIRECT("U"&amp;(ROW()+12*(($AO542-1)*3+$AP542)-ROW())/12+5):INDIRECT("AF"&amp;(ROW()+12*(($AO542-1)*3+$AP542)-ROW())/12+5),AT542)</f>
        <v>0</v>
      </c>
      <c r="AV542" s="511">
        <f ca="1">IF(AND(AR542+AT542&gt;0,AS542+AU542&gt;0),COUNTIF(AV$6:AV541,"&gt;0")+1,0)</f>
        <v>0</v>
      </c>
    </row>
    <row r="543" spans="41:48">
      <c r="AO543" s="511">
        <v>15</v>
      </c>
      <c r="AP543" s="511">
        <v>3</v>
      </c>
      <c r="AQ543" s="511">
        <v>10</v>
      </c>
      <c r="AR543" s="515">
        <f ca="1">IF($AQ543=1,IF(INDIRECT(ADDRESS(($AO543-1)*3+$AP543+5,$AQ543+7))="",0,INDIRECT(ADDRESS(($AO543-1)*3+$AP543+5,$AQ543+7))),IF(INDIRECT(ADDRESS(($AO543-1)*3+$AP543+5,$AQ543+7))="",0,IF(COUNTIF(INDIRECT(ADDRESS(($AO543-1)*36+($AP543-1)*12+6,COLUMN())):INDIRECT(ADDRESS(($AO543-1)*36+($AP543-1)*12+$AQ543+4,COLUMN())),INDIRECT(ADDRESS(($AO543-1)*3+$AP543+5,$AQ543+7)))&gt;=1,0,INDIRECT(ADDRESS(($AO543-1)*3+$AP543+5,$AQ543+7)))))</f>
        <v>0</v>
      </c>
      <c r="AS543" s="511">
        <f ca="1">COUNTIF(INDIRECT("H"&amp;(ROW()+12*(($AO543-1)*3+$AP543)-ROW())/12+5):INDIRECT("S"&amp;(ROW()+12*(($AO543-1)*3+$AP543)-ROW())/12+5),AR543)</f>
        <v>0</v>
      </c>
      <c r="AT543" s="515">
        <f ca="1">IF($AQ543=1,IF(INDIRECT(ADDRESS(($AO543-1)*3+$AP543+5,$AQ543+20))="",0,INDIRECT(ADDRESS(($AO543-1)*3+$AP543+5,$AQ543+20))),IF(INDIRECT(ADDRESS(($AO543-1)*3+$AP543+5,$AQ543+20))="",0,IF(COUNTIF(INDIRECT(ADDRESS(($AO543-1)*36+($AP543-1)*12+6,COLUMN())):INDIRECT(ADDRESS(($AO543-1)*36+($AP543-1)*12+$AQ543+4,COLUMN())),INDIRECT(ADDRESS(($AO543-1)*3+$AP543+5,$AQ543+20)))&gt;=1,0,INDIRECT(ADDRESS(($AO543-1)*3+$AP543+5,$AQ543+20)))))</f>
        <v>0</v>
      </c>
      <c r="AU543" s="511">
        <f ca="1">COUNTIF(INDIRECT("U"&amp;(ROW()+12*(($AO543-1)*3+$AP543)-ROW())/12+5):INDIRECT("AF"&amp;(ROW()+12*(($AO543-1)*3+$AP543)-ROW())/12+5),AT543)</f>
        <v>0</v>
      </c>
      <c r="AV543" s="511">
        <f ca="1">IF(AND(AR543+AT543&gt;0,AS543+AU543&gt;0),COUNTIF(AV$6:AV542,"&gt;0")+1,0)</f>
        <v>0</v>
      </c>
    </row>
    <row r="544" spans="41:48">
      <c r="AO544" s="511">
        <v>15</v>
      </c>
      <c r="AP544" s="511">
        <v>3</v>
      </c>
      <c r="AQ544" s="511">
        <v>11</v>
      </c>
      <c r="AR544" s="515">
        <f ca="1">IF($AQ544=1,IF(INDIRECT(ADDRESS(($AO544-1)*3+$AP544+5,$AQ544+7))="",0,INDIRECT(ADDRESS(($AO544-1)*3+$AP544+5,$AQ544+7))),IF(INDIRECT(ADDRESS(($AO544-1)*3+$AP544+5,$AQ544+7))="",0,IF(COUNTIF(INDIRECT(ADDRESS(($AO544-1)*36+($AP544-1)*12+6,COLUMN())):INDIRECT(ADDRESS(($AO544-1)*36+($AP544-1)*12+$AQ544+4,COLUMN())),INDIRECT(ADDRESS(($AO544-1)*3+$AP544+5,$AQ544+7)))&gt;=1,0,INDIRECT(ADDRESS(($AO544-1)*3+$AP544+5,$AQ544+7)))))</f>
        <v>0</v>
      </c>
      <c r="AS544" s="511">
        <f ca="1">COUNTIF(INDIRECT("H"&amp;(ROW()+12*(($AO544-1)*3+$AP544)-ROW())/12+5):INDIRECT("S"&amp;(ROW()+12*(($AO544-1)*3+$AP544)-ROW())/12+5),AR544)</f>
        <v>0</v>
      </c>
      <c r="AT544" s="515">
        <f ca="1">IF($AQ544=1,IF(INDIRECT(ADDRESS(($AO544-1)*3+$AP544+5,$AQ544+20))="",0,INDIRECT(ADDRESS(($AO544-1)*3+$AP544+5,$AQ544+20))),IF(INDIRECT(ADDRESS(($AO544-1)*3+$AP544+5,$AQ544+20))="",0,IF(COUNTIF(INDIRECT(ADDRESS(($AO544-1)*36+($AP544-1)*12+6,COLUMN())):INDIRECT(ADDRESS(($AO544-1)*36+($AP544-1)*12+$AQ544+4,COLUMN())),INDIRECT(ADDRESS(($AO544-1)*3+$AP544+5,$AQ544+20)))&gt;=1,0,INDIRECT(ADDRESS(($AO544-1)*3+$AP544+5,$AQ544+20)))))</f>
        <v>0</v>
      </c>
      <c r="AU544" s="511">
        <f ca="1">COUNTIF(INDIRECT("U"&amp;(ROW()+12*(($AO544-1)*3+$AP544)-ROW())/12+5):INDIRECT("AF"&amp;(ROW()+12*(($AO544-1)*3+$AP544)-ROW())/12+5),AT544)</f>
        <v>0</v>
      </c>
      <c r="AV544" s="511">
        <f ca="1">IF(AND(AR544+AT544&gt;0,AS544+AU544&gt;0),COUNTIF(AV$6:AV543,"&gt;0")+1,0)</f>
        <v>0</v>
      </c>
    </row>
    <row r="545" spans="41:48">
      <c r="AO545" s="511">
        <v>15</v>
      </c>
      <c r="AP545" s="511">
        <v>3</v>
      </c>
      <c r="AQ545" s="511">
        <v>12</v>
      </c>
      <c r="AR545" s="515">
        <f ca="1">IF($AQ545=1,IF(INDIRECT(ADDRESS(($AO545-1)*3+$AP545+5,$AQ545+7))="",0,INDIRECT(ADDRESS(($AO545-1)*3+$AP545+5,$AQ545+7))),IF(INDIRECT(ADDRESS(($AO545-1)*3+$AP545+5,$AQ545+7))="",0,IF(COUNTIF(INDIRECT(ADDRESS(($AO545-1)*36+($AP545-1)*12+6,COLUMN())):INDIRECT(ADDRESS(($AO545-1)*36+($AP545-1)*12+$AQ545+4,COLUMN())),INDIRECT(ADDRESS(($AO545-1)*3+$AP545+5,$AQ545+7)))&gt;=1,0,INDIRECT(ADDRESS(($AO545-1)*3+$AP545+5,$AQ545+7)))))</f>
        <v>0</v>
      </c>
      <c r="AS545" s="511">
        <f ca="1">COUNTIF(INDIRECT("H"&amp;(ROW()+12*(($AO545-1)*3+$AP545)-ROW())/12+5):INDIRECT("S"&amp;(ROW()+12*(($AO545-1)*3+$AP545)-ROW())/12+5),AR545)</f>
        <v>0</v>
      </c>
      <c r="AT545" s="515">
        <f ca="1">IF($AQ545=1,IF(INDIRECT(ADDRESS(($AO545-1)*3+$AP545+5,$AQ545+20))="",0,INDIRECT(ADDRESS(($AO545-1)*3+$AP545+5,$AQ545+20))),IF(INDIRECT(ADDRESS(($AO545-1)*3+$AP545+5,$AQ545+20))="",0,IF(COUNTIF(INDIRECT(ADDRESS(($AO545-1)*36+($AP545-1)*12+6,COLUMN())):INDIRECT(ADDRESS(($AO545-1)*36+($AP545-1)*12+$AQ545+4,COLUMN())),INDIRECT(ADDRESS(($AO545-1)*3+$AP545+5,$AQ545+20)))&gt;=1,0,INDIRECT(ADDRESS(($AO545-1)*3+$AP545+5,$AQ545+20)))))</f>
        <v>0</v>
      </c>
      <c r="AU545" s="511">
        <f ca="1">COUNTIF(INDIRECT("U"&amp;(ROW()+12*(($AO545-1)*3+$AP545)-ROW())/12+5):INDIRECT("AF"&amp;(ROW()+12*(($AO545-1)*3+$AP545)-ROW())/12+5),AT545)</f>
        <v>0</v>
      </c>
      <c r="AV545" s="511">
        <f ca="1">IF(AND(AR545+AT545&gt;0,AS545+AU545&gt;0),COUNTIF(AV$6:AV544,"&gt;0")+1,0)</f>
        <v>0</v>
      </c>
    </row>
    <row r="546" spans="41:48">
      <c r="AO546" s="511">
        <v>16</v>
      </c>
      <c r="AP546" s="511">
        <v>1</v>
      </c>
      <c r="AQ546" s="511">
        <v>1</v>
      </c>
      <c r="AR546" s="515">
        <f ca="1">IF($AQ546=1,IF(INDIRECT(ADDRESS(($AO546-1)*3+$AP546+5,$AQ546+7))="",0,INDIRECT(ADDRESS(($AO546-1)*3+$AP546+5,$AQ546+7))),IF(INDIRECT(ADDRESS(($AO546-1)*3+$AP546+5,$AQ546+7))="",0,IF(COUNTIF(INDIRECT(ADDRESS(($AO546-1)*36+($AP546-1)*12+6,COLUMN())):INDIRECT(ADDRESS(($AO546-1)*36+($AP546-1)*12+$AQ546+4,COLUMN())),INDIRECT(ADDRESS(($AO546-1)*3+$AP546+5,$AQ546+7)))&gt;=1,0,INDIRECT(ADDRESS(($AO546-1)*3+$AP546+5,$AQ546+7)))))</f>
        <v>0</v>
      </c>
      <c r="AS546" s="511">
        <f ca="1">COUNTIF(INDIRECT("H"&amp;(ROW()+12*(($AO546-1)*3+$AP546)-ROW())/12+5):INDIRECT("S"&amp;(ROW()+12*(($AO546-1)*3+$AP546)-ROW())/12+5),AR546)</f>
        <v>0</v>
      </c>
      <c r="AT546" s="515">
        <f ca="1">IF($AQ546=1,IF(INDIRECT(ADDRESS(($AO546-1)*3+$AP546+5,$AQ546+20))="",0,INDIRECT(ADDRESS(($AO546-1)*3+$AP546+5,$AQ546+20))),IF(INDIRECT(ADDRESS(($AO546-1)*3+$AP546+5,$AQ546+20))="",0,IF(COUNTIF(INDIRECT(ADDRESS(($AO546-1)*36+($AP546-1)*12+6,COLUMN())):INDIRECT(ADDRESS(($AO546-1)*36+($AP546-1)*12+$AQ546+4,COLUMN())),INDIRECT(ADDRESS(($AO546-1)*3+$AP546+5,$AQ546+20)))&gt;=1,0,INDIRECT(ADDRESS(($AO546-1)*3+$AP546+5,$AQ546+20)))))</f>
        <v>0</v>
      </c>
      <c r="AU546" s="511">
        <f ca="1">COUNTIF(INDIRECT("U"&amp;(ROW()+12*(($AO546-1)*3+$AP546)-ROW())/12+5):INDIRECT("AF"&amp;(ROW()+12*(($AO546-1)*3+$AP546)-ROW())/12+5),AT546)</f>
        <v>0</v>
      </c>
      <c r="AV546" s="511">
        <f ca="1">IF(AND(AR546+AT546&gt;0,AS546+AU546&gt;0),COUNTIF(AV$6:AV545,"&gt;0")+1,0)</f>
        <v>0</v>
      </c>
    </row>
    <row r="547" spans="41:48">
      <c r="AO547" s="511">
        <v>16</v>
      </c>
      <c r="AP547" s="511">
        <v>1</v>
      </c>
      <c r="AQ547" s="511">
        <v>2</v>
      </c>
      <c r="AR547" s="515">
        <f ca="1">IF($AQ547=1,IF(INDIRECT(ADDRESS(($AO547-1)*3+$AP547+5,$AQ547+7))="",0,INDIRECT(ADDRESS(($AO547-1)*3+$AP547+5,$AQ547+7))),IF(INDIRECT(ADDRESS(($AO547-1)*3+$AP547+5,$AQ547+7))="",0,IF(COUNTIF(INDIRECT(ADDRESS(($AO547-1)*36+($AP547-1)*12+6,COLUMN())):INDIRECT(ADDRESS(($AO547-1)*36+($AP547-1)*12+$AQ547+4,COLUMN())),INDIRECT(ADDRESS(($AO547-1)*3+$AP547+5,$AQ547+7)))&gt;=1,0,INDIRECT(ADDRESS(($AO547-1)*3+$AP547+5,$AQ547+7)))))</f>
        <v>0</v>
      </c>
      <c r="AS547" s="511">
        <f ca="1">COUNTIF(INDIRECT("H"&amp;(ROW()+12*(($AO547-1)*3+$AP547)-ROW())/12+5):INDIRECT("S"&amp;(ROW()+12*(($AO547-1)*3+$AP547)-ROW())/12+5),AR547)</f>
        <v>0</v>
      </c>
      <c r="AT547" s="515">
        <f ca="1">IF($AQ547=1,IF(INDIRECT(ADDRESS(($AO547-1)*3+$AP547+5,$AQ547+20))="",0,INDIRECT(ADDRESS(($AO547-1)*3+$AP547+5,$AQ547+20))),IF(INDIRECT(ADDRESS(($AO547-1)*3+$AP547+5,$AQ547+20))="",0,IF(COUNTIF(INDIRECT(ADDRESS(($AO547-1)*36+($AP547-1)*12+6,COLUMN())):INDIRECT(ADDRESS(($AO547-1)*36+($AP547-1)*12+$AQ547+4,COLUMN())),INDIRECT(ADDRESS(($AO547-1)*3+$AP547+5,$AQ547+20)))&gt;=1,0,INDIRECT(ADDRESS(($AO547-1)*3+$AP547+5,$AQ547+20)))))</f>
        <v>0</v>
      </c>
      <c r="AU547" s="511">
        <f ca="1">COUNTIF(INDIRECT("U"&amp;(ROW()+12*(($AO547-1)*3+$AP547)-ROW())/12+5):INDIRECT("AF"&amp;(ROW()+12*(($AO547-1)*3+$AP547)-ROW())/12+5),AT547)</f>
        <v>0</v>
      </c>
      <c r="AV547" s="511">
        <f ca="1">IF(AND(AR547+AT547&gt;0,AS547+AU547&gt;0),COUNTIF(AV$6:AV546,"&gt;0")+1,0)</f>
        <v>0</v>
      </c>
    </row>
    <row r="548" spans="41:48">
      <c r="AO548" s="511">
        <v>16</v>
      </c>
      <c r="AP548" s="511">
        <v>1</v>
      </c>
      <c r="AQ548" s="511">
        <v>3</v>
      </c>
      <c r="AR548" s="515">
        <f ca="1">IF($AQ548=1,IF(INDIRECT(ADDRESS(($AO548-1)*3+$AP548+5,$AQ548+7))="",0,INDIRECT(ADDRESS(($AO548-1)*3+$AP548+5,$AQ548+7))),IF(INDIRECT(ADDRESS(($AO548-1)*3+$AP548+5,$AQ548+7))="",0,IF(COUNTIF(INDIRECT(ADDRESS(($AO548-1)*36+($AP548-1)*12+6,COLUMN())):INDIRECT(ADDRESS(($AO548-1)*36+($AP548-1)*12+$AQ548+4,COLUMN())),INDIRECT(ADDRESS(($AO548-1)*3+$AP548+5,$AQ548+7)))&gt;=1,0,INDIRECT(ADDRESS(($AO548-1)*3+$AP548+5,$AQ548+7)))))</f>
        <v>0</v>
      </c>
      <c r="AS548" s="511">
        <f ca="1">COUNTIF(INDIRECT("H"&amp;(ROW()+12*(($AO548-1)*3+$AP548)-ROW())/12+5):INDIRECT("S"&amp;(ROW()+12*(($AO548-1)*3+$AP548)-ROW())/12+5),AR548)</f>
        <v>0</v>
      </c>
      <c r="AT548" s="515">
        <f ca="1">IF($AQ548=1,IF(INDIRECT(ADDRESS(($AO548-1)*3+$AP548+5,$AQ548+20))="",0,INDIRECT(ADDRESS(($AO548-1)*3+$AP548+5,$AQ548+20))),IF(INDIRECT(ADDRESS(($AO548-1)*3+$AP548+5,$AQ548+20))="",0,IF(COUNTIF(INDIRECT(ADDRESS(($AO548-1)*36+($AP548-1)*12+6,COLUMN())):INDIRECT(ADDRESS(($AO548-1)*36+($AP548-1)*12+$AQ548+4,COLUMN())),INDIRECT(ADDRESS(($AO548-1)*3+$AP548+5,$AQ548+20)))&gt;=1,0,INDIRECT(ADDRESS(($AO548-1)*3+$AP548+5,$AQ548+20)))))</f>
        <v>0</v>
      </c>
      <c r="AU548" s="511">
        <f ca="1">COUNTIF(INDIRECT("U"&amp;(ROW()+12*(($AO548-1)*3+$AP548)-ROW())/12+5):INDIRECT("AF"&amp;(ROW()+12*(($AO548-1)*3+$AP548)-ROW())/12+5),AT548)</f>
        <v>0</v>
      </c>
      <c r="AV548" s="511">
        <f ca="1">IF(AND(AR548+AT548&gt;0,AS548+AU548&gt;0),COUNTIF(AV$6:AV547,"&gt;0")+1,0)</f>
        <v>0</v>
      </c>
    </row>
    <row r="549" spans="41:48">
      <c r="AO549" s="511">
        <v>16</v>
      </c>
      <c r="AP549" s="511">
        <v>1</v>
      </c>
      <c r="AQ549" s="511">
        <v>4</v>
      </c>
      <c r="AR549" s="515">
        <f ca="1">IF($AQ549=1,IF(INDIRECT(ADDRESS(($AO549-1)*3+$AP549+5,$AQ549+7))="",0,INDIRECT(ADDRESS(($AO549-1)*3+$AP549+5,$AQ549+7))),IF(INDIRECT(ADDRESS(($AO549-1)*3+$AP549+5,$AQ549+7))="",0,IF(COUNTIF(INDIRECT(ADDRESS(($AO549-1)*36+($AP549-1)*12+6,COLUMN())):INDIRECT(ADDRESS(($AO549-1)*36+($AP549-1)*12+$AQ549+4,COLUMN())),INDIRECT(ADDRESS(($AO549-1)*3+$AP549+5,$AQ549+7)))&gt;=1,0,INDIRECT(ADDRESS(($AO549-1)*3+$AP549+5,$AQ549+7)))))</f>
        <v>0</v>
      </c>
      <c r="AS549" s="511">
        <f ca="1">COUNTIF(INDIRECT("H"&amp;(ROW()+12*(($AO549-1)*3+$AP549)-ROW())/12+5):INDIRECT("S"&amp;(ROW()+12*(($AO549-1)*3+$AP549)-ROW())/12+5),AR549)</f>
        <v>0</v>
      </c>
      <c r="AT549" s="515">
        <f ca="1">IF($AQ549=1,IF(INDIRECT(ADDRESS(($AO549-1)*3+$AP549+5,$AQ549+20))="",0,INDIRECT(ADDRESS(($AO549-1)*3+$AP549+5,$AQ549+20))),IF(INDIRECT(ADDRESS(($AO549-1)*3+$AP549+5,$AQ549+20))="",0,IF(COUNTIF(INDIRECT(ADDRESS(($AO549-1)*36+($AP549-1)*12+6,COLUMN())):INDIRECT(ADDRESS(($AO549-1)*36+($AP549-1)*12+$AQ549+4,COLUMN())),INDIRECT(ADDRESS(($AO549-1)*3+$AP549+5,$AQ549+20)))&gt;=1,0,INDIRECT(ADDRESS(($AO549-1)*3+$AP549+5,$AQ549+20)))))</f>
        <v>0</v>
      </c>
      <c r="AU549" s="511">
        <f ca="1">COUNTIF(INDIRECT("U"&amp;(ROW()+12*(($AO549-1)*3+$AP549)-ROW())/12+5):INDIRECT("AF"&amp;(ROW()+12*(($AO549-1)*3+$AP549)-ROW())/12+5),AT549)</f>
        <v>0</v>
      </c>
      <c r="AV549" s="511">
        <f ca="1">IF(AND(AR549+AT549&gt;0,AS549+AU549&gt;0),COUNTIF(AV$6:AV548,"&gt;0")+1,0)</f>
        <v>0</v>
      </c>
    </row>
    <row r="550" spans="41:48">
      <c r="AO550" s="511">
        <v>16</v>
      </c>
      <c r="AP550" s="511">
        <v>1</v>
      </c>
      <c r="AQ550" s="511">
        <v>5</v>
      </c>
      <c r="AR550" s="515">
        <f ca="1">IF($AQ550=1,IF(INDIRECT(ADDRESS(($AO550-1)*3+$AP550+5,$AQ550+7))="",0,INDIRECT(ADDRESS(($AO550-1)*3+$AP550+5,$AQ550+7))),IF(INDIRECT(ADDRESS(($AO550-1)*3+$AP550+5,$AQ550+7))="",0,IF(COUNTIF(INDIRECT(ADDRESS(($AO550-1)*36+($AP550-1)*12+6,COLUMN())):INDIRECT(ADDRESS(($AO550-1)*36+($AP550-1)*12+$AQ550+4,COLUMN())),INDIRECT(ADDRESS(($AO550-1)*3+$AP550+5,$AQ550+7)))&gt;=1,0,INDIRECT(ADDRESS(($AO550-1)*3+$AP550+5,$AQ550+7)))))</f>
        <v>0</v>
      </c>
      <c r="AS550" s="511">
        <f ca="1">COUNTIF(INDIRECT("H"&amp;(ROW()+12*(($AO550-1)*3+$AP550)-ROW())/12+5):INDIRECT("S"&amp;(ROW()+12*(($AO550-1)*3+$AP550)-ROW())/12+5),AR550)</f>
        <v>0</v>
      </c>
      <c r="AT550" s="515">
        <f ca="1">IF($AQ550=1,IF(INDIRECT(ADDRESS(($AO550-1)*3+$AP550+5,$AQ550+20))="",0,INDIRECT(ADDRESS(($AO550-1)*3+$AP550+5,$AQ550+20))),IF(INDIRECT(ADDRESS(($AO550-1)*3+$AP550+5,$AQ550+20))="",0,IF(COUNTIF(INDIRECT(ADDRESS(($AO550-1)*36+($AP550-1)*12+6,COLUMN())):INDIRECT(ADDRESS(($AO550-1)*36+($AP550-1)*12+$AQ550+4,COLUMN())),INDIRECT(ADDRESS(($AO550-1)*3+$AP550+5,$AQ550+20)))&gt;=1,0,INDIRECT(ADDRESS(($AO550-1)*3+$AP550+5,$AQ550+20)))))</f>
        <v>0</v>
      </c>
      <c r="AU550" s="511">
        <f ca="1">COUNTIF(INDIRECT("U"&amp;(ROW()+12*(($AO550-1)*3+$AP550)-ROW())/12+5):INDIRECT("AF"&amp;(ROW()+12*(($AO550-1)*3+$AP550)-ROW())/12+5),AT550)</f>
        <v>0</v>
      </c>
      <c r="AV550" s="511">
        <f ca="1">IF(AND(AR550+AT550&gt;0,AS550+AU550&gt;0),COUNTIF(AV$6:AV549,"&gt;0")+1,0)</f>
        <v>0</v>
      </c>
    </row>
    <row r="551" spans="41:48">
      <c r="AO551" s="511">
        <v>16</v>
      </c>
      <c r="AP551" s="511">
        <v>1</v>
      </c>
      <c r="AQ551" s="511">
        <v>6</v>
      </c>
      <c r="AR551" s="515">
        <f ca="1">IF($AQ551=1,IF(INDIRECT(ADDRESS(($AO551-1)*3+$AP551+5,$AQ551+7))="",0,INDIRECT(ADDRESS(($AO551-1)*3+$AP551+5,$AQ551+7))),IF(INDIRECT(ADDRESS(($AO551-1)*3+$AP551+5,$AQ551+7))="",0,IF(COUNTIF(INDIRECT(ADDRESS(($AO551-1)*36+($AP551-1)*12+6,COLUMN())):INDIRECT(ADDRESS(($AO551-1)*36+($AP551-1)*12+$AQ551+4,COLUMN())),INDIRECT(ADDRESS(($AO551-1)*3+$AP551+5,$AQ551+7)))&gt;=1,0,INDIRECT(ADDRESS(($AO551-1)*3+$AP551+5,$AQ551+7)))))</f>
        <v>0</v>
      </c>
      <c r="AS551" s="511">
        <f ca="1">COUNTIF(INDIRECT("H"&amp;(ROW()+12*(($AO551-1)*3+$AP551)-ROW())/12+5):INDIRECT("S"&amp;(ROW()+12*(($AO551-1)*3+$AP551)-ROW())/12+5),AR551)</f>
        <v>0</v>
      </c>
      <c r="AT551" s="515">
        <f ca="1">IF($AQ551=1,IF(INDIRECT(ADDRESS(($AO551-1)*3+$AP551+5,$AQ551+20))="",0,INDIRECT(ADDRESS(($AO551-1)*3+$AP551+5,$AQ551+20))),IF(INDIRECT(ADDRESS(($AO551-1)*3+$AP551+5,$AQ551+20))="",0,IF(COUNTIF(INDIRECT(ADDRESS(($AO551-1)*36+($AP551-1)*12+6,COLUMN())):INDIRECT(ADDRESS(($AO551-1)*36+($AP551-1)*12+$AQ551+4,COLUMN())),INDIRECT(ADDRESS(($AO551-1)*3+$AP551+5,$AQ551+20)))&gt;=1,0,INDIRECT(ADDRESS(($AO551-1)*3+$AP551+5,$AQ551+20)))))</f>
        <v>0</v>
      </c>
      <c r="AU551" s="511">
        <f ca="1">COUNTIF(INDIRECT("U"&amp;(ROW()+12*(($AO551-1)*3+$AP551)-ROW())/12+5):INDIRECT("AF"&amp;(ROW()+12*(($AO551-1)*3+$AP551)-ROW())/12+5),AT551)</f>
        <v>0</v>
      </c>
      <c r="AV551" s="511">
        <f ca="1">IF(AND(AR551+AT551&gt;0,AS551+AU551&gt;0),COUNTIF(AV$6:AV550,"&gt;0")+1,0)</f>
        <v>0</v>
      </c>
    </row>
    <row r="552" spans="41:48">
      <c r="AO552" s="511">
        <v>16</v>
      </c>
      <c r="AP552" s="511">
        <v>1</v>
      </c>
      <c r="AQ552" s="511">
        <v>7</v>
      </c>
      <c r="AR552" s="515">
        <f ca="1">IF($AQ552=1,IF(INDIRECT(ADDRESS(($AO552-1)*3+$AP552+5,$AQ552+7))="",0,INDIRECT(ADDRESS(($AO552-1)*3+$AP552+5,$AQ552+7))),IF(INDIRECT(ADDRESS(($AO552-1)*3+$AP552+5,$AQ552+7))="",0,IF(COUNTIF(INDIRECT(ADDRESS(($AO552-1)*36+($AP552-1)*12+6,COLUMN())):INDIRECT(ADDRESS(($AO552-1)*36+($AP552-1)*12+$AQ552+4,COLUMN())),INDIRECT(ADDRESS(($AO552-1)*3+$AP552+5,$AQ552+7)))&gt;=1,0,INDIRECT(ADDRESS(($AO552-1)*3+$AP552+5,$AQ552+7)))))</f>
        <v>0</v>
      </c>
      <c r="AS552" s="511">
        <f ca="1">COUNTIF(INDIRECT("H"&amp;(ROW()+12*(($AO552-1)*3+$AP552)-ROW())/12+5):INDIRECT("S"&amp;(ROW()+12*(($AO552-1)*3+$AP552)-ROW())/12+5),AR552)</f>
        <v>0</v>
      </c>
      <c r="AT552" s="515">
        <f ca="1">IF($AQ552=1,IF(INDIRECT(ADDRESS(($AO552-1)*3+$AP552+5,$AQ552+20))="",0,INDIRECT(ADDRESS(($AO552-1)*3+$AP552+5,$AQ552+20))),IF(INDIRECT(ADDRESS(($AO552-1)*3+$AP552+5,$AQ552+20))="",0,IF(COUNTIF(INDIRECT(ADDRESS(($AO552-1)*36+($AP552-1)*12+6,COLUMN())):INDIRECT(ADDRESS(($AO552-1)*36+($AP552-1)*12+$AQ552+4,COLUMN())),INDIRECT(ADDRESS(($AO552-1)*3+$AP552+5,$AQ552+20)))&gt;=1,0,INDIRECT(ADDRESS(($AO552-1)*3+$AP552+5,$AQ552+20)))))</f>
        <v>0</v>
      </c>
      <c r="AU552" s="511">
        <f ca="1">COUNTIF(INDIRECT("U"&amp;(ROW()+12*(($AO552-1)*3+$AP552)-ROW())/12+5):INDIRECT("AF"&amp;(ROW()+12*(($AO552-1)*3+$AP552)-ROW())/12+5),AT552)</f>
        <v>0</v>
      </c>
      <c r="AV552" s="511">
        <f ca="1">IF(AND(AR552+AT552&gt;0,AS552+AU552&gt;0),COUNTIF(AV$6:AV551,"&gt;0")+1,0)</f>
        <v>0</v>
      </c>
    </row>
    <row r="553" spans="41:48">
      <c r="AO553" s="511">
        <v>16</v>
      </c>
      <c r="AP553" s="511">
        <v>1</v>
      </c>
      <c r="AQ553" s="511">
        <v>8</v>
      </c>
      <c r="AR553" s="515">
        <f ca="1">IF($AQ553=1,IF(INDIRECT(ADDRESS(($AO553-1)*3+$AP553+5,$AQ553+7))="",0,INDIRECT(ADDRESS(($AO553-1)*3+$AP553+5,$AQ553+7))),IF(INDIRECT(ADDRESS(($AO553-1)*3+$AP553+5,$AQ553+7))="",0,IF(COUNTIF(INDIRECT(ADDRESS(($AO553-1)*36+($AP553-1)*12+6,COLUMN())):INDIRECT(ADDRESS(($AO553-1)*36+($AP553-1)*12+$AQ553+4,COLUMN())),INDIRECT(ADDRESS(($AO553-1)*3+$AP553+5,$AQ553+7)))&gt;=1,0,INDIRECT(ADDRESS(($AO553-1)*3+$AP553+5,$AQ553+7)))))</f>
        <v>0</v>
      </c>
      <c r="AS553" s="511">
        <f ca="1">COUNTIF(INDIRECT("H"&amp;(ROW()+12*(($AO553-1)*3+$AP553)-ROW())/12+5):INDIRECT("S"&amp;(ROW()+12*(($AO553-1)*3+$AP553)-ROW())/12+5),AR553)</f>
        <v>0</v>
      </c>
      <c r="AT553" s="515">
        <f ca="1">IF($AQ553=1,IF(INDIRECT(ADDRESS(($AO553-1)*3+$AP553+5,$AQ553+20))="",0,INDIRECT(ADDRESS(($AO553-1)*3+$AP553+5,$AQ553+20))),IF(INDIRECT(ADDRESS(($AO553-1)*3+$AP553+5,$AQ553+20))="",0,IF(COUNTIF(INDIRECT(ADDRESS(($AO553-1)*36+($AP553-1)*12+6,COLUMN())):INDIRECT(ADDRESS(($AO553-1)*36+($AP553-1)*12+$AQ553+4,COLUMN())),INDIRECT(ADDRESS(($AO553-1)*3+$AP553+5,$AQ553+20)))&gt;=1,0,INDIRECT(ADDRESS(($AO553-1)*3+$AP553+5,$AQ553+20)))))</f>
        <v>0</v>
      </c>
      <c r="AU553" s="511">
        <f ca="1">COUNTIF(INDIRECT("U"&amp;(ROW()+12*(($AO553-1)*3+$AP553)-ROW())/12+5):INDIRECT("AF"&amp;(ROW()+12*(($AO553-1)*3+$AP553)-ROW())/12+5),AT553)</f>
        <v>0</v>
      </c>
      <c r="AV553" s="511">
        <f ca="1">IF(AND(AR553+AT553&gt;0,AS553+AU553&gt;0),COUNTIF(AV$6:AV552,"&gt;0")+1,0)</f>
        <v>0</v>
      </c>
    </row>
    <row r="554" spans="41:48">
      <c r="AO554" s="511">
        <v>16</v>
      </c>
      <c r="AP554" s="511">
        <v>1</v>
      </c>
      <c r="AQ554" s="511">
        <v>9</v>
      </c>
      <c r="AR554" s="515">
        <f ca="1">IF($AQ554=1,IF(INDIRECT(ADDRESS(($AO554-1)*3+$AP554+5,$AQ554+7))="",0,INDIRECT(ADDRESS(($AO554-1)*3+$AP554+5,$AQ554+7))),IF(INDIRECT(ADDRESS(($AO554-1)*3+$AP554+5,$AQ554+7))="",0,IF(COUNTIF(INDIRECT(ADDRESS(($AO554-1)*36+($AP554-1)*12+6,COLUMN())):INDIRECT(ADDRESS(($AO554-1)*36+($AP554-1)*12+$AQ554+4,COLUMN())),INDIRECT(ADDRESS(($AO554-1)*3+$AP554+5,$AQ554+7)))&gt;=1,0,INDIRECT(ADDRESS(($AO554-1)*3+$AP554+5,$AQ554+7)))))</f>
        <v>0</v>
      </c>
      <c r="AS554" s="511">
        <f ca="1">COUNTIF(INDIRECT("H"&amp;(ROW()+12*(($AO554-1)*3+$AP554)-ROW())/12+5):INDIRECT("S"&amp;(ROW()+12*(($AO554-1)*3+$AP554)-ROW())/12+5),AR554)</f>
        <v>0</v>
      </c>
      <c r="AT554" s="515">
        <f ca="1">IF($AQ554=1,IF(INDIRECT(ADDRESS(($AO554-1)*3+$AP554+5,$AQ554+20))="",0,INDIRECT(ADDRESS(($AO554-1)*3+$AP554+5,$AQ554+20))),IF(INDIRECT(ADDRESS(($AO554-1)*3+$AP554+5,$AQ554+20))="",0,IF(COUNTIF(INDIRECT(ADDRESS(($AO554-1)*36+($AP554-1)*12+6,COLUMN())):INDIRECT(ADDRESS(($AO554-1)*36+($AP554-1)*12+$AQ554+4,COLUMN())),INDIRECT(ADDRESS(($AO554-1)*3+$AP554+5,$AQ554+20)))&gt;=1,0,INDIRECT(ADDRESS(($AO554-1)*3+$AP554+5,$AQ554+20)))))</f>
        <v>0</v>
      </c>
      <c r="AU554" s="511">
        <f ca="1">COUNTIF(INDIRECT("U"&amp;(ROW()+12*(($AO554-1)*3+$AP554)-ROW())/12+5):INDIRECT("AF"&amp;(ROW()+12*(($AO554-1)*3+$AP554)-ROW())/12+5),AT554)</f>
        <v>0</v>
      </c>
      <c r="AV554" s="511">
        <f ca="1">IF(AND(AR554+AT554&gt;0,AS554+AU554&gt;0),COUNTIF(AV$6:AV553,"&gt;0")+1,0)</f>
        <v>0</v>
      </c>
    </row>
    <row r="555" spans="41:48">
      <c r="AO555" s="511">
        <v>16</v>
      </c>
      <c r="AP555" s="511">
        <v>1</v>
      </c>
      <c r="AQ555" s="511">
        <v>10</v>
      </c>
      <c r="AR555" s="515">
        <f ca="1">IF($AQ555=1,IF(INDIRECT(ADDRESS(($AO555-1)*3+$AP555+5,$AQ555+7))="",0,INDIRECT(ADDRESS(($AO555-1)*3+$AP555+5,$AQ555+7))),IF(INDIRECT(ADDRESS(($AO555-1)*3+$AP555+5,$AQ555+7))="",0,IF(COUNTIF(INDIRECT(ADDRESS(($AO555-1)*36+($AP555-1)*12+6,COLUMN())):INDIRECT(ADDRESS(($AO555-1)*36+($AP555-1)*12+$AQ555+4,COLUMN())),INDIRECT(ADDRESS(($AO555-1)*3+$AP555+5,$AQ555+7)))&gt;=1,0,INDIRECT(ADDRESS(($AO555-1)*3+$AP555+5,$AQ555+7)))))</f>
        <v>0</v>
      </c>
      <c r="AS555" s="511">
        <f ca="1">COUNTIF(INDIRECT("H"&amp;(ROW()+12*(($AO555-1)*3+$AP555)-ROW())/12+5):INDIRECT("S"&amp;(ROW()+12*(($AO555-1)*3+$AP555)-ROW())/12+5),AR555)</f>
        <v>0</v>
      </c>
      <c r="AT555" s="515">
        <f ca="1">IF($AQ555=1,IF(INDIRECT(ADDRESS(($AO555-1)*3+$AP555+5,$AQ555+20))="",0,INDIRECT(ADDRESS(($AO555-1)*3+$AP555+5,$AQ555+20))),IF(INDIRECT(ADDRESS(($AO555-1)*3+$AP555+5,$AQ555+20))="",0,IF(COUNTIF(INDIRECT(ADDRESS(($AO555-1)*36+($AP555-1)*12+6,COLUMN())):INDIRECT(ADDRESS(($AO555-1)*36+($AP555-1)*12+$AQ555+4,COLUMN())),INDIRECT(ADDRESS(($AO555-1)*3+$AP555+5,$AQ555+20)))&gt;=1,0,INDIRECT(ADDRESS(($AO555-1)*3+$AP555+5,$AQ555+20)))))</f>
        <v>0</v>
      </c>
      <c r="AU555" s="511">
        <f ca="1">COUNTIF(INDIRECT("U"&amp;(ROW()+12*(($AO555-1)*3+$AP555)-ROW())/12+5):INDIRECT("AF"&amp;(ROW()+12*(($AO555-1)*3+$AP555)-ROW())/12+5),AT555)</f>
        <v>0</v>
      </c>
      <c r="AV555" s="511">
        <f ca="1">IF(AND(AR555+AT555&gt;0,AS555+AU555&gt;0),COUNTIF(AV$6:AV554,"&gt;0")+1,0)</f>
        <v>0</v>
      </c>
    </row>
    <row r="556" spans="41:48">
      <c r="AO556" s="511">
        <v>16</v>
      </c>
      <c r="AP556" s="511">
        <v>1</v>
      </c>
      <c r="AQ556" s="511">
        <v>11</v>
      </c>
      <c r="AR556" s="515">
        <f ca="1">IF($AQ556=1,IF(INDIRECT(ADDRESS(($AO556-1)*3+$AP556+5,$AQ556+7))="",0,INDIRECT(ADDRESS(($AO556-1)*3+$AP556+5,$AQ556+7))),IF(INDIRECT(ADDRESS(($AO556-1)*3+$AP556+5,$AQ556+7))="",0,IF(COUNTIF(INDIRECT(ADDRESS(($AO556-1)*36+($AP556-1)*12+6,COLUMN())):INDIRECT(ADDRESS(($AO556-1)*36+($AP556-1)*12+$AQ556+4,COLUMN())),INDIRECT(ADDRESS(($AO556-1)*3+$AP556+5,$AQ556+7)))&gt;=1,0,INDIRECT(ADDRESS(($AO556-1)*3+$AP556+5,$AQ556+7)))))</f>
        <v>0</v>
      </c>
      <c r="AS556" s="511">
        <f ca="1">COUNTIF(INDIRECT("H"&amp;(ROW()+12*(($AO556-1)*3+$AP556)-ROW())/12+5):INDIRECT("S"&amp;(ROW()+12*(($AO556-1)*3+$AP556)-ROW())/12+5),AR556)</f>
        <v>0</v>
      </c>
      <c r="AT556" s="515">
        <f ca="1">IF($AQ556=1,IF(INDIRECT(ADDRESS(($AO556-1)*3+$AP556+5,$AQ556+20))="",0,INDIRECT(ADDRESS(($AO556-1)*3+$AP556+5,$AQ556+20))),IF(INDIRECT(ADDRESS(($AO556-1)*3+$AP556+5,$AQ556+20))="",0,IF(COUNTIF(INDIRECT(ADDRESS(($AO556-1)*36+($AP556-1)*12+6,COLUMN())):INDIRECT(ADDRESS(($AO556-1)*36+($AP556-1)*12+$AQ556+4,COLUMN())),INDIRECT(ADDRESS(($AO556-1)*3+$AP556+5,$AQ556+20)))&gt;=1,0,INDIRECT(ADDRESS(($AO556-1)*3+$AP556+5,$AQ556+20)))))</f>
        <v>0</v>
      </c>
      <c r="AU556" s="511">
        <f ca="1">COUNTIF(INDIRECT("U"&amp;(ROW()+12*(($AO556-1)*3+$AP556)-ROW())/12+5):INDIRECT("AF"&amp;(ROW()+12*(($AO556-1)*3+$AP556)-ROW())/12+5),AT556)</f>
        <v>0</v>
      </c>
      <c r="AV556" s="511">
        <f ca="1">IF(AND(AR556+AT556&gt;0,AS556+AU556&gt;0),COUNTIF(AV$6:AV555,"&gt;0")+1,0)</f>
        <v>0</v>
      </c>
    </row>
    <row r="557" spans="41:48">
      <c r="AO557" s="511">
        <v>16</v>
      </c>
      <c r="AP557" s="511">
        <v>1</v>
      </c>
      <c r="AQ557" s="511">
        <v>12</v>
      </c>
      <c r="AR557" s="515">
        <f ca="1">IF($AQ557=1,IF(INDIRECT(ADDRESS(($AO557-1)*3+$AP557+5,$AQ557+7))="",0,INDIRECT(ADDRESS(($AO557-1)*3+$AP557+5,$AQ557+7))),IF(INDIRECT(ADDRESS(($AO557-1)*3+$AP557+5,$AQ557+7))="",0,IF(COUNTIF(INDIRECT(ADDRESS(($AO557-1)*36+($AP557-1)*12+6,COLUMN())):INDIRECT(ADDRESS(($AO557-1)*36+($AP557-1)*12+$AQ557+4,COLUMN())),INDIRECT(ADDRESS(($AO557-1)*3+$AP557+5,$AQ557+7)))&gt;=1,0,INDIRECT(ADDRESS(($AO557-1)*3+$AP557+5,$AQ557+7)))))</f>
        <v>0</v>
      </c>
      <c r="AS557" s="511">
        <f ca="1">COUNTIF(INDIRECT("H"&amp;(ROW()+12*(($AO557-1)*3+$AP557)-ROW())/12+5):INDIRECT("S"&amp;(ROW()+12*(($AO557-1)*3+$AP557)-ROW())/12+5),AR557)</f>
        <v>0</v>
      </c>
      <c r="AT557" s="515">
        <f ca="1">IF($AQ557=1,IF(INDIRECT(ADDRESS(($AO557-1)*3+$AP557+5,$AQ557+20))="",0,INDIRECT(ADDRESS(($AO557-1)*3+$AP557+5,$AQ557+20))),IF(INDIRECT(ADDRESS(($AO557-1)*3+$AP557+5,$AQ557+20))="",0,IF(COUNTIF(INDIRECT(ADDRESS(($AO557-1)*36+($AP557-1)*12+6,COLUMN())):INDIRECT(ADDRESS(($AO557-1)*36+($AP557-1)*12+$AQ557+4,COLUMN())),INDIRECT(ADDRESS(($AO557-1)*3+$AP557+5,$AQ557+20)))&gt;=1,0,INDIRECT(ADDRESS(($AO557-1)*3+$AP557+5,$AQ557+20)))))</f>
        <v>0</v>
      </c>
      <c r="AU557" s="511">
        <f ca="1">COUNTIF(INDIRECT("U"&amp;(ROW()+12*(($AO557-1)*3+$AP557)-ROW())/12+5):INDIRECT("AF"&amp;(ROW()+12*(($AO557-1)*3+$AP557)-ROW())/12+5),AT557)</f>
        <v>0</v>
      </c>
      <c r="AV557" s="511">
        <f ca="1">IF(AND(AR557+AT557&gt;0,AS557+AU557&gt;0),COUNTIF(AV$6:AV556,"&gt;0")+1,0)</f>
        <v>0</v>
      </c>
    </row>
    <row r="558" spans="41:48">
      <c r="AO558" s="511">
        <v>16</v>
      </c>
      <c r="AP558" s="511">
        <v>2</v>
      </c>
      <c r="AQ558" s="511">
        <v>1</v>
      </c>
      <c r="AR558" s="515">
        <f ca="1">IF($AQ558=1,IF(INDIRECT(ADDRESS(($AO558-1)*3+$AP558+5,$AQ558+7))="",0,INDIRECT(ADDRESS(($AO558-1)*3+$AP558+5,$AQ558+7))),IF(INDIRECT(ADDRESS(($AO558-1)*3+$AP558+5,$AQ558+7))="",0,IF(COUNTIF(INDIRECT(ADDRESS(($AO558-1)*36+($AP558-1)*12+6,COLUMN())):INDIRECT(ADDRESS(($AO558-1)*36+($AP558-1)*12+$AQ558+4,COLUMN())),INDIRECT(ADDRESS(($AO558-1)*3+$AP558+5,$AQ558+7)))&gt;=1,0,INDIRECT(ADDRESS(($AO558-1)*3+$AP558+5,$AQ558+7)))))</f>
        <v>0</v>
      </c>
      <c r="AS558" s="511">
        <f ca="1">COUNTIF(INDIRECT("H"&amp;(ROW()+12*(($AO558-1)*3+$AP558)-ROW())/12+5):INDIRECT("S"&amp;(ROW()+12*(($AO558-1)*3+$AP558)-ROW())/12+5),AR558)</f>
        <v>0</v>
      </c>
      <c r="AT558" s="515">
        <f ca="1">IF($AQ558=1,IF(INDIRECT(ADDRESS(($AO558-1)*3+$AP558+5,$AQ558+20))="",0,INDIRECT(ADDRESS(($AO558-1)*3+$AP558+5,$AQ558+20))),IF(INDIRECT(ADDRESS(($AO558-1)*3+$AP558+5,$AQ558+20))="",0,IF(COUNTIF(INDIRECT(ADDRESS(($AO558-1)*36+($AP558-1)*12+6,COLUMN())):INDIRECT(ADDRESS(($AO558-1)*36+($AP558-1)*12+$AQ558+4,COLUMN())),INDIRECT(ADDRESS(($AO558-1)*3+$AP558+5,$AQ558+20)))&gt;=1,0,INDIRECT(ADDRESS(($AO558-1)*3+$AP558+5,$AQ558+20)))))</f>
        <v>0</v>
      </c>
      <c r="AU558" s="511">
        <f ca="1">COUNTIF(INDIRECT("U"&amp;(ROW()+12*(($AO558-1)*3+$AP558)-ROW())/12+5):INDIRECT("AF"&amp;(ROW()+12*(($AO558-1)*3+$AP558)-ROW())/12+5),AT558)</f>
        <v>0</v>
      </c>
      <c r="AV558" s="511">
        <f ca="1">IF(AND(AR558+AT558&gt;0,AS558+AU558&gt;0),COUNTIF(AV$6:AV557,"&gt;0")+1,0)</f>
        <v>0</v>
      </c>
    </row>
    <row r="559" spans="41:48">
      <c r="AO559" s="511">
        <v>16</v>
      </c>
      <c r="AP559" s="511">
        <v>2</v>
      </c>
      <c r="AQ559" s="511">
        <v>2</v>
      </c>
      <c r="AR559" s="515">
        <f ca="1">IF($AQ559=1,IF(INDIRECT(ADDRESS(($AO559-1)*3+$AP559+5,$AQ559+7))="",0,INDIRECT(ADDRESS(($AO559-1)*3+$AP559+5,$AQ559+7))),IF(INDIRECT(ADDRESS(($AO559-1)*3+$AP559+5,$AQ559+7))="",0,IF(COUNTIF(INDIRECT(ADDRESS(($AO559-1)*36+($AP559-1)*12+6,COLUMN())):INDIRECT(ADDRESS(($AO559-1)*36+($AP559-1)*12+$AQ559+4,COLUMN())),INDIRECT(ADDRESS(($AO559-1)*3+$AP559+5,$AQ559+7)))&gt;=1,0,INDIRECT(ADDRESS(($AO559-1)*3+$AP559+5,$AQ559+7)))))</f>
        <v>0</v>
      </c>
      <c r="AS559" s="511">
        <f ca="1">COUNTIF(INDIRECT("H"&amp;(ROW()+12*(($AO559-1)*3+$AP559)-ROW())/12+5):INDIRECT("S"&amp;(ROW()+12*(($AO559-1)*3+$AP559)-ROW())/12+5),AR559)</f>
        <v>0</v>
      </c>
      <c r="AT559" s="515">
        <f ca="1">IF($AQ559=1,IF(INDIRECT(ADDRESS(($AO559-1)*3+$AP559+5,$AQ559+20))="",0,INDIRECT(ADDRESS(($AO559-1)*3+$AP559+5,$AQ559+20))),IF(INDIRECT(ADDRESS(($AO559-1)*3+$AP559+5,$AQ559+20))="",0,IF(COUNTIF(INDIRECT(ADDRESS(($AO559-1)*36+($AP559-1)*12+6,COLUMN())):INDIRECT(ADDRESS(($AO559-1)*36+($AP559-1)*12+$AQ559+4,COLUMN())),INDIRECT(ADDRESS(($AO559-1)*3+$AP559+5,$AQ559+20)))&gt;=1,0,INDIRECT(ADDRESS(($AO559-1)*3+$AP559+5,$AQ559+20)))))</f>
        <v>0</v>
      </c>
      <c r="AU559" s="511">
        <f ca="1">COUNTIF(INDIRECT("U"&amp;(ROW()+12*(($AO559-1)*3+$AP559)-ROW())/12+5):INDIRECT("AF"&amp;(ROW()+12*(($AO559-1)*3+$AP559)-ROW())/12+5),AT559)</f>
        <v>0</v>
      </c>
      <c r="AV559" s="511">
        <f ca="1">IF(AND(AR559+AT559&gt;0,AS559+AU559&gt;0),COUNTIF(AV$6:AV558,"&gt;0")+1,0)</f>
        <v>0</v>
      </c>
    </row>
    <row r="560" spans="41:48">
      <c r="AO560" s="511">
        <v>16</v>
      </c>
      <c r="AP560" s="511">
        <v>2</v>
      </c>
      <c r="AQ560" s="511">
        <v>3</v>
      </c>
      <c r="AR560" s="515">
        <f ca="1">IF($AQ560=1,IF(INDIRECT(ADDRESS(($AO560-1)*3+$AP560+5,$AQ560+7))="",0,INDIRECT(ADDRESS(($AO560-1)*3+$AP560+5,$AQ560+7))),IF(INDIRECT(ADDRESS(($AO560-1)*3+$AP560+5,$AQ560+7))="",0,IF(COUNTIF(INDIRECT(ADDRESS(($AO560-1)*36+($AP560-1)*12+6,COLUMN())):INDIRECT(ADDRESS(($AO560-1)*36+($AP560-1)*12+$AQ560+4,COLUMN())),INDIRECT(ADDRESS(($AO560-1)*3+$AP560+5,$AQ560+7)))&gt;=1,0,INDIRECT(ADDRESS(($AO560-1)*3+$AP560+5,$AQ560+7)))))</f>
        <v>0</v>
      </c>
      <c r="AS560" s="511">
        <f ca="1">COUNTIF(INDIRECT("H"&amp;(ROW()+12*(($AO560-1)*3+$AP560)-ROW())/12+5):INDIRECT("S"&amp;(ROW()+12*(($AO560-1)*3+$AP560)-ROW())/12+5),AR560)</f>
        <v>0</v>
      </c>
      <c r="AT560" s="515">
        <f ca="1">IF($AQ560=1,IF(INDIRECT(ADDRESS(($AO560-1)*3+$AP560+5,$AQ560+20))="",0,INDIRECT(ADDRESS(($AO560-1)*3+$AP560+5,$AQ560+20))),IF(INDIRECT(ADDRESS(($AO560-1)*3+$AP560+5,$AQ560+20))="",0,IF(COUNTIF(INDIRECT(ADDRESS(($AO560-1)*36+($AP560-1)*12+6,COLUMN())):INDIRECT(ADDRESS(($AO560-1)*36+($AP560-1)*12+$AQ560+4,COLUMN())),INDIRECT(ADDRESS(($AO560-1)*3+$AP560+5,$AQ560+20)))&gt;=1,0,INDIRECT(ADDRESS(($AO560-1)*3+$AP560+5,$AQ560+20)))))</f>
        <v>0</v>
      </c>
      <c r="AU560" s="511">
        <f ca="1">COUNTIF(INDIRECT("U"&amp;(ROW()+12*(($AO560-1)*3+$AP560)-ROW())/12+5):INDIRECT("AF"&amp;(ROW()+12*(($AO560-1)*3+$AP560)-ROW())/12+5),AT560)</f>
        <v>0</v>
      </c>
      <c r="AV560" s="511">
        <f ca="1">IF(AND(AR560+AT560&gt;0,AS560+AU560&gt;0),COUNTIF(AV$6:AV559,"&gt;0")+1,0)</f>
        <v>0</v>
      </c>
    </row>
    <row r="561" spans="41:48">
      <c r="AO561" s="511">
        <v>16</v>
      </c>
      <c r="AP561" s="511">
        <v>2</v>
      </c>
      <c r="AQ561" s="511">
        <v>4</v>
      </c>
      <c r="AR561" s="515">
        <f ca="1">IF($AQ561=1,IF(INDIRECT(ADDRESS(($AO561-1)*3+$AP561+5,$AQ561+7))="",0,INDIRECT(ADDRESS(($AO561-1)*3+$AP561+5,$AQ561+7))),IF(INDIRECT(ADDRESS(($AO561-1)*3+$AP561+5,$AQ561+7))="",0,IF(COUNTIF(INDIRECT(ADDRESS(($AO561-1)*36+($AP561-1)*12+6,COLUMN())):INDIRECT(ADDRESS(($AO561-1)*36+($AP561-1)*12+$AQ561+4,COLUMN())),INDIRECT(ADDRESS(($AO561-1)*3+$AP561+5,$AQ561+7)))&gt;=1,0,INDIRECT(ADDRESS(($AO561-1)*3+$AP561+5,$AQ561+7)))))</f>
        <v>0</v>
      </c>
      <c r="AS561" s="511">
        <f ca="1">COUNTIF(INDIRECT("H"&amp;(ROW()+12*(($AO561-1)*3+$AP561)-ROW())/12+5):INDIRECT("S"&amp;(ROW()+12*(($AO561-1)*3+$AP561)-ROW())/12+5),AR561)</f>
        <v>0</v>
      </c>
      <c r="AT561" s="515">
        <f ca="1">IF($AQ561=1,IF(INDIRECT(ADDRESS(($AO561-1)*3+$AP561+5,$AQ561+20))="",0,INDIRECT(ADDRESS(($AO561-1)*3+$AP561+5,$AQ561+20))),IF(INDIRECT(ADDRESS(($AO561-1)*3+$AP561+5,$AQ561+20))="",0,IF(COUNTIF(INDIRECT(ADDRESS(($AO561-1)*36+($AP561-1)*12+6,COLUMN())):INDIRECT(ADDRESS(($AO561-1)*36+($AP561-1)*12+$AQ561+4,COLUMN())),INDIRECT(ADDRESS(($AO561-1)*3+$AP561+5,$AQ561+20)))&gt;=1,0,INDIRECT(ADDRESS(($AO561-1)*3+$AP561+5,$AQ561+20)))))</f>
        <v>0</v>
      </c>
      <c r="AU561" s="511">
        <f ca="1">COUNTIF(INDIRECT("U"&amp;(ROW()+12*(($AO561-1)*3+$AP561)-ROW())/12+5):INDIRECT("AF"&amp;(ROW()+12*(($AO561-1)*3+$AP561)-ROW())/12+5),AT561)</f>
        <v>0</v>
      </c>
      <c r="AV561" s="511">
        <f ca="1">IF(AND(AR561+AT561&gt;0,AS561+AU561&gt;0),COUNTIF(AV$6:AV560,"&gt;0")+1,0)</f>
        <v>0</v>
      </c>
    </row>
    <row r="562" spans="41:48">
      <c r="AO562" s="511">
        <v>16</v>
      </c>
      <c r="AP562" s="511">
        <v>2</v>
      </c>
      <c r="AQ562" s="511">
        <v>5</v>
      </c>
      <c r="AR562" s="515">
        <f ca="1">IF($AQ562=1,IF(INDIRECT(ADDRESS(($AO562-1)*3+$AP562+5,$AQ562+7))="",0,INDIRECT(ADDRESS(($AO562-1)*3+$AP562+5,$AQ562+7))),IF(INDIRECT(ADDRESS(($AO562-1)*3+$AP562+5,$AQ562+7))="",0,IF(COUNTIF(INDIRECT(ADDRESS(($AO562-1)*36+($AP562-1)*12+6,COLUMN())):INDIRECT(ADDRESS(($AO562-1)*36+($AP562-1)*12+$AQ562+4,COLUMN())),INDIRECT(ADDRESS(($AO562-1)*3+$AP562+5,$AQ562+7)))&gt;=1,0,INDIRECT(ADDRESS(($AO562-1)*3+$AP562+5,$AQ562+7)))))</f>
        <v>0</v>
      </c>
      <c r="AS562" s="511">
        <f ca="1">COUNTIF(INDIRECT("H"&amp;(ROW()+12*(($AO562-1)*3+$AP562)-ROW())/12+5):INDIRECT("S"&amp;(ROW()+12*(($AO562-1)*3+$AP562)-ROW())/12+5),AR562)</f>
        <v>0</v>
      </c>
      <c r="AT562" s="515">
        <f ca="1">IF($AQ562=1,IF(INDIRECT(ADDRESS(($AO562-1)*3+$AP562+5,$AQ562+20))="",0,INDIRECT(ADDRESS(($AO562-1)*3+$AP562+5,$AQ562+20))),IF(INDIRECT(ADDRESS(($AO562-1)*3+$AP562+5,$AQ562+20))="",0,IF(COUNTIF(INDIRECT(ADDRESS(($AO562-1)*36+($AP562-1)*12+6,COLUMN())):INDIRECT(ADDRESS(($AO562-1)*36+($AP562-1)*12+$AQ562+4,COLUMN())),INDIRECT(ADDRESS(($AO562-1)*3+$AP562+5,$AQ562+20)))&gt;=1,0,INDIRECT(ADDRESS(($AO562-1)*3+$AP562+5,$AQ562+20)))))</f>
        <v>0</v>
      </c>
      <c r="AU562" s="511">
        <f ca="1">COUNTIF(INDIRECT("U"&amp;(ROW()+12*(($AO562-1)*3+$AP562)-ROW())/12+5):INDIRECT("AF"&amp;(ROW()+12*(($AO562-1)*3+$AP562)-ROW())/12+5),AT562)</f>
        <v>0</v>
      </c>
      <c r="AV562" s="511">
        <f ca="1">IF(AND(AR562+AT562&gt;0,AS562+AU562&gt;0),COUNTIF(AV$6:AV561,"&gt;0")+1,0)</f>
        <v>0</v>
      </c>
    </row>
    <row r="563" spans="41:48">
      <c r="AO563" s="511">
        <v>16</v>
      </c>
      <c r="AP563" s="511">
        <v>2</v>
      </c>
      <c r="AQ563" s="511">
        <v>6</v>
      </c>
      <c r="AR563" s="515">
        <f ca="1">IF($AQ563=1,IF(INDIRECT(ADDRESS(($AO563-1)*3+$AP563+5,$AQ563+7))="",0,INDIRECT(ADDRESS(($AO563-1)*3+$AP563+5,$AQ563+7))),IF(INDIRECT(ADDRESS(($AO563-1)*3+$AP563+5,$AQ563+7))="",0,IF(COUNTIF(INDIRECT(ADDRESS(($AO563-1)*36+($AP563-1)*12+6,COLUMN())):INDIRECT(ADDRESS(($AO563-1)*36+($AP563-1)*12+$AQ563+4,COLUMN())),INDIRECT(ADDRESS(($AO563-1)*3+$AP563+5,$AQ563+7)))&gt;=1,0,INDIRECT(ADDRESS(($AO563-1)*3+$AP563+5,$AQ563+7)))))</f>
        <v>0</v>
      </c>
      <c r="AS563" s="511">
        <f ca="1">COUNTIF(INDIRECT("H"&amp;(ROW()+12*(($AO563-1)*3+$AP563)-ROW())/12+5):INDIRECT("S"&amp;(ROW()+12*(($AO563-1)*3+$AP563)-ROW())/12+5),AR563)</f>
        <v>0</v>
      </c>
      <c r="AT563" s="515">
        <f ca="1">IF($AQ563=1,IF(INDIRECT(ADDRESS(($AO563-1)*3+$AP563+5,$AQ563+20))="",0,INDIRECT(ADDRESS(($AO563-1)*3+$AP563+5,$AQ563+20))),IF(INDIRECT(ADDRESS(($AO563-1)*3+$AP563+5,$AQ563+20))="",0,IF(COUNTIF(INDIRECT(ADDRESS(($AO563-1)*36+($AP563-1)*12+6,COLUMN())):INDIRECT(ADDRESS(($AO563-1)*36+($AP563-1)*12+$AQ563+4,COLUMN())),INDIRECT(ADDRESS(($AO563-1)*3+$AP563+5,$AQ563+20)))&gt;=1,0,INDIRECT(ADDRESS(($AO563-1)*3+$AP563+5,$AQ563+20)))))</f>
        <v>0</v>
      </c>
      <c r="AU563" s="511">
        <f ca="1">COUNTIF(INDIRECT("U"&amp;(ROW()+12*(($AO563-1)*3+$AP563)-ROW())/12+5):INDIRECT("AF"&amp;(ROW()+12*(($AO563-1)*3+$AP563)-ROW())/12+5),AT563)</f>
        <v>0</v>
      </c>
      <c r="AV563" s="511">
        <f ca="1">IF(AND(AR563+AT563&gt;0,AS563+AU563&gt;0),COUNTIF(AV$6:AV562,"&gt;0")+1,0)</f>
        <v>0</v>
      </c>
    </row>
    <row r="564" spans="41:48">
      <c r="AO564" s="511">
        <v>16</v>
      </c>
      <c r="AP564" s="511">
        <v>2</v>
      </c>
      <c r="AQ564" s="511">
        <v>7</v>
      </c>
      <c r="AR564" s="515">
        <f ca="1">IF($AQ564=1,IF(INDIRECT(ADDRESS(($AO564-1)*3+$AP564+5,$AQ564+7))="",0,INDIRECT(ADDRESS(($AO564-1)*3+$AP564+5,$AQ564+7))),IF(INDIRECT(ADDRESS(($AO564-1)*3+$AP564+5,$AQ564+7))="",0,IF(COUNTIF(INDIRECT(ADDRESS(($AO564-1)*36+($AP564-1)*12+6,COLUMN())):INDIRECT(ADDRESS(($AO564-1)*36+($AP564-1)*12+$AQ564+4,COLUMN())),INDIRECT(ADDRESS(($AO564-1)*3+$AP564+5,$AQ564+7)))&gt;=1,0,INDIRECT(ADDRESS(($AO564-1)*3+$AP564+5,$AQ564+7)))))</f>
        <v>0</v>
      </c>
      <c r="AS564" s="511">
        <f ca="1">COUNTIF(INDIRECT("H"&amp;(ROW()+12*(($AO564-1)*3+$AP564)-ROW())/12+5):INDIRECT("S"&amp;(ROW()+12*(($AO564-1)*3+$AP564)-ROW())/12+5),AR564)</f>
        <v>0</v>
      </c>
      <c r="AT564" s="515">
        <f ca="1">IF($AQ564=1,IF(INDIRECT(ADDRESS(($AO564-1)*3+$AP564+5,$AQ564+20))="",0,INDIRECT(ADDRESS(($AO564-1)*3+$AP564+5,$AQ564+20))),IF(INDIRECT(ADDRESS(($AO564-1)*3+$AP564+5,$AQ564+20))="",0,IF(COUNTIF(INDIRECT(ADDRESS(($AO564-1)*36+($AP564-1)*12+6,COLUMN())):INDIRECT(ADDRESS(($AO564-1)*36+($AP564-1)*12+$AQ564+4,COLUMN())),INDIRECT(ADDRESS(($AO564-1)*3+$AP564+5,$AQ564+20)))&gt;=1,0,INDIRECT(ADDRESS(($AO564-1)*3+$AP564+5,$AQ564+20)))))</f>
        <v>0</v>
      </c>
      <c r="AU564" s="511">
        <f ca="1">COUNTIF(INDIRECT("U"&amp;(ROW()+12*(($AO564-1)*3+$AP564)-ROW())/12+5):INDIRECT("AF"&amp;(ROW()+12*(($AO564-1)*3+$AP564)-ROW())/12+5),AT564)</f>
        <v>0</v>
      </c>
      <c r="AV564" s="511">
        <f ca="1">IF(AND(AR564+AT564&gt;0,AS564+AU564&gt;0),COUNTIF(AV$6:AV563,"&gt;0")+1,0)</f>
        <v>0</v>
      </c>
    </row>
    <row r="565" spans="41:48">
      <c r="AO565" s="511">
        <v>16</v>
      </c>
      <c r="AP565" s="511">
        <v>2</v>
      </c>
      <c r="AQ565" s="511">
        <v>8</v>
      </c>
      <c r="AR565" s="515">
        <f ca="1">IF($AQ565=1,IF(INDIRECT(ADDRESS(($AO565-1)*3+$AP565+5,$AQ565+7))="",0,INDIRECT(ADDRESS(($AO565-1)*3+$AP565+5,$AQ565+7))),IF(INDIRECT(ADDRESS(($AO565-1)*3+$AP565+5,$AQ565+7))="",0,IF(COUNTIF(INDIRECT(ADDRESS(($AO565-1)*36+($AP565-1)*12+6,COLUMN())):INDIRECT(ADDRESS(($AO565-1)*36+($AP565-1)*12+$AQ565+4,COLUMN())),INDIRECT(ADDRESS(($AO565-1)*3+$AP565+5,$AQ565+7)))&gt;=1,0,INDIRECT(ADDRESS(($AO565-1)*3+$AP565+5,$AQ565+7)))))</f>
        <v>0</v>
      </c>
      <c r="AS565" s="511">
        <f ca="1">COUNTIF(INDIRECT("H"&amp;(ROW()+12*(($AO565-1)*3+$AP565)-ROW())/12+5):INDIRECT("S"&amp;(ROW()+12*(($AO565-1)*3+$AP565)-ROW())/12+5),AR565)</f>
        <v>0</v>
      </c>
      <c r="AT565" s="515">
        <f ca="1">IF($AQ565=1,IF(INDIRECT(ADDRESS(($AO565-1)*3+$AP565+5,$AQ565+20))="",0,INDIRECT(ADDRESS(($AO565-1)*3+$AP565+5,$AQ565+20))),IF(INDIRECT(ADDRESS(($AO565-1)*3+$AP565+5,$AQ565+20))="",0,IF(COUNTIF(INDIRECT(ADDRESS(($AO565-1)*36+($AP565-1)*12+6,COLUMN())):INDIRECT(ADDRESS(($AO565-1)*36+($AP565-1)*12+$AQ565+4,COLUMN())),INDIRECT(ADDRESS(($AO565-1)*3+$AP565+5,$AQ565+20)))&gt;=1,0,INDIRECT(ADDRESS(($AO565-1)*3+$AP565+5,$AQ565+20)))))</f>
        <v>0</v>
      </c>
      <c r="AU565" s="511">
        <f ca="1">COUNTIF(INDIRECT("U"&amp;(ROW()+12*(($AO565-1)*3+$AP565)-ROW())/12+5):INDIRECT("AF"&amp;(ROW()+12*(($AO565-1)*3+$AP565)-ROW())/12+5),AT565)</f>
        <v>0</v>
      </c>
      <c r="AV565" s="511">
        <f ca="1">IF(AND(AR565+AT565&gt;0,AS565+AU565&gt;0),COUNTIF(AV$6:AV564,"&gt;0")+1,0)</f>
        <v>0</v>
      </c>
    </row>
    <row r="566" spans="41:48">
      <c r="AO566" s="511">
        <v>16</v>
      </c>
      <c r="AP566" s="511">
        <v>2</v>
      </c>
      <c r="AQ566" s="511">
        <v>9</v>
      </c>
      <c r="AR566" s="515">
        <f ca="1">IF($AQ566=1,IF(INDIRECT(ADDRESS(($AO566-1)*3+$AP566+5,$AQ566+7))="",0,INDIRECT(ADDRESS(($AO566-1)*3+$AP566+5,$AQ566+7))),IF(INDIRECT(ADDRESS(($AO566-1)*3+$AP566+5,$AQ566+7))="",0,IF(COUNTIF(INDIRECT(ADDRESS(($AO566-1)*36+($AP566-1)*12+6,COLUMN())):INDIRECT(ADDRESS(($AO566-1)*36+($AP566-1)*12+$AQ566+4,COLUMN())),INDIRECT(ADDRESS(($AO566-1)*3+$AP566+5,$AQ566+7)))&gt;=1,0,INDIRECT(ADDRESS(($AO566-1)*3+$AP566+5,$AQ566+7)))))</f>
        <v>0</v>
      </c>
      <c r="AS566" s="511">
        <f ca="1">COUNTIF(INDIRECT("H"&amp;(ROW()+12*(($AO566-1)*3+$AP566)-ROW())/12+5):INDIRECT("S"&amp;(ROW()+12*(($AO566-1)*3+$AP566)-ROW())/12+5),AR566)</f>
        <v>0</v>
      </c>
      <c r="AT566" s="515">
        <f ca="1">IF($AQ566=1,IF(INDIRECT(ADDRESS(($AO566-1)*3+$AP566+5,$AQ566+20))="",0,INDIRECT(ADDRESS(($AO566-1)*3+$AP566+5,$AQ566+20))),IF(INDIRECT(ADDRESS(($AO566-1)*3+$AP566+5,$AQ566+20))="",0,IF(COUNTIF(INDIRECT(ADDRESS(($AO566-1)*36+($AP566-1)*12+6,COLUMN())):INDIRECT(ADDRESS(($AO566-1)*36+($AP566-1)*12+$AQ566+4,COLUMN())),INDIRECT(ADDRESS(($AO566-1)*3+$AP566+5,$AQ566+20)))&gt;=1,0,INDIRECT(ADDRESS(($AO566-1)*3+$AP566+5,$AQ566+20)))))</f>
        <v>0</v>
      </c>
      <c r="AU566" s="511">
        <f ca="1">COUNTIF(INDIRECT("U"&amp;(ROW()+12*(($AO566-1)*3+$AP566)-ROW())/12+5):INDIRECT("AF"&amp;(ROW()+12*(($AO566-1)*3+$AP566)-ROW())/12+5),AT566)</f>
        <v>0</v>
      </c>
      <c r="AV566" s="511">
        <f ca="1">IF(AND(AR566+AT566&gt;0,AS566+AU566&gt;0),COUNTIF(AV$6:AV565,"&gt;0")+1,0)</f>
        <v>0</v>
      </c>
    </row>
    <row r="567" spans="41:48">
      <c r="AO567" s="511">
        <v>16</v>
      </c>
      <c r="AP567" s="511">
        <v>2</v>
      </c>
      <c r="AQ567" s="511">
        <v>10</v>
      </c>
      <c r="AR567" s="515">
        <f ca="1">IF($AQ567=1,IF(INDIRECT(ADDRESS(($AO567-1)*3+$AP567+5,$AQ567+7))="",0,INDIRECT(ADDRESS(($AO567-1)*3+$AP567+5,$AQ567+7))),IF(INDIRECT(ADDRESS(($AO567-1)*3+$AP567+5,$AQ567+7))="",0,IF(COUNTIF(INDIRECT(ADDRESS(($AO567-1)*36+($AP567-1)*12+6,COLUMN())):INDIRECT(ADDRESS(($AO567-1)*36+($AP567-1)*12+$AQ567+4,COLUMN())),INDIRECT(ADDRESS(($AO567-1)*3+$AP567+5,$AQ567+7)))&gt;=1,0,INDIRECT(ADDRESS(($AO567-1)*3+$AP567+5,$AQ567+7)))))</f>
        <v>0</v>
      </c>
      <c r="AS567" s="511">
        <f ca="1">COUNTIF(INDIRECT("H"&amp;(ROW()+12*(($AO567-1)*3+$AP567)-ROW())/12+5):INDIRECT("S"&amp;(ROW()+12*(($AO567-1)*3+$AP567)-ROW())/12+5),AR567)</f>
        <v>0</v>
      </c>
      <c r="AT567" s="515">
        <f ca="1">IF($AQ567=1,IF(INDIRECT(ADDRESS(($AO567-1)*3+$AP567+5,$AQ567+20))="",0,INDIRECT(ADDRESS(($AO567-1)*3+$AP567+5,$AQ567+20))),IF(INDIRECT(ADDRESS(($AO567-1)*3+$AP567+5,$AQ567+20))="",0,IF(COUNTIF(INDIRECT(ADDRESS(($AO567-1)*36+($AP567-1)*12+6,COLUMN())):INDIRECT(ADDRESS(($AO567-1)*36+($AP567-1)*12+$AQ567+4,COLUMN())),INDIRECT(ADDRESS(($AO567-1)*3+$AP567+5,$AQ567+20)))&gt;=1,0,INDIRECT(ADDRESS(($AO567-1)*3+$AP567+5,$AQ567+20)))))</f>
        <v>0</v>
      </c>
      <c r="AU567" s="511">
        <f ca="1">COUNTIF(INDIRECT("U"&amp;(ROW()+12*(($AO567-1)*3+$AP567)-ROW())/12+5):INDIRECT("AF"&amp;(ROW()+12*(($AO567-1)*3+$AP567)-ROW())/12+5),AT567)</f>
        <v>0</v>
      </c>
      <c r="AV567" s="511">
        <f ca="1">IF(AND(AR567+AT567&gt;0,AS567+AU567&gt;0),COUNTIF(AV$6:AV566,"&gt;0")+1,0)</f>
        <v>0</v>
      </c>
    </row>
    <row r="568" spans="41:48">
      <c r="AO568" s="511">
        <v>16</v>
      </c>
      <c r="AP568" s="511">
        <v>2</v>
      </c>
      <c r="AQ568" s="511">
        <v>11</v>
      </c>
      <c r="AR568" s="515">
        <f ca="1">IF($AQ568=1,IF(INDIRECT(ADDRESS(($AO568-1)*3+$AP568+5,$AQ568+7))="",0,INDIRECT(ADDRESS(($AO568-1)*3+$AP568+5,$AQ568+7))),IF(INDIRECT(ADDRESS(($AO568-1)*3+$AP568+5,$AQ568+7))="",0,IF(COUNTIF(INDIRECT(ADDRESS(($AO568-1)*36+($AP568-1)*12+6,COLUMN())):INDIRECT(ADDRESS(($AO568-1)*36+($AP568-1)*12+$AQ568+4,COLUMN())),INDIRECT(ADDRESS(($AO568-1)*3+$AP568+5,$AQ568+7)))&gt;=1,0,INDIRECT(ADDRESS(($AO568-1)*3+$AP568+5,$AQ568+7)))))</f>
        <v>0</v>
      </c>
      <c r="AS568" s="511">
        <f ca="1">COUNTIF(INDIRECT("H"&amp;(ROW()+12*(($AO568-1)*3+$AP568)-ROW())/12+5):INDIRECT("S"&amp;(ROW()+12*(($AO568-1)*3+$AP568)-ROW())/12+5),AR568)</f>
        <v>0</v>
      </c>
      <c r="AT568" s="515">
        <f ca="1">IF($AQ568=1,IF(INDIRECT(ADDRESS(($AO568-1)*3+$AP568+5,$AQ568+20))="",0,INDIRECT(ADDRESS(($AO568-1)*3+$AP568+5,$AQ568+20))),IF(INDIRECT(ADDRESS(($AO568-1)*3+$AP568+5,$AQ568+20))="",0,IF(COUNTIF(INDIRECT(ADDRESS(($AO568-1)*36+($AP568-1)*12+6,COLUMN())):INDIRECT(ADDRESS(($AO568-1)*36+($AP568-1)*12+$AQ568+4,COLUMN())),INDIRECT(ADDRESS(($AO568-1)*3+$AP568+5,$AQ568+20)))&gt;=1,0,INDIRECT(ADDRESS(($AO568-1)*3+$AP568+5,$AQ568+20)))))</f>
        <v>0</v>
      </c>
      <c r="AU568" s="511">
        <f ca="1">COUNTIF(INDIRECT("U"&amp;(ROW()+12*(($AO568-1)*3+$AP568)-ROW())/12+5):INDIRECT("AF"&amp;(ROW()+12*(($AO568-1)*3+$AP568)-ROW())/12+5),AT568)</f>
        <v>0</v>
      </c>
      <c r="AV568" s="511">
        <f ca="1">IF(AND(AR568+AT568&gt;0,AS568+AU568&gt;0),COUNTIF(AV$6:AV567,"&gt;0")+1,0)</f>
        <v>0</v>
      </c>
    </row>
    <row r="569" spans="41:48">
      <c r="AO569" s="511">
        <v>16</v>
      </c>
      <c r="AP569" s="511">
        <v>2</v>
      </c>
      <c r="AQ569" s="511">
        <v>12</v>
      </c>
      <c r="AR569" s="515">
        <f ca="1">IF($AQ569=1,IF(INDIRECT(ADDRESS(($AO569-1)*3+$AP569+5,$AQ569+7))="",0,INDIRECT(ADDRESS(($AO569-1)*3+$AP569+5,$AQ569+7))),IF(INDIRECT(ADDRESS(($AO569-1)*3+$AP569+5,$AQ569+7))="",0,IF(COUNTIF(INDIRECT(ADDRESS(($AO569-1)*36+($AP569-1)*12+6,COLUMN())):INDIRECT(ADDRESS(($AO569-1)*36+($AP569-1)*12+$AQ569+4,COLUMN())),INDIRECT(ADDRESS(($AO569-1)*3+$AP569+5,$AQ569+7)))&gt;=1,0,INDIRECT(ADDRESS(($AO569-1)*3+$AP569+5,$AQ569+7)))))</f>
        <v>0</v>
      </c>
      <c r="AS569" s="511">
        <f ca="1">COUNTIF(INDIRECT("H"&amp;(ROW()+12*(($AO569-1)*3+$AP569)-ROW())/12+5):INDIRECT("S"&amp;(ROW()+12*(($AO569-1)*3+$AP569)-ROW())/12+5),AR569)</f>
        <v>0</v>
      </c>
      <c r="AT569" s="515">
        <f ca="1">IF($AQ569=1,IF(INDIRECT(ADDRESS(($AO569-1)*3+$AP569+5,$AQ569+20))="",0,INDIRECT(ADDRESS(($AO569-1)*3+$AP569+5,$AQ569+20))),IF(INDIRECT(ADDRESS(($AO569-1)*3+$AP569+5,$AQ569+20))="",0,IF(COUNTIF(INDIRECT(ADDRESS(($AO569-1)*36+($AP569-1)*12+6,COLUMN())):INDIRECT(ADDRESS(($AO569-1)*36+($AP569-1)*12+$AQ569+4,COLUMN())),INDIRECT(ADDRESS(($AO569-1)*3+$AP569+5,$AQ569+20)))&gt;=1,0,INDIRECT(ADDRESS(($AO569-1)*3+$AP569+5,$AQ569+20)))))</f>
        <v>0</v>
      </c>
      <c r="AU569" s="511">
        <f ca="1">COUNTIF(INDIRECT("U"&amp;(ROW()+12*(($AO569-1)*3+$AP569)-ROW())/12+5):INDIRECT("AF"&amp;(ROW()+12*(($AO569-1)*3+$AP569)-ROW())/12+5),AT569)</f>
        <v>0</v>
      </c>
      <c r="AV569" s="511">
        <f ca="1">IF(AND(AR569+AT569&gt;0,AS569+AU569&gt;0),COUNTIF(AV$6:AV568,"&gt;0")+1,0)</f>
        <v>0</v>
      </c>
    </row>
    <row r="570" spans="41:48">
      <c r="AO570" s="511">
        <v>16</v>
      </c>
      <c r="AP570" s="511">
        <v>3</v>
      </c>
      <c r="AQ570" s="511">
        <v>1</v>
      </c>
      <c r="AR570" s="515">
        <f ca="1">IF($AQ570=1,IF(INDIRECT(ADDRESS(($AO570-1)*3+$AP570+5,$AQ570+7))="",0,INDIRECT(ADDRESS(($AO570-1)*3+$AP570+5,$AQ570+7))),IF(INDIRECT(ADDRESS(($AO570-1)*3+$AP570+5,$AQ570+7))="",0,IF(COUNTIF(INDIRECT(ADDRESS(($AO570-1)*36+($AP570-1)*12+6,COLUMN())):INDIRECT(ADDRESS(($AO570-1)*36+($AP570-1)*12+$AQ570+4,COLUMN())),INDIRECT(ADDRESS(($AO570-1)*3+$AP570+5,$AQ570+7)))&gt;=1,0,INDIRECT(ADDRESS(($AO570-1)*3+$AP570+5,$AQ570+7)))))</f>
        <v>0</v>
      </c>
      <c r="AS570" s="511">
        <f ca="1">COUNTIF(INDIRECT("H"&amp;(ROW()+12*(($AO570-1)*3+$AP570)-ROW())/12+5):INDIRECT("S"&amp;(ROW()+12*(($AO570-1)*3+$AP570)-ROW())/12+5),AR570)</f>
        <v>0</v>
      </c>
      <c r="AT570" s="515">
        <f ca="1">IF($AQ570=1,IF(INDIRECT(ADDRESS(($AO570-1)*3+$AP570+5,$AQ570+20))="",0,INDIRECT(ADDRESS(($AO570-1)*3+$AP570+5,$AQ570+20))),IF(INDIRECT(ADDRESS(($AO570-1)*3+$AP570+5,$AQ570+20))="",0,IF(COUNTIF(INDIRECT(ADDRESS(($AO570-1)*36+($AP570-1)*12+6,COLUMN())):INDIRECT(ADDRESS(($AO570-1)*36+($AP570-1)*12+$AQ570+4,COLUMN())),INDIRECT(ADDRESS(($AO570-1)*3+$AP570+5,$AQ570+20)))&gt;=1,0,INDIRECT(ADDRESS(($AO570-1)*3+$AP570+5,$AQ570+20)))))</f>
        <v>0</v>
      </c>
      <c r="AU570" s="511">
        <f ca="1">COUNTIF(INDIRECT("U"&amp;(ROW()+12*(($AO570-1)*3+$AP570)-ROW())/12+5):INDIRECT("AF"&amp;(ROW()+12*(($AO570-1)*3+$AP570)-ROW())/12+5),AT570)</f>
        <v>0</v>
      </c>
      <c r="AV570" s="511">
        <f ca="1">IF(AND(AR570+AT570&gt;0,AS570+AU570&gt;0),COUNTIF(AV$6:AV569,"&gt;0")+1,0)</f>
        <v>0</v>
      </c>
    </row>
    <row r="571" spans="41:48">
      <c r="AO571" s="511">
        <v>16</v>
      </c>
      <c r="AP571" s="511">
        <v>3</v>
      </c>
      <c r="AQ571" s="511">
        <v>2</v>
      </c>
      <c r="AR571" s="515">
        <f ca="1">IF($AQ571=1,IF(INDIRECT(ADDRESS(($AO571-1)*3+$AP571+5,$AQ571+7))="",0,INDIRECT(ADDRESS(($AO571-1)*3+$AP571+5,$AQ571+7))),IF(INDIRECT(ADDRESS(($AO571-1)*3+$AP571+5,$AQ571+7))="",0,IF(COUNTIF(INDIRECT(ADDRESS(($AO571-1)*36+($AP571-1)*12+6,COLUMN())):INDIRECT(ADDRESS(($AO571-1)*36+($AP571-1)*12+$AQ571+4,COLUMN())),INDIRECT(ADDRESS(($AO571-1)*3+$AP571+5,$AQ571+7)))&gt;=1,0,INDIRECT(ADDRESS(($AO571-1)*3+$AP571+5,$AQ571+7)))))</f>
        <v>0</v>
      </c>
      <c r="AS571" s="511">
        <f ca="1">COUNTIF(INDIRECT("H"&amp;(ROW()+12*(($AO571-1)*3+$AP571)-ROW())/12+5):INDIRECT("S"&amp;(ROW()+12*(($AO571-1)*3+$AP571)-ROW())/12+5),AR571)</f>
        <v>0</v>
      </c>
      <c r="AT571" s="515">
        <f ca="1">IF($AQ571=1,IF(INDIRECT(ADDRESS(($AO571-1)*3+$AP571+5,$AQ571+20))="",0,INDIRECT(ADDRESS(($AO571-1)*3+$AP571+5,$AQ571+20))),IF(INDIRECT(ADDRESS(($AO571-1)*3+$AP571+5,$AQ571+20))="",0,IF(COUNTIF(INDIRECT(ADDRESS(($AO571-1)*36+($AP571-1)*12+6,COLUMN())):INDIRECT(ADDRESS(($AO571-1)*36+($AP571-1)*12+$AQ571+4,COLUMN())),INDIRECT(ADDRESS(($AO571-1)*3+$AP571+5,$AQ571+20)))&gt;=1,0,INDIRECT(ADDRESS(($AO571-1)*3+$AP571+5,$AQ571+20)))))</f>
        <v>0</v>
      </c>
      <c r="AU571" s="511">
        <f ca="1">COUNTIF(INDIRECT("U"&amp;(ROW()+12*(($AO571-1)*3+$AP571)-ROW())/12+5):INDIRECT("AF"&amp;(ROW()+12*(($AO571-1)*3+$AP571)-ROW())/12+5),AT571)</f>
        <v>0</v>
      </c>
      <c r="AV571" s="511">
        <f ca="1">IF(AND(AR571+AT571&gt;0,AS571+AU571&gt;0),COUNTIF(AV$6:AV570,"&gt;0")+1,0)</f>
        <v>0</v>
      </c>
    </row>
    <row r="572" spans="41:48">
      <c r="AO572" s="511">
        <v>16</v>
      </c>
      <c r="AP572" s="511">
        <v>3</v>
      </c>
      <c r="AQ572" s="511">
        <v>3</v>
      </c>
      <c r="AR572" s="515">
        <f ca="1">IF($AQ572=1,IF(INDIRECT(ADDRESS(($AO572-1)*3+$AP572+5,$AQ572+7))="",0,INDIRECT(ADDRESS(($AO572-1)*3+$AP572+5,$AQ572+7))),IF(INDIRECT(ADDRESS(($AO572-1)*3+$AP572+5,$AQ572+7))="",0,IF(COUNTIF(INDIRECT(ADDRESS(($AO572-1)*36+($AP572-1)*12+6,COLUMN())):INDIRECT(ADDRESS(($AO572-1)*36+($AP572-1)*12+$AQ572+4,COLUMN())),INDIRECT(ADDRESS(($AO572-1)*3+$AP572+5,$AQ572+7)))&gt;=1,0,INDIRECT(ADDRESS(($AO572-1)*3+$AP572+5,$AQ572+7)))))</f>
        <v>0</v>
      </c>
      <c r="AS572" s="511">
        <f ca="1">COUNTIF(INDIRECT("H"&amp;(ROW()+12*(($AO572-1)*3+$AP572)-ROW())/12+5):INDIRECT("S"&amp;(ROW()+12*(($AO572-1)*3+$AP572)-ROW())/12+5),AR572)</f>
        <v>0</v>
      </c>
      <c r="AT572" s="515">
        <f ca="1">IF($AQ572=1,IF(INDIRECT(ADDRESS(($AO572-1)*3+$AP572+5,$AQ572+20))="",0,INDIRECT(ADDRESS(($AO572-1)*3+$AP572+5,$AQ572+20))),IF(INDIRECT(ADDRESS(($AO572-1)*3+$AP572+5,$AQ572+20))="",0,IF(COUNTIF(INDIRECT(ADDRESS(($AO572-1)*36+($AP572-1)*12+6,COLUMN())):INDIRECT(ADDRESS(($AO572-1)*36+($AP572-1)*12+$AQ572+4,COLUMN())),INDIRECT(ADDRESS(($AO572-1)*3+$AP572+5,$AQ572+20)))&gt;=1,0,INDIRECT(ADDRESS(($AO572-1)*3+$AP572+5,$AQ572+20)))))</f>
        <v>0</v>
      </c>
      <c r="AU572" s="511">
        <f ca="1">COUNTIF(INDIRECT("U"&amp;(ROW()+12*(($AO572-1)*3+$AP572)-ROW())/12+5):INDIRECT("AF"&amp;(ROW()+12*(($AO572-1)*3+$AP572)-ROW())/12+5),AT572)</f>
        <v>0</v>
      </c>
      <c r="AV572" s="511">
        <f ca="1">IF(AND(AR572+AT572&gt;0,AS572+AU572&gt;0),COUNTIF(AV$6:AV571,"&gt;0")+1,0)</f>
        <v>0</v>
      </c>
    </row>
    <row r="573" spans="41:48">
      <c r="AO573" s="511">
        <v>16</v>
      </c>
      <c r="AP573" s="511">
        <v>3</v>
      </c>
      <c r="AQ573" s="511">
        <v>4</v>
      </c>
      <c r="AR573" s="515">
        <f ca="1">IF($AQ573=1,IF(INDIRECT(ADDRESS(($AO573-1)*3+$AP573+5,$AQ573+7))="",0,INDIRECT(ADDRESS(($AO573-1)*3+$AP573+5,$AQ573+7))),IF(INDIRECT(ADDRESS(($AO573-1)*3+$AP573+5,$AQ573+7))="",0,IF(COUNTIF(INDIRECT(ADDRESS(($AO573-1)*36+($AP573-1)*12+6,COLUMN())):INDIRECT(ADDRESS(($AO573-1)*36+($AP573-1)*12+$AQ573+4,COLUMN())),INDIRECT(ADDRESS(($AO573-1)*3+$AP573+5,$AQ573+7)))&gt;=1,0,INDIRECT(ADDRESS(($AO573-1)*3+$AP573+5,$AQ573+7)))))</f>
        <v>0</v>
      </c>
      <c r="AS573" s="511">
        <f ca="1">COUNTIF(INDIRECT("H"&amp;(ROW()+12*(($AO573-1)*3+$AP573)-ROW())/12+5):INDIRECT("S"&amp;(ROW()+12*(($AO573-1)*3+$AP573)-ROW())/12+5),AR573)</f>
        <v>0</v>
      </c>
      <c r="AT573" s="515">
        <f ca="1">IF($AQ573=1,IF(INDIRECT(ADDRESS(($AO573-1)*3+$AP573+5,$AQ573+20))="",0,INDIRECT(ADDRESS(($AO573-1)*3+$AP573+5,$AQ573+20))),IF(INDIRECT(ADDRESS(($AO573-1)*3+$AP573+5,$AQ573+20))="",0,IF(COUNTIF(INDIRECT(ADDRESS(($AO573-1)*36+($AP573-1)*12+6,COLUMN())):INDIRECT(ADDRESS(($AO573-1)*36+($AP573-1)*12+$AQ573+4,COLUMN())),INDIRECT(ADDRESS(($AO573-1)*3+$AP573+5,$AQ573+20)))&gt;=1,0,INDIRECT(ADDRESS(($AO573-1)*3+$AP573+5,$AQ573+20)))))</f>
        <v>0</v>
      </c>
      <c r="AU573" s="511">
        <f ca="1">COUNTIF(INDIRECT("U"&amp;(ROW()+12*(($AO573-1)*3+$AP573)-ROW())/12+5):INDIRECT("AF"&amp;(ROW()+12*(($AO573-1)*3+$AP573)-ROW())/12+5),AT573)</f>
        <v>0</v>
      </c>
      <c r="AV573" s="511">
        <f ca="1">IF(AND(AR573+AT573&gt;0,AS573+AU573&gt;0),COUNTIF(AV$6:AV572,"&gt;0")+1,0)</f>
        <v>0</v>
      </c>
    </row>
    <row r="574" spans="41:48">
      <c r="AO574" s="511">
        <v>16</v>
      </c>
      <c r="AP574" s="511">
        <v>3</v>
      </c>
      <c r="AQ574" s="511">
        <v>5</v>
      </c>
      <c r="AR574" s="515">
        <f ca="1">IF($AQ574=1,IF(INDIRECT(ADDRESS(($AO574-1)*3+$AP574+5,$AQ574+7))="",0,INDIRECT(ADDRESS(($AO574-1)*3+$AP574+5,$AQ574+7))),IF(INDIRECT(ADDRESS(($AO574-1)*3+$AP574+5,$AQ574+7))="",0,IF(COUNTIF(INDIRECT(ADDRESS(($AO574-1)*36+($AP574-1)*12+6,COLUMN())):INDIRECT(ADDRESS(($AO574-1)*36+($AP574-1)*12+$AQ574+4,COLUMN())),INDIRECT(ADDRESS(($AO574-1)*3+$AP574+5,$AQ574+7)))&gt;=1,0,INDIRECT(ADDRESS(($AO574-1)*3+$AP574+5,$AQ574+7)))))</f>
        <v>0</v>
      </c>
      <c r="AS574" s="511">
        <f ca="1">COUNTIF(INDIRECT("H"&amp;(ROW()+12*(($AO574-1)*3+$AP574)-ROW())/12+5):INDIRECT("S"&amp;(ROW()+12*(($AO574-1)*3+$AP574)-ROW())/12+5),AR574)</f>
        <v>0</v>
      </c>
      <c r="AT574" s="515">
        <f ca="1">IF($AQ574=1,IF(INDIRECT(ADDRESS(($AO574-1)*3+$AP574+5,$AQ574+20))="",0,INDIRECT(ADDRESS(($AO574-1)*3+$AP574+5,$AQ574+20))),IF(INDIRECT(ADDRESS(($AO574-1)*3+$AP574+5,$AQ574+20))="",0,IF(COUNTIF(INDIRECT(ADDRESS(($AO574-1)*36+($AP574-1)*12+6,COLUMN())):INDIRECT(ADDRESS(($AO574-1)*36+($AP574-1)*12+$AQ574+4,COLUMN())),INDIRECT(ADDRESS(($AO574-1)*3+$AP574+5,$AQ574+20)))&gt;=1,0,INDIRECT(ADDRESS(($AO574-1)*3+$AP574+5,$AQ574+20)))))</f>
        <v>0</v>
      </c>
      <c r="AU574" s="511">
        <f ca="1">COUNTIF(INDIRECT("U"&amp;(ROW()+12*(($AO574-1)*3+$AP574)-ROW())/12+5):INDIRECT("AF"&amp;(ROW()+12*(($AO574-1)*3+$AP574)-ROW())/12+5),AT574)</f>
        <v>0</v>
      </c>
      <c r="AV574" s="511">
        <f ca="1">IF(AND(AR574+AT574&gt;0,AS574+AU574&gt;0),COUNTIF(AV$6:AV573,"&gt;0")+1,0)</f>
        <v>0</v>
      </c>
    </row>
    <row r="575" spans="41:48">
      <c r="AO575" s="511">
        <v>16</v>
      </c>
      <c r="AP575" s="511">
        <v>3</v>
      </c>
      <c r="AQ575" s="511">
        <v>6</v>
      </c>
      <c r="AR575" s="515">
        <f ca="1">IF($AQ575=1,IF(INDIRECT(ADDRESS(($AO575-1)*3+$AP575+5,$AQ575+7))="",0,INDIRECT(ADDRESS(($AO575-1)*3+$AP575+5,$AQ575+7))),IF(INDIRECT(ADDRESS(($AO575-1)*3+$AP575+5,$AQ575+7))="",0,IF(COUNTIF(INDIRECT(ADDRESS(($AO575-1)*36+($AP575-1)*12+6,COLUMN())):INDIRECT(ADDRESS(($AO575-1)*36+($AP575-1)*12+$AQ575+4,COLUMN())),INDIRECT(ADDRESS(($AO575-1)*3+$AP575+5,$AQ575+7)))&gt;=1,0,INDIRECT(ADDRESS(($AO575-1)*3+$AP575+5,$AQ575+7)))))</f>
        <v>0</v>
      </c>
      <c r="AS575" s="511">
        <f ca="1">COUNTIF(INDIRECT("H"&amp;(ROW()+12*(($AO575-1)*3+$AP575)-ROW())/12+5):INDIRECT("S"&amp;(ROW()+12*(($AO575-1)*3+$AP575)-ROW())/12+5),AR575)</f>
        <v>0</v>
      </c>
      <c r="AT575" s="515">
        <f ca="1">IF($AQ575=1,IF(INDIRECT(ADDRESS(($AO575-1)*3+$AP575+5,$AQ575+20))="",0,INDIRECT(ADDRESS(($AO575-1)*3+$AP575+5,$AQ575+20))),IF(INDIRECT(ADDRESS(($AO575-1)*3+$AP575+5,$AQ575+20))="",0,IF(COUNTIF(INDIRECT(ADDRESS(($AO575-1)*36+($AP575-1)*12+6,COLUMN())):INDIRECT(ADDRESS(($AO575-1)*36+($AP575-1)*12+$AQ575+4,COLUMN())),INDIRECT(ADDRESS(($AO575-1)*3+$AP575+5,$AQ575+20)))&gt;=1,0,INDIRECT(ADDRESS(($AO575-1)*3+$AP575+5,$AQ575+20)))))</f>
        <v>0</v>
      </c>
      <c r="AU575" s="511">
        <f ca="1">COUNTIF(INDIRECT("U"&amp;(ROW()+12*(($AO575-1)*3+$AP575)-ROW())/12+5):INDIRECT("AF"&amp;(ROW()+12*(($AO575-1)*3+$AP575)-ROW())/12+5),AT575)</f>
        <v>0</v>
      </c>
      <c r="AV575" s="511">
        <f ca="1">IF(AND(AR575+AT575&gt;0,AS575+AU575&gt;0),COUNTIF(AV$6:AV574,"&gt;0")+1,0)</f>
        <v>0</v>
      </c>
    </row>
    <row r="576" spans="41:48">
      <c r="AO576" s="511">
        <v>16</v>
      </c>
      <c r="AP576" s="511">
        <v>3</v>
      </c>
      <c r="AQ576" s="511">
        <v>7</v>
      </c>
      <c r="AR576" s="515">
        <f ca="1">IF($AQ576=1,IF(INDIRECT(ADDRESS(($AO576-1)*3+$AP576+5,$AQ576+7))="",0,INDIRECT(ADDRESS(($AO576-1)*3+$AP576+5,$AQ576+7))),IF(INDIRECT(ADDRESS(($AO576-1)*3+$AP576+5,$AQ576+7))="",0,IF(COUNTIF(INDIRECT(ADDRESS(($AO576-1)*36+($AP576-1)*12+6,COLUMN())):INDIRECT(ADDRESS(($AO576-1)*36+($AP576-1)*12+$AQ576+4,COLUMN())),INDIRECT(ADDRESS(($AO576-1)*3+$AP576+5,$AQ576+7)))&gt;=1,0,INDIRECT(ADDRESS(($AO576-1)*3+$AP576+5,$AQ576+7)))))</f>
        <v>0</v>
      </c>
      <c r="AS576" s="511">
        <f ca="1">COUNTIF(INDIRECT("H"&amp;(ROW()+12*(($AO576-1)*3+$AP576)-ROW())/12+5):INDIRECT("S"&amp;(ROW()+12*(($AO576-1)*3+$AP576)-ROW())/12+5),AR576)</f>
        <v>0</v>
      </c>
      <c r="AT576" s="515">
        <f ca="1">IF($AQ576=1,IF(INDIRECT(ADDRESS(($AO576-1)*3+$AP576+5,$AQ576+20))="",0,INDIRECT(ADDRESS(($AO576-1)*3+$AP576+5,$AQ576+20))),IF(INDIRECT(ADDRESS(($AO576-1)*3+$AP576+5,$AQ576+20))="",0,IF(COUNTIF(INDIRECT(ADDRESS(($AO576-1)*36+($AP576-1)*12+6,COLUMN())):INDIRECT(ADDRESS(($AO576-1)*36+($AP576-1)*12+$AQ576+4,COLUMN())),INDIRECT(ADDRESS(($AO576-1)*3+$AP576+5,$AQ576+20)))&gt;=1,0,INDIRECT(ADDRESS(($AO576-1)*3+$AP576+5,$AQ576+20)))))</f>
        <v>0</v>
      </c>
      <c r="AU576" s="511">
        <f ca="1">COUNTIF(INDIRECT("U"&amp;(ROW()+12*(($AO576-1)*3+$AP576)-ROW())/12+5):INDIRECT("AF"&amp;(ROW()+12*(($AO576-1)*3+$AP576)-ROW())/12+5),AT576)</f>
        <v>0</v>
      </c>
      <c r="AV576" s="511">
        <f ca="1">IF(AND(AR576+AT576&gt;0,AS576+AU576&gt;0),COUNTIF(AV$6:AV575,"&gt;0")+1,0)</f>
        <v>0</v>
      </c>
    </row>
    <row r="577" spans="41:48">
      <c r="AO577" s="511">
        <v>16</v>
      </c>
      <c r="AP577" s="511">
        <v>3</v>
      </c>
      <c r="AQ577" s="511">
        <v>8</v>
      </c>
      <c r="AR577" s="515">
        <f ca="1">IF($AQ577=1,IF(INDIRECT(ADDRESS(($AO577-1)*3+$AP577+5,$AQ577+7))="",0,INDIRECT(ADDRESS(($AO577-1)*3+$AP577+5,$AQ577+7))),IF(INDIRECT(ADDRESS(($AO577-1)*3+$AP577+5,$AQ577+7))="",0,IF(COUNTIF(INDIRECT(ADDRESS(($AO577-1)*36+($AP577-1)*12+6,COLUMN())):INDIRECT(ADDRESS(($AO577-1)*36+($AP577-1)*12+$AQ577+4,COLUMN())),INDIRECT(ADDRESS(($AO577-1)*3+$AP577+5,$AQ577+7)))&gt;=1,0,INDIRECT(ADDRESS(($AO577-1)*3+$AP577+5,$AQ577+7)))))</f>
        <v>0</v>
      </c>
      <c r="AS577" s="511">
        <f ca="1">COUNTIF(INDIRECT("H"&amp;(ROW()+12*(($AO577-1)*3+$AP577)-ROW())/12+5):INDIRECT("S"&amp;(ROW()+12*(($AO577-1)*3+$AP577)-ROW())/12+5),AR577)</f>
        <v>0</v>
      </c>
      <c r="AT577" s="515">
        <f ca="1">IF($AQ577=1,IF(INDIRECT(ADDRESS(($AO577-1)*3+$AP577+5,$AQ577+20))="",0,INDIRECT(ADDRESS(($AO577-1)*3+$AP577+5,$AQ577+20))),IF(INDIRECT(ADDRESS(($AO577-1)*3+$AP577+5,$AQ577+20))="",0,IF(COUNTIF(INDIRECT(ADDRESS(($AO577-1)*36+($AP577-1)*12+6,COLUMN())):INDIRECT(ADDRESS(($AO577-1)*36+($AP577-1)*12+$AQ577+4,COLUMN())),INDIRECT(ADDRESS(($AO577-1)*3+$AP577+5,$AQ577+20)))&gt;=1,0,INDIRECT(ADDRESS(($AO577-1)*3+$AP577+5,$AQ577+20)))))</f>
        <v>0</v>
      </c>
      <c r="AU577" s="511">
        <f ca="1">COUNTIF(INDIRECT("U"&amp;(ROW()+12*(($AO577-1)*3+$AP577)-ROW())/12+5):INDIRECT("AF"&amp;(ROW()+12*(($AO577-1)*3+$AP577)-ROW())/12+5),AT577)</f>
        <v>0</v>
      </c>
      <c r="AV577" s="511">
        <f ca="1">IF(AND(AR577+AT577&gt;0,AS577+AU577&gt;0),COUNTIF(AV$6:AV576,"&gt;0")+1,0)</f>
        <v>0</v>
      </c>
    </row>
    <row r="578" spans="41:48">
      <c r="AO578" s="511">
        <v>16</v>
      </c>
      <c r="AP578" s="511">
        <v>3</v>
      </c>
      <c r="AQ578" s="511">
        <v>9</v>
      </c>
      <c r="AR578" s="515">
        <f ca="1">IF($AQ578=1,IF(INDIRECT(ADDRESS(($AO578-1)*3+$AP578+5,$AQ578+7))="",0,INDIRECT(ADDRESS(($AO578-1)*3+$AP578+5,$AQ578+7))),IF(INDIRECT(ADDRESS(($AO578-1)*3+$AP578+5,$AQ578+7))="",0,IF(COUNTIF(INDIRECT(ADDRESS(($AO578-1)*36+($AP578-1)*12+6,COLUMN())):INDIRECT(ADDRESS(($AO578-1)*36+($AP578-1)*12+$AQ578+4,COLUMN())),INDIRECT(ADDRESS(($AO578-1)*3+$AP578+5,$AQ578+7)))&gt;=1,0,INDIRECT(ADDRESS(($AO578-1)*3+$AP578+5,$AQ578+7)))))</f>
        <v>0</v>
      </c>
      <c r="AS578" s="511">
        <f ca="1">COUNTIF(INDIRECT("H"&amp;(ROW()+12*(($AO578-1)*3+$AP578)-ROW())/12+5):INDIRECT("S"&amp;(ROW()+12*(($AO578-1)*3+$AP578)-ROW())/12+5),AR578)</f>
        <v>0</v>
      </c>
      <c r="AT578" s="515">
        <f ca="1">IF($AQ578=1,IF(INDIRECT(ADDRESS(($AO578-1)*3+$AP578+5,$AQ578+20))="",0,INDIRECT(ADDRESS(($AO578-1)*3+$AP578+5,$AQ578+20))),IF(INDIRECT(ADDRESS(($AO578-1)*3+$AP578+5,$AQ578+20))="",0,IF(COUNTIF(INDIRECT(ADDRESS(($AO578-1)*36+($AP578-1)*12+6,COLUMN())):INDIRECT(ADDRESS(($AO578-1)*36+($AP578-1)*12+$AQ578+4,COLUMN())),INDIRECT(ADDRESS(($AO578-1)*3+$AP578+5,$AQ578+20)))&gt;=1,0,INDIRECT(ADDRESS(($AO578-1)*3+$AP578+5,$AQ578+20)))))</f>
        <v>0</v>
      </c>
      <c r="AU578" s="511">
        <f ca="1">COUNTIF(INDIRECT("U"&amp;(ROW()+12*(($AO578-1)*3+$AP578)-ROW())/12+5):INDIRECT("AF"&amp;(ROW()+12*(($AO578-1)*3+$AP578)-ROW())/12+5),AT578)</f>
        <v>0</v>
      </c>
      <c r="AV578" s="511">
        <f ca="1">IF(AND(AR578+AT578&gt;0,AS578+AU578&gt;0),COUNTIF(AV$6:AV577,"&gt;0")+1,0)</f>
        <v>0</v>
      </c>
    </row>
    <row r="579" spans="41:48">
      <c r="AO579" s="511">
        <v>16</v>
      </c>
      <c r="AP579" s="511">
        <v>3</v>
      </c>
      <c r="AQ579" s="511">
        <v>10</v>
      </c>
      <c r="AR579" s="515">
        <f ca="1">IF($AQ579=1,IF(INDIRECT(ADDRESS(($AO579-1)*3+$AP579+5,$AQ579+7))="",0,INDIRECT(ADDRESS(($AO579-1)*3+$AP579+5,$AQ579+7))),IF(INDIRECT(ADDRESS(($AO579-1)*3+$AP579+5,$AQ579+7))="",0,IF(COUNTIF(INDIRECT(ADDRESS(($AO579-1)*36+($AP579-1)*12+6,COLUMN())):INDIRECT(ADDRESS(($AO579-1)*36+($AP579-1)*12+$AQ579+4,COLUMN())),INDIRECT(ADDRESS(($AO579-1)*3+$AP579+5,$AQ579+7)))&gt;=1,0,INDIRECT(ADDRESS(($AO579-1)*3+$AP579+5,$AQ579+7)))))</f>
        <v>0</v>
      </c>
      <c r="AS579" s="511">
        <f ca="1">COUNTIF(INDIRECT("H"&amp;(ROW()+12*(($AO579-1)*3+$AP579)-ROW())/12+5):INDIRECT("S"&amp;(ROW()+12*(($AO579-1)*3+$AP579)-ROW())/12+5),AR579)</f>
        <v>0</v>
      </c>
      <c r="AT579" s="515">
        <f ca="1">IF($AQ579=1,IF(INDIRECT(ADDRESS(($AO579-1)*3+$AP579+5,$AQ579+20))="",0,INDIRECT(ADDRESS(($AO579-1)*3+$AP579+5,$AQ579+20))),IF(INDIRECT(ADDRESS(($AO579-1)*3+$AP579+5,$AQ579+20))="",0,IF(COUNTIF(INDIRECT(ADDRESS(($AO579-1)*36+($AP579-1)*12+6,COLUMN())):INDIRECT(ADDRESS(($AO579-1)*36+($AP579-1)*12+$AQ579+4,COLUMN())),INDIRECT(ADDRESS(($AO579-1)*3+$AP579+5,$AQ579+20)))&gt;=1,0,INDIRECT(ADDRESS(($AO579-1)*3+$AP579+5,$AQ579+20)))))</f>
        <v>0</v>
      </c>
      <c r="AU579" s="511">
        <f ca="1">COUNTIF(INDIRECT("U"&amp;(ROW()+12*(($AO579-1)*3+$AP579)-ROW())/12+5):INDIRECT("AF"&amp;(ROW()+12*(($AO579-1)*3+$AP579)-ROW())/12+5),AT579)</f>
        <v>0</v>
      </c>
      <c r="AV579" s="511">
        <f ca="1">IF(AND(AR579+AT579&gt;0,AS579+AU579&gt;0),COUNTIF(AV$6:AV578,"&gt;0")+1,0)</f>
        <v>0</v>
      </c>
    </row>
    <row r="580" spans="41:48">
      <c r="AO580" s="511">
        <v>16</v>
      </c>
      <c r="AP580" s="511">
        <v>3</v>
      </c>
      <c r="AQ580" s="511">
        <v>11</v>
      </c>
      <c r="AR580" s="515">
        <f ca="1">IF($AQ580=1,IF(INDIRECT(ADDRESS(($AO580-1)*3+$AP580+5,$AQ580+7))="",0,INDIRECT(ADDRESS(($AO580-1)*3+$AP580+5,$AQ580+7))),IF(INDIRECT(ADDRESS(($AO580-1)*3+$AP580+5,$AQ580+7))="",0,IF(COUNTIF(INDIRECT(ADDRESS(($AO580-1)*36+($AP580-1)*12+6,COLUMN())):INDIRECT(ADDRESS(($AO580-1)*36+($AP580-1)*12+$AQ580+4,COLUMN())),INDIRECT(ADDRESS(($AO580-1)*3+$AP580+5,$AQ580+7)))&gt;=1,0,INDIRECT(ADDRESS(($AO580-1)*3+$AP580+5,$AQ580+7)))))</f>
        <v>0</v>
      </c>
      <c r="AS580" s="511">
        <f ca="1">COUNTIF(INDIRECT("H"&amp;(ROW()+12*(($AO580-1)*3+$AP580)-ROW())/12+5):INDIRECT("S"&amp;(ROW()+12*(($AO580-1)*3+$AP580)-ROW())/12+5),AR580)</f>
        <v>0</v>
      </c>
      <c r="AT580" s="515">
        <f ca="1">IF($AQ580=1,IF(INDIRECT(ADDRESS(($AO580-1)*3+$AP580+5,$AQ580+20))="",0,INDIRECT(ADDRESS(($AO580-1)*3+$AP580+5,$AQ580+20))),IF(INDIRECT(ADDRESS(($AO580-1)*3+$AP580+5,$AQ580+20))="",0,IF(COUNTIF(INDIRECT(ADDRESS(($AO580-1)*36+($AP580-1)*12+6,COLUMN())):INDIRECT(ADDRESS(($AO580-1)*36+($AP580-1)*12+$AQ580+4,COLUMN())),INDIRECT(ADDRESS(($AO580-1)*3+$AP580+5,$AQ580+20)))&gt;=1,0,INDIRECT(ADDRESS(($AO580-1)*3+$AP580+5,$AQ580+20)))))</f>
        <v>0</v>
      </c>
      <c r="AU580" s="511">
        <f ca="1">COUNTIF(INDIRECT("U"&amp;(ROW()+12*(($AO580-1)*3+$AP580)-ROW())/12+5):INDIRECT("AF"&amp;(ROW()+12*(($AO580-1)*3+$AP580)-ROW())/12+5),AT580)</f>
        <v>0</v>
      </c>
      <c r="AV580" s="511">
        <f ca="1">IF(AND(AR580+AT580&gt;0,AS580+AU580&gt;0),COUNTIF(AV$6:AV579,"&gt;0")+1,0)</f>
        <v>0</v>
      </c>
    </row>
    <row r="581" spans="41:48">
      <c r="AO581" s="511">
        <v>16</v>
      </c>
      <c r="AP581" s="511">
        <v>3</v>
      </c>
      <c r="AQ581" s="511">
        <v>12</v>
      </c>
      <c r="AR581" s="515">
        <f ca="1">IF($AQ581=1,IF(INDIRECT(ADDRESS(($AO581-1)*3+$AP581+5,$AQ581+7))="",0,INDIRECT(ADDRESS(($AO581-1)*3+$AP581+5,$AQ581+7))),IF(INDIRECT(ADDRESS(($AO581-1)*3+$AP581+5,$AQ581+7))="",0,IF(COUNTIF(INDIRECT(ADDRESS(($AO581-1)*36+($AP581-1)*12+6,COLUMN())):INDIRECT(ADDRESS(($AO581-1)*36+($AP581-1)*12+$AQ581+4,COLUMN())),INDIRECT(ADDRESS(($AO581-1)*3+$AP581+5,$AQ581+7)))&gt;=1,0,INDIRECT(ADDRESS(($AO581-1)*3+$AP581+5,$AQ581+7)))))</f>
        <v>0</v>
      </c>
      <c r="AS581" s="511">
        <f ca="1">COUNTIF(INDIRECT("H"&amp;(ROW()+12*(($AO581-1)*3+$AP581)-ROW())/12+5):INDIRECT("S"&amp;(ROW()+12*(($AO581-1)*3+$AP581)-ROW())/12+5),AR581)</f>
        <v>0</v>
      </c>
      <c r="AT581" s="515">
        <f ca="1">IF($AQ581=1,IF(INDIRECT(ADDRESS(($AO581-1)*3+$AP581+5,$AQ581+20))="",0,INDIRECT(ADDRESS(($AO581-1)*3+$AP581+5,$AQ581+20))),IF(INDIRECT(ADDRESS(($AO581-1)*3+$AP581+5,$AQ581+20))="",0,IF(COUNTIF(INDIRECT(ADDRESS(($AO581-1)*36+($AP581-1)*12+6,COLUMN())):INDIRECT(ADDRESS(($AO581-1)*36+($AP581-1)*12+$AQ581+4,COLUMN())),INDIRECT(ADDRESS(($AO581-1)*3+$AP581+5,$AQ581+20)))&gt;=1,0,INDIRECT(ADDRESS(($AO581-1)*3+$AP581+5,$AQ581+20)))))</f>
        <v>0</v>
      </c>
      <c r="AU581" s="511">
        <f ca="1">COUNTIF(INDIRECT("U"&amp;(ROW()+12*(($AO581-1)*3+$AP581)-ROW())/12+5):INDIRECT("AF"&amp;(ROW()+12*(($AO581-1)*3+$AP581)-ROW())/12+5),AT581)</f>
        <v>0</v>
      </c>
      <c r="AV581" s="511">
        <f ca="1">IF(AND(AR581+AT581&gt;0,AS581+AU581&gt;0),COUNTIF(AV$6:AV580,"&gt;0")+1,0)</f>
        <v>0</v>
      </c>
    </row>
    <row r="582" spans="41:48">
      <c r="AO582" s="511">
        <v>17</v>
      </c>
      <c r="AP582" s="511">
        <v>1</v>
      </c>
      <c r="AQ582" s="511">
        <v>1</v>
      </c>
      <c r="AR582" s="515">
        <f ca="1">IF($AQ582=1,IF(INDIRECT(ADDRESS(($AO582-1)*3+$AP582+5,$AQ582+7))="",0,INDIRECT(ADDRESS(($AO582-1)*3+$AP582+5,$AQ582+7))),IF(INDIRECT(ADDRESS(($AO582-1)*3+$AP582+5,$AQ582+7))="",0,IF(COUNTIF(INDIRECT(ADDRESS(($AO582-1)*36+($AP582-1)*12+6,COLUMN())):INDIRECT(ADDRESS(($AO582-1)*36+($AP582-1)*12+$AQ582+4,COLUMN())),INDIRECT(ADDRESS(($AO582-1)*3+$AP582+5,$AQ582+7)))&gt;=1,0,INDIRECT(ADDRESS(($AO582-1)*3+$AP582+5,$AQ582+7)))))</f>
        <v>0</v>
      </c>
      <c r="AS582" s="511">
        <f ca="1">COUNTIF(INDIRECT("H"&amp;(ROW()+12*(($AO582-1)*3+$AP582)-ROW())/12+5):INDIRECT("S"&amp;(ROW()+12*(($AO582-1)*3+$AP582)-ROW())/12+5),AR582)</f>
        <v>0</v>
      </c>
      <c r="AT582" s="515">
        <f ca="1">IF($AQ582=1,IF(INDIRECT(ADDRESS(($AO582-1)*3+$AP582+5,$AQ582+20))="",0,INDIRECT(ADDRESS(($AO582-1)*3+$AP582+5,$AQ582+20))),IF(INDIRECT(ADDRESS(($AO582-1)*3+$AP582+5,$AQ582+20))="",0,IF(COUNTIF(INDIRECT(ADDRESS(($AO582-1)*36+($AP582-1)*12+6,COLUMN())):INDIRECT(ADDRESS(($AO582-1)*36+($AP582-1)*12+$AQ582+4,COLUMN())),INDIRECT(ADDRESS(($AO582-1)*3+$AP582+5,$AQ582+20)))&gt;=1,0,INDIRECT(ADDRESS(($AO582-1)*3+$AP582+5,$AQ582+20)))))</f>
        <v>0</v>
      </c>
      <c r="AU582" s="511">
        <f ca="1">COUNTIF(INDIRECT("U"&amp;(ROW()+12*(($AO582-1)*3+$AP582)-ROW())/12+5):INDIRECT("AF"&amp;(ROW()+12*(($AO582-1)*3+$AP582)-ROW())/12+5),AT582)</f>
        <v>0</v>
      </c>
      <c r="AV582" s="511">
        <f ca="1">IF(AND(AR582+AT582&gt;0,AS582+AU582&gt;0),COUNTIF(AV$6:AV581,"&gt;0")+1,0)</f>
        <v>0</v>
      </c>
    </row>
    <row r="583" spans="41:48">
      <c r="AO583" s="511">
        <v>17</v>
      </c>
      <c r="AP583" s="511">
        <v>1</v>
      </c>
      <c r="AQ583" s="511">
        <v>2</v>
      </c>
      <c r="AR583" s="515">
        <f ca="1">IF($AQ583=1,IF(INDIRECT(ADDRESS(($AO583-1)*3+$AP583+5,$AQ583+7))="",0,INDIRECT(ADDRESS(($AO583-1)*3+$AP583+5,$AQ583+7))),IF(INDIRECT(ADDRESS(($AO583-1)*3+$AP583+5,$AQ583+7))="",0,IF(COUNTIF(INDIRECT(ADDRESS(($AO583-1)*36+($AP583-1)*12+6,COLUMN())):INDIRECT(ADDRESS(($AO583-1)*36+($AP583-1)*12+$AQ583+4,COLUMN())),INDIRECT(ADDRESS(($AO583-1)*3+$AP583+5,$AQ583+7)))&gt;=1,0,INDIRECT(ADDRESS(($AO583-1)*3+$AP583+5,$AQ583+7)))))</f>
        <v>0</v>
      </c>
      <c r="AS583" s="511">
        <f ca="1">COUNTIF(INDIRECT("H"&amp;(ROW()+12*(($AO583-1)*3+$AP583)-ROW())/12+5):INDIRECT("S"&amp;(ROW()+12*(($AO583-1)*3+$AP583)-ROW())/12+5),AR583)</f>
        <v>0</v>
      </c>
      <c r="AT583" s="515">
        <f ca="1">IF($AQ583=1,IF(INDIRECT(ADDRESS(($AO583-1)*3+$AP583+5,$AQ583+20))="",0,INDIRECT(ADDRESS(($AO583-1)*3+$AP583+5,$AQ583+20))),IF(INDIRECT(ADDRESS(($AO583-1)*3+$AP583+5,$AQ583+20))="",0,IF(COUNTIF(INDIRECT(ADDRESS(($AO583-1)*36+($AP583-1)*12+6,COLUMN())):INDIRECT(ADDRESS(($AO583-1)*36+($AP583-1)*12+$AQ583+4,COLUMN())),INDIRECT(ADDRESS(($AO583-1)*3+$AP583+5,$AQ583+20)))&gt;=1,0,INDIRECT(ADDRESS(($AO583-1)*3+$AP583+5,$AQ583+20)))))</f>
        <v>0</v>
      </c>
      <c r="AU583" s="511">
        <f ca="1">COUNTIF(INDIRECT("U"&amp;(ROW()+12*(($AO583-1)*3+$AP583)-ROW())/12+5):INDIRECT("AF"&amp;(ROW()+12*(($AO583-1)*3+$AP583)-ROW())/12+5),AT583)</f>
        <v>0</v>
      </c>
      <c r="AV583" s="511">
        <f ca="1">IF(AND(AR583+AT583&gt;0,AS583+AU583&gt;0),COUNTIF(AV$6:AV582,"&gt;0")+1,0)</f>
        <v>0</v>
      </c>
    </row>
    <row r="584" spans="41:48">
      <c r="AO584" s="511">
        <v>17</v>
      </c>
      <c r="AP584" s="511">
        <v>1</v>
      </c>
      <c r="AQ584" s="511">
        <v>3</v>
      </c>
      <c r="AR584" s="515">
        <f ca="1">IF($AQ584=1,IF(INDIRECT(ADDRESS(($AO584-1)*3+$AP584+5,$AQ584+7))="",0,INDIRECT(ADDRESS(($AO584-1)*3+$AP584+5,$AQ584+7))),IF(INDIRECT(ADDRESS(($AO584-1)*3+$AP584+5,$AQ584+7))="",0,IF(COUNTIF(INDIRECT(ADDRESS(($AO584-1)*36+($AP584-1)*12+6,COLUMN())):INDIRECT(ADDRESS(($AO584-1)*36+($AP584-1)*12+$AQ584+4,COLUMN())),INDIRECT(ADDRESS(($AO584-1)*3+$AP584+5,$AQ584+7)))&gt;=1,0,INDIRECT(ADDRESS(($AO584-1)*3+$AP584+5,$AQ584+7)))))</f>
        <v>0</v>
      </c>
      <c r="AS584" s="511">
        <f ca="1">COUNTIF(INDIRECT("H"&amp;(ROW()+12*(($AO584-1)*3+$AP584)-ROW())/12+5):INDIRECT("S"&amp;(ROW()+12*(($AO584-1)*3+$AP584)-ROW())/12+5),AR584)</f>
        <v>0</v>
      </c>
      <c r="AT584" s="515">
        <f ca="1">IF($AQ584=1,IF(INDIRECT(ADDRESS(($AO584-1)*3+$AP584+5,$AQ584+20))="",0,INDIRECT(ADDRESS(($AO584-1)*3+$AP584+5,$AQ584+20))),IF(INDIRECT(ADDRESS(($AO584-1)*3+$AP584+5,$AQ584+20))="",0,IF(COUNTIF(INDIRECT(ADDRESS(($AO584-1)*36+($AP584-1)*12+6,COLUMN())):INDIRECT(ADDRESS(($AO584-1)*36+($AP584-1)*12+$AQ584+4,COLUMN())),INDIRECT(ADDRESS(($AO584-1)*3+$AP584+5,$AQ584+20)))&gt;=1,0,INDIRECT(ADDRESS(($AO584-1)*3+$AP584+5,$AQ584+20)))))</f>
        <v>0</v>
      </c>
      <c r="AU584" s="511">
        <f ca="1">COUNTIF(INDIRECT("U"&amp;(ROW()+12*(($AO584-1)*3+$AP584)-ROW())/12+5):INDIRECT("AF"&amp;(ROW()+12*(($AO584-1)*3+$AP584)-ROW())/12+5),AT584)</f>
        <v>0</v>
      </c>
      <c r="AV584" s="511">
        <f ca="1">IF(AND(AR584+AT584&gt;0,AS584+AU584&gt;0),COUNTIF(AV$6:AV583,"&gt;0")+1,0)</f>
        <v>0</v>
      </c>
    </row>
    <row r="585" spans="41:48">
      <c r="AO585" s="511">
        <v>17</v>
      </c>
      <c r="AP585" s="511">
        <v>1</v>
      </c>
      <c r="AQ585" s="511">
        <v>4</v>
      </c>
      <c r="AR585" s="515">
        <f ca="1">IF($AQ585=1,IF(INDIRECT(ADDRESS(($AO585-1)*3+$AP585+5,$AQ585+7))="",0,INDIRECT(ADDRESS(($AO585-1)*3+$AP585+5,$AQ585+7))),IF(INDIRECT(ADDRESS(($AO585-1)*3+$AP585+5,$AQ585+7))="",0,IF(COUNTIF(INDIRECT(ADDRESS(($AO585-1)*36+($AP585-1)*12+6,COLUMN())):INDIRECT(ADDRESS(($AO585-1)*36+($AP585-1)*12+$AQ585+4,COLUMN())),INDIRECT(ADDRESS(($AO585-1)*3+$AP585+5,$AQ585+7)))&gt;=1,0,INDIRECT(ADDRESS(($AO585-1)*3+$AP585+5,$AQ585+7)))))</f>
        <v>0</v>
      </c>
      <c r="AS585" s="511">
        <f ca="1">COUNTIF(INDIRECT("H"&amp;(ROW()+12*(($AO585-1)*3+$AP585)-ROW())/12+5):INDIRECT("S"&amp;(ROW()+12*(($AO585-1)*3+$AP585)-ROW())/12+5),AR585)</f>
        <v>0</v>
      </c>
      <c r="AT585" s="515">
        <f ca="1">IF($AQ585=1,IF(INDIRECT(ADDRESS(($AO585-1)*3+$AP585+5,$AQ585+20))="",0,INDIRECT(ADDRESS(($AO585-1)*3+$AP585+5,$AQ585+20))),IF(INDIRECT(ADDRESS(($AO585-1)*3+$AP585+5,$AQ585+20))="",0,IF(COUNTIF(INDIRECT(ADDRESS(($AO585-1)*36+($AP585-1)*12+6,COLUMN())):INDIRECT(ADDRESS(($AO585-1)*36+($AP585-1)*12+$AQ585+4,COLUMN())),INDIRECT(ADDRESS(($AO585-1)*3+$AP585+5,$AQ585+20)))&gt;=1,0,INDIRECT(ADDRESS(($AO585-1)*3+$AP585+5,$AQ585+20)))))</f>
        <v>0</v>
      </c>
      <c r="AU585" s="511">
        <f ca="1">COUNTIF(INDIRECT("U"&amp;(ROW()+12*(($AO585-1)*3+$AP585)-ROW())/12+5):INDIRECT("AF"&amp;(ROW()+12*(($AO585-1)*3+$AP585)-ROW())/12+5),AT585)</f>
        <v>0</v>
      </c>
      <c r="AV585" s="511">
        <f ca="1">IF(AND(AR585+AT585&gt;0,AS585+AU585&gt;0),COUNTIF(AV$6:AV584,"&gt;0")+1,0)</f>
        <v>0</v>
      </c>
    </row>
    <row r="586" spans="41:48">
      <c r="AO586" s="511">
        <v>17</v>
      </c>
      <c r="AP586" s="511">
        <v>1</v>
      </c>
      <c r="AQ586" s="511">
        <v>5</v>
      </c>
      <c r="AR586" s="515">
        <f ca="1">IF($AQ586=1,IF(INDIRECT(ADDRESS(($AO586-1)*3+$AP586+5,$AQ586+7))="",0,INDIRECT(ADDRESS(($AO586-1)*3+$AP586+5,$AQ586+7))),IF(INDIRECT(ADDRESS(($AO586-1)*3+$AP586+5,$AQ586+7))="",0,IF(COUNTIF(INDIRECT(ADDRESS(($AO586-1)*36+($AP586-1)*12+6,COLUMN())):INDIRECT(ADDRESS(($AO586-1)*36+($AP586-1)*12+$AQ586+4,COLUMN())),INDIRECT(ADDRESS(($AO586-1)*3+$AP586+5,$AQ586+7)))&gt;=1,0,INDIRECT(ADDRESS(($AO586-1)*3+$AP586+5,$AQ586+7)))))</f>
        <v>0</v>
      </c>
      <c r="AS586" s="511">
        <f ca="1">COUNTIF(INDIRECT("H"&amp;(ROW()+12*(($AO586-1)*3+$AP586)-ROW())/12+5):INDIRECT("S"&amp;(ROW()+12*(($AO586-1)*3+$AP586)-ROW())/12+5),AR586)</f>
        <v>0</v>
      </c>
      <c r="AT586" s="515">
        <f ca="1">IF($AQ586=1,IF(INDIRECT(ADDRESS(($AO586-1)*3+$AP586+5,$AQ586+20))="",0,INDIRECT(ADDRESS(($AO586-1)*3+$AP586+5,$AQ586+20))),IF(INDIRECT(ADDRESS(($AO586-1)*3+$AP586+5,$AQ586+20))="",0,IF(COUNTIF(INDIRECT(ADDRESS(($AO586-1)*36+($AP586-1)*12+6,COLUMN())):INDIRECT(ADDRESS(($AO586-1)*36+($AP586-1)*12+$AQ586+4,COLUMN())),INDIRECT(ADDRESS(($AO586-1)*3+$AP586+5,$AQ586+20)))&gt;=1,0,INDIRECT(ADDRESS(($AO586-1)*3+$AP586+5,$AQ586+20)))))</f>
        <v>0</v>
      </c>
      <c r="AU586" s="511">
        <f ca="1">COUNTIF(INDIRECT("U"&amp;(ROW()+12*(($AO586-1)*3+$AP586)-ROW())/12+5):INDIRECT("AF"&amp;(ROW()+12*(($AO586-1)*3+$AP586)-ROW())/12+5),AT586)</f>
        <v>0</v>
      </c>
      <c r="AV586" s="511">
        <f ca="1">IF(AND(AR586+AT586&gt;0,AS586+AU586&gt;0),COUNTIF(AV$6:AV585,"&gt;0")+1,0)</f>
        <v>0</v>
      </c>
    </row>
    <row r="587" spans="41:48">
      <c r="AO587" s="511">
        <v>17</v>
      </c>
      <c r="AP587" s="511">
        <v>1</v>
      </c>
      <c r="AQ587" s="511">
        <v>6</v>
      </c>
      <c r="AR587" s="515">
        <f ca="1">IF($AQ587=1,IF(INDIRECT(ADDRESS(($AO587-1)*3+$AP587+5,$AQ587+7))="",0,INDIRECT(ADDRESS(($AO587-1)*3+$AP587+5,$AQ587+7))),IF(INDIRECT(ADDRESS(($AO587-1)*3+$AP587+5,$AQ587+7))="",0,IF(COUNTIF(INDIRECT(ADDRESS(($AO587-1)*36+($AP587-1)*12+6,COLUMN())):INDIRECT(ADDRESS(($AO587-1)*36+($AP587-1)*12+$AQ587+4,COLUMN())),INDIRECT(ADDRESS(($AO587-1)*3+$AP587+5,$AQ587+7)))&gt;=1,0,INDIRECT(ADDRESS(($AO587-1)*3+$AP587+5,$AQ587+7)))))</f>
        <v>0</v>
      </c>
      <c r="AS587" s="511">
        <f ca="1">COUNTIF(INDIRECT("H"&amp;(ROW()+12*(($AO587-1)*3+$AP587)-ROW())/12+5):INDIRECT("S"&amp;(ROW()+12*(($AO587-1)*3+$AP587)-ROW())/12+5),AR587)</f>
        <v>0</v>
      </c>
      <c r="AT587" s="515">
        <f ca="1">IF($AQ587=1,IF(INDIRECT(ADDRESS(($AO587-1)*3+$AP587+5,$AQ587+20))="",0,INDIRECT(ADDRESS(($AO587-1)*3+$AP587+5,$AQ587+20))),IF(INDIRECT(ADDRESS(($AO587-1)*3+$AP587+5,$AQ587+20))="",0,IF(COUNTIF(INDIRECT(ADDRESS(($AO587-1)*36+($AP587-1)*12+6,COLUMN())):INDIRECT(ADDRESS(($AO587-1)*36+($AP587-1)*12+$AQ587+4,COLUMN())),INDIRECT(ADDRESS(($AO587-1)*3+$AP587+5,$AQ587+20)))&gt;=1,0,INDIRECT(ADDRESS(($AO587-1)*3+$AP587+5,$AQ587+20)))))</f>
        <v>0</v>
      </c>
      <c r="AU587" s="511">
        <f ca="1">COUNTIF(INDIRECT("U"&amp;(ROW()+12*(($AO587-1)*3+$AP587)-ROW())/12+5):INDIRECT("AF"&amp;(ROW()+12*(($AO587-1)*3+$AP587)-ROW())/12+5),AT587)</f>
        <v>0</v>
      </c>
      <c r="AV587" s="511">
        <f ca="1">IF(AND(AR587+AT587&gt;0,AS587+AU587&gt;0),COUNTIF(AV$6:AV586,"&gt;0")+1,0)</f>
        <v>0</v>
      </c>
    </row>
    <row r="588" spans="41:48">
      <c r="AO588" s="511">
        <v>17</v>
      </c>
      <c r="AP588" s="511">
        <v>1</v>
      </c>
      <c r="AQ588" s="511">
        <v>7</v>
      </c>
      <c r="AR588" s="515">
        <f ca="1">IF($AQ588=1,IF(INDIRECT(ADDRESS(($AO588-1)*3+$AP588+5,$AQ588+7))="",0,INDIRECT(ADDRESS(($AO588-1)*3+$AP588+5,$AQ588+7))),IF(INDIRECT(ADDRESS(($AO588-1)*3+$AP588+5,$AQ588+7))="",0,IF(COUNTIF(INDIRECT(ADDRESS(($AO588-1)*36+($AP588-1)*12+6,COLUMN())):INDIRECT(ADDRESS(($AO588-1)*36+($AP588-1)*12+$AQ588+4,COLUMN())),INDIRECT(ADDRESS(($AO588-1)*3+$AP588+5,$AQ588+7)))&gt;=1,0,INDIRECT(ADDRESS(($AO588-1)*3+$AP588+5,$AQ588+7)))))</f>
        <v>0</v>
      </c>
      <c r="AS588" s="511">
        <f ca="1">COUNTIF(INDIRECT("H"&amp;(ROW()+12*(($AO588-1)*3+$AP588)-ROW())/12+5):INDIRECT("S"&amp;(ROW()+12*(($AO588-1)*3+$AP588)-ROW())/12+5),AR588)</f>
        <v>0</v>
      </c>
      <c r="AT588" s="515">
        <f ca="1">IF($AQ588=1,IF(INDIRECT(ADDRESS(($AO588-1)*3+$AP588+5,$AQ588+20))="",0,INDIRECT(ADDRESS(($AO588-1)*3+$AP588+5,$AQ588+20))),IF(INDIRECT(ADDRESS(($AO588-1)*3+$AP588+5,$AQ588+20))="",0,IF(COUNTIF(INDIRECT(ADDRESS(($AO588-1)*36+($AP588-1)*12+6,COLUMN())):INDIRECT(ADDRESS(($AO588-1)*36+($AP588-1)*12+$AQ588+4,COLUMN())),INDIRECT(ADDRESS(($AO588-1)*3+$AP588+5,$AQ588+20)))&gt;=1,0,INDIRECT(ADDRESS(($AO588-1)*3+$AP588+5,$AQ588+20)))))</f>
        <v>0</v>
      </c>
      <c r="AU588" s="511">
        <f ca="1">COUNTIF(INDIRECT("U"&amp;(ROW()+12*(($AO588-1)*3+$AP588)-ROW())/12+5):INDIRECT("AF"&amp;(ROW()+12*(($AO588-1)*3+$AP588)-ROW())/12+5),AT588)</f>
        <v>0</v>
      </c>
      <c r="AV588" s="511">
        <f ca="1">IF(AND(AR588+AT588&gt;0,AS588+AU588&gt;0),COUNTIF(AV$6:AV587,"&gt;0")+1,0)</f>
        <v>0</v>
      </c>
    </row>
    <row r="589" spans="41:48">
      <c r="AO589" s="511">
        <v>17</v>
      </c>
      <c r="AP589" s="511">
        <v>1</v>
      </c>
      <c r="AQ589" s="511">
        <v>8</v>
      </c>
      <c r="AR589" s="515">
        <f ca="1">IF($AQ589=1,IF(INDIRECT(ADDRESS(($AO589-1)*3+$AP589+5,$AQ589+7))="",0,INDIRECT(ADDRESS(($AO589-1)*3+$AP589+5,$AQ589+7))),IF(INDIRECT(ADDRESS(($AO589-1)*3+$AP589+5,$AQ589+7))="",0,IF(COUNTIF(INDIRECT(ADDRESS(($AO589-1)*36+($AP589-1)*12+6,COLUMN())):INDIRECT(ADDRESS(($AO589-1)*36+($AP589-1)*12+$AQ589+4,COLUMN())),INDIRECT(ADDRESS(($AO589-1)*3+$AP589+5,$AQ589+7)))&gt;=1,0,INDIRECT(ADDRESS(($AO589-1)*3+$AP589+5,$AQ589+7)))))</f>
        <v>0</v>
      </c>
      <c r="AS589" s="511">
        <f ca="1">COUNTIF(INDIRECT("H"&amp;(ROW()+12*(($AO589-1)*3+$AP589)-ROW())/12+5):INDIRECT("S"&amp;(ROW()+12*(($AO589-1)*3+$AP589)-ROW())/12+5),AR589)</f>
        <v>0</v>
      </c>
      <c r="AT589" s="515">
        <f ca="1">IF($AQ589=1,IF(INDIRECT(ADDRESS(($AO589-1)*3+$AP589+5,$AQ589+20))="",0,INDIRECT(ADDRESS(($AO589-1)*3+$AP589+5,$AQ589+20))),IF(INDIRECT(ADDRESS(($AO589-1)*3+$AP589+5,$AQ589+20))="",0,IF(COUNTIF(INDIRECT(ADDRESS(($AO589-1)*36+($AP589-1)*12+6,COLUMN())):INDIRECT(ADDRESS(($AO589-1)*36+($AP589-1)*12+$AQ589+4,COLUMN())),INDIRECT(ADDRESS(($AO589-1)*3+$AP589+5,$AQ589+20)))&gt;=1,0,INDIRECT(ADDRESS(($AO589-1)*3+$AP589+5,$AQ589+20)))))</f>
        <v>0</v>
      </c>
      <c r="AU589" s="511">
        <f ca="1">COUNTIF(INDIRECT("U"&amp;(ROW()+12*(($AO589-1)*3+$AP589)-ROW())/12+5):INDIRECT("AF"&amp;(ROW()+12*(($AO589-1)*3+$AP589)-ROW())/12+5),AT589)</f>
        <v>0</v>
      </c>
      <c r="AV589" s="511">
        <f ca="1">IF(AND(AR589+AT589&gt;0,AS589+AU589&gt;0),COUNTIF(AV$6:AV588,"&gt;0")+1,0)</f>
        <v>0</v>
      </c>
    </row>
    <row r="590" spans="41:48">
      <c r="AO590" s="511">
        <v>17</v>
      </c>
      <c r="AP590" s="511">
        <v>1</v>
      </c>
      <c r="AQ590" s="511">
        <v>9</v>
      </c>
      <c r="AR590" s="515">
        <f ca="1">IF($AQ590=1,IF(INDIRECT(ADDRESS(($AO590-1)*3+$AP590+5,$AQ590+7))="",0,INDIRECT(ADDRESS(($AO590-1)*3+$AP590+5,$AQ590+7))),IF(INDIRECT(ADDRESS(($AO590-1)*3+$AP590+5,$AQ590+7))="",0,IF(COUNTIF(INDIRECT(ADDRESS(($AO590-1)*36+($AP590-1)*12+6,COLUMN())):INDIRECT(ADDRESS(($AO590-1)*36+($AP590-1)*12+$AQ590+4,COLUMN())),INDIRECT(ADDRESS(($AO590-1)*3+$AP590+5,$AQ590+7)))&gt;=1,0,INDIRECT(ADDRESS(($AO590-1)*3+$AP590+5,$AQ590+7)))))</f>
        <v>0</v>
      </c>
      <c r="AS590" s="511">
        <f ca="1">COUNTIF(INDIRECT("H"&amp;(ROW()+12*(($AO590-1)*3+$AP590)-ROW())/12+5):INDIRECT("S"&amp;(ROW()+12*(($AO590-1)*3+$AP590)-ROW())/12+5),AR590)</f>
        <v>0</v>
      </c>
      <c r="AT590" s="515">
        <f ca="1">IF($AQ590=1,IF(INDIRECT(ADDRESS(($AO590-1)*3+$AP590+5,$AQ590+20))="",0,INDIRECT(ADDRESS(($AO590-1)*3+$AP590+5,$AQ590+20))),IF(INDIRECT(ADDRESS(($AO590-1)*3+$AP590+5,$AQ590+20))="",0,IF(COUNTIF(INDIRECT(ADDRESS(($AO590-1)*36+($AP590-1)*12+6,COLUMN())):INDIRECT(ADDRESS(($AO590-1)*36+($AP590-1)*12+$AQ590+4,COLUMN())),INDIRECT(ADDRESS(($AO590-1)*3+$AP590+5,$AQ590+20)))&gt;=1,0,INDIRECT(ADDRESS(($AO590-1)*3+$AP590+5,$AQ590+20)))))</f>
        <v>0</v>
      </c>
      <c r="AU590" s="511">
        <f ca="1">COUNTIF(INDIRECT("U"&amp;(ROW()+12*(($AO590-1)*3+$AP590)-ROW())/12+5):INDIRECT("AF"&amp;(ROW()+12*(($AO590-1)*3+$AP590)-ROW())/12+5),AT590)</f>
        <v>0</v>
      </c>
      <c r="AV590" s="511">
        <f ca="1">IF(AND(AR590+AT590&gt;0,AS590+AU590&gt;0),COUNTIF(AV$6:AV589,"&gt;0")+1,0)</f>
        <v>0</v>
      </c>
    </row>
    <row r="591" spans="41:48">
      <c r="AO591" s="511">
        <v>17</v>
      </c>
      <c r="AP591" s="511">
        <v>1</v>
      </c>
      <c r="AQ591" s="511">
        <v>10</v>
      </c>
      <c r="AR591" s="515">
        <f ca="1">IF($AQ591=1,IF(INDIRECT(ADDRESS(($AO591-1)*3+$AP591+5,$AQ591+7))="",0,INDIRECT(ADDRESS(($AO591-1)*3+$AP591+5,$AQ591+7))),IF(INDIRECT(ADDRESS(($AO591-1)*3+$AP591+5,$AQ591+7))="",0,IF(COUNTIF(INDIRECT(ADDRESS(($AO591-1)*36+($AP591-1)*12+6,COLUMN())):INDIRECT(ADDRESS(($AO591-1)*36+($AP591-1)*12+$AQ591+4,COLUMN())),INDIRECT(ADDRESS(($AO591-1)*3+$AP591+5,$AQ591+7)))&gt;=1,0,INDIRECT(ADDRESS(($AO591-1)*3+$AP591+5,$AQ591+7)))))</f>
        <v>0</v>
      </c>
      <c r="AS591" s="511">
        <f ca="1">COUNTIF(INDIRECT("H"&amp;(ROW()+12*(($AO591-1)*3+$AP591)-ROW())/12+5):INDIRECT("S"&amp;(ROW()+12*(($AO591-1)*3+$AP591)-ROW())/12+5),AR591)</f>
        <v>0</v>
      </c>
      <c r="AT591" s="515">
        <f ca="1">IF($AQ591=1,IF(INDIRECT(ADDRESS(($AO591-1)*3+$AP591+5,$AQ591+20))="",0,INDIRECT(ADDRESS(($AO591-1)*3+$AP591+5,$AQ591+20))),IF(INDIRECT(ADDRESS(($AO591-1)*3+$AP591+5,$AQ591+20))="",0,IF(COUNTIF(INDIRECT(ADDRESS(($AO591-1)*36+($AP591-1)*12+6,COLUMN())):INDIRECT(ADDRESS(($AO591-1)*36+($AP591-1)*12+$AQ591+4,COLUMN())),INDIRECT(ADDRESS(($AO591-1)*3+$AP591+5,$AQ591+20)))&gt;=1,0,INDIRECT(ADDRESS(($AO591-1)*3+$AP591+5,$AQ591+20)))))</f>
        <v>0</v>
      </c>
      <c r="AU591" s="511">
        <f ca="1">COUNTIF(INDIRECT("U"&amp;(ROW()+12*(($AO591-1)*3+$AP591)-ROW())/12+5):INDIRECT("AF"&amp;(ROW()+12*(($AO591-1)*3+$AP591)-ROW())/12+5),AT591)</f>
        <v>0</v>
      </c>
      <c r="AV591" s="511">
        <f ca="1">IF(AND(AR591+AT591&gt;0,AS591+AU591&gt;0),COUNTIF(AV$6:AV590,"&gt;0")+1,0)</f>
        <v>0</v>
      </c>
    </row>
    <row r="592" spans="41:48">
      <c r="AO592" s="511">
        <v>17</v>
      </c>
      <c r="AP592" s="511">
        <v>1</v>
      </c>
      <c r="AQ592" s="511">
        <v>11</v>
      </c>
      <c r="AR592" s="515">
        <f ca="1">IF($AQ592=1,IF(INDIRECT(ADDRESS(($AO592-1)*3+$AP592+5,$AQ592+7))="",0,INDIRECT(ADDRESS(($AO592-1)*3+$AP592+5,$AQ592+7))),IF(INDIRECT(ADDRESS(($AO592-1)*3+$AP592+5,$AQ592+7))="",0,IF(COUNTIF(INDIRECT(ADDRESS(($AO592-1)*36+($AP592-1)*12+6,COLUMN())):INDIRECT(ADDRESS(($AO592-1)*36+($AP592-1)*12+$AQ592+4,COLUMN())),INDIRECT(ADDRESS(($AO592-1)*3+$AP592+5,$AQ592+7)))&gt;=1,0,INDIRECT(ADDRESS(($AO592-1)*3+$AP592+5,$AQ592+7)))))</f>
        <v>0</v>
      </c>
      <c r="AS592" s="511">
        <f ca="1">COUNTIF(INDIRECT("H"&amp;(ROW()+12*(($AO592-1)*3+$AP592)-ROW())/12+5):INDIRECT("S"&amp;(ROW()+12*(($AO592-1)*3+$AP592)-ROW())/12+5),AR592)</f>
        <v>0</v>
      </c>
      <c r="AT592" s="515">
        <f ca="1">IF($AQ592=1,IF(INDIRECT(ADDRESS(($AO592-1)*3+$AP592+5,$AQ592+20))="",0,INDIRECT(ADDRESS(($AO592-1)*3+$AP592+5,$AQ592+20))),IF(INDIRECT(ADDRESS(($AO592-1)*3+$AP592+5,$AQ592+20))="",0,IF(COUNTIF(INDIRECT(ADDRESS(($AO592-1)*36+($AP592-1)*12+6,COLUMN())):INDIRECT(ADDRESS(($AO592-1)*36+($AP592-1)*12+$AQ592+4,COLUMN())),INDIRECT(ADDRESS(($AO592-1)*3+$AP592+5,$AQ592+20)))&gt;=1,0,INDIRECT(ADDRESS(($AO592-1)*3+$AP592+5,$AQ592+20)))))</f>
        <v>0</v>
      </c>
      <c r="AU592" s="511">
        <f ca="1">COUNTIF(INDIRECT("U"&amp;(ROW()+12*(($AO592-1)*3+$AP592)-ROW())/12+5):INDIRECT("AF"&amp;(ROW()+12*(($AO592-1)*3+$AP592)-ROW())/12+5),AT592)</f>
        <v>0</v>
      </c>
      <c r="AV592" s="511">
        <f ca="1">IF(AND(AR592+AT592&gt;0,AS592+AU592&gt;0),COUNTIF(AV$6:AV591,"&gt;0")+1,0)</f>
        <v>0</v>
      </c>
    </row>
    <row r="593" spans="41:48">
      <c r="AO593" s="511">
        <v>17</v>
      </c>
      <c r="AP593" s="511">
        <v>1</v>
      </c>
      <c r="AQ593" s="511">
        <v>12</v>
      </c>
      <c r="AR593" s="515">
        <f ca="1">IF($AQ593=1,IF(INDIRECT(ADDRESS(($AO593-1)*3+$AP593+5,$AQ593+7))="",0,INDIRECT(ADDRESS(($AO593-1)*3+$AP593+5,$AQ593+7))),IF(INDIRECT(ADDRESS(($AO593-1)*3+$AP593+5,$AQ593+7))="",0,IF(COUNTIF(INDIRECT(ADDRESS(($AO593-1)*36+($AP593-1)*12+6,COLUMN())):INDIRECT(ADDRESS(($AO593-1)*36+($AP593-1)*12+$AQ593+4,COLUMN())),INDIRECT(ADDRESS(($AO593-1)*3+$AP593+5,$AQ593+7)))&gt;=1,0,INDIRECT(ADDRESS(($AO593-1)*3+$AP593+5,$AQ593+7)))))</f>
        <v>0</v>
      </c>
      <c r="AS593" s="511">
        <f ca="1">COUNTIF(INDIRECT("H"&amp;(ROW()+12*(($AO593-1)*3+$AP593)-ROW())/12+5):INDIRECT("S"&amp;(ROW()+12*(($AO593-1)*3+$AP593)-ROW())/12+5),AR593)</f>
        <v>0</v>
      </c>
      <c r="AT593" s="515">
        <f ca="1">IF($AQ593=1,IF(INDIRECT(ADDRESS(($AO593-1)*3+$AP593+5,$AQ593+20))="",0,INDIRECT(ADDRESS(($AO593-1)*3+$AP593+5,$AQ593+20))),IF(INDIRECT(ADDRESS(($AO593-1)*3+$AP593+5,$AQ593+20))="",0,IF(COUNTIF(INDIRECT(ADDRESS(($AO593-1)*36+($AP593-1)*12+6,COLUMN())):INDIRECT(ADDRESS(($AO593-1)*36+($AP593-1)*12+$AQ593+4,COLUMN())),INDIRECT(ADDRESS(($AO593-1)*3+$AP593+5,$AQ593+20)))&gt;=1,0,INDIRECT(ADDRESS(($AO593-1)*3+$AP593+5,$AQ593+20)))))</f>
        <v>0</v>
      </c>
      <c r="AU593" s="511">
        <f ca="1">COUNTIF(INDIRECT("U"&amp;(ROW()+12*(($AO593-1)*3+$AP593)-ROW())/12+5):INDIRECT("AF"&amp;(ROW()+12*(($AO593-1)*3+$AP593)-ROW())/12+5),AT593)</f>
        <v>0</v>
      </c>
      <c r="AV593" s="511">
        <f ca="1">IF(AND(AR593+AT593&gt;0,AS593+AU593&gt;0),COUNTIF(AV$6:AV592,"&gt;0")+1,0)</f>
        <v>0</v>
      </c>
    </row>
    <row r="594" spans="41:48">
      <c r="AO594" s="511">
        <v>17</v>
      </c>
      <c r="AP594" s="511">
        <v>2</v>
      </c>
      <c r="AQ594" s="511">
        <v>1</v>
      </c>
      <c r="AR594" s="515">
        <f ca="1">IF($AQ594=1,IF(INDIRECT(ADDRESS(($AO594-1)*3+$AP594+5,$AQ594+7))="",0,INDIRECT(ADDRESS(($AO594-1)*3+$AP594+5,$AQ594+7))),IF(INDIRECT(ADDRESS(($AO594-1)*3+$AP594+5,$AQ594+7))="",0,IF(COUNTIF(INDIRECT(ADDRESS(($AO594-1)*36+($AP594-1)*12+6,COLUMN())):INDIRECT(ADDRESS(($AO594-1)*36+($AP594-1)*12+$AQ594+4,COLUMN())),INDIRECT(ADDRESS(($AO594-1)*3+$AP594+5,$AQ594+7)))&gt;=1,0,INDIRECT(ADDRESS(($AO594-1)*3+$AP594+5,$AQ594+7)))))</f>
        <v>0</v>
      </c>
      <c r="AS594" s="511">
        <f ca="1">COUNTIF(INDIRECT("H"&amp;(ROW()+12*(($AO594-1)*3+$AP594)-ROW())/12+5):INDIRECT("S"&amp;(ROW()+12*(($AO594-1)*3+$AP594)-ROW())/12+5),AR594)</f>
        <v>0</v>
      </c>
      <c r="AT594" s="515">
        <f ca="1">IF($AQ594=1,IF(INDIRECT(ADDRESS(($AO594-1)*3+$AP594+5,$AQ594+20))="",0,INDIRECT(ADDRESS(($AO594-1)*3+$AP594+5,$AQ594+20))),IF(INDIRECT(ADDRESS(($AO594-1)*3+$AP594+5,$AQ594+20))="",0,IF(COUNTIF(INDIRECT(ADDRESS(($AO594-1)*36+($AP594-1)*12+6,COLUMN())):INDIRECT(ADDRESS(($AO594-1)*36+($AP594-1)*12+$AQ594+4,COLUMN())),INDIRECT(ADDRESS(($AO594-1)*3+$AP594+5,$AQ594+20)))&gt;=1,0,INDIRECT(ADDRESS(($AO594-1)*3+$AP594+5,$AQ594+20)))))</f>
        <v>0</v>
      </c>
      <c r="AU594" s="511">
        <f ca="1">COUNTIF(INDIRECT("U"&amp;(ROW()+12*(($AO594-1)*3+$AP594)-ROW())/12+5):INDIRECT("AF"&amp;(ROW()+12*(($AO594-1)*3+$AP594)-ROW())/12+5),AT594)</f>
        <v>0</v>
      </c>
      <c r="AV594" s="511">
        <f ca="1">IF(AND(AR594+AT594&gt;0,AS594+AU594&gt;0),COUNTIF(AV$6:AV593,"&gt;0")+1,0)</f>
        <v>0</v>
      </c>
    </row>
    <row r="595" spans="41:48">
      <c r="AO595" s="511">
        <v>17</v>
      </c>
      <c r="AP595" s="511">
        <v>2</v>
      </c>
      <c r="AQ595" s="511">
        <v>2</v>
      </c>
      <c r="AR595" s="515">
        <f ca="1">IF($AQ595=1,IF(INDIRECT(ADDRESS(($AO595-1)*3+$AP595+5,$AQ595+7))="",0,INDIRECT(ADDRESS(($AO595-1)*3+$AP595+5,$AQ595+7))),IF(INDIRECT(ADDRESS(($AO595-1)*3+$AP595+5,$AQ595+7))="",0,IF(COUNTIF(INDIRECT(ADDRESS(($AO595-1)*36+($AP595-1)*12+6,COLUMN())):INDIRECT(ADDRESS(($AO595-1)*36+($AP595-1)*12+$AQ595+4,COLUMN())),INDIRECT(ADDRESS(($AO595-1)*3+$AP595+5,$AQ595+7)))&gt;=1,0,INDIRECT(ADDRESS(($AO595-1)*3+$AP595+5,$AQ595+7)))))</f>
        <v>0</v>
      </c>
      <c r="AS595" s="511">
        <f ca="1">COUNTIF(INDIRECT("H"&amp;(ROW()+12*(($AO595-1)*3+$AP595)-ROW())/12+5):INDIRECT("S"&amp;(ROW()+12*(($AO595-1)*3+$AP595)-ROW())/12+5),AR595)</f>
        <v>0</v>
      </c>
      <c r="AT595" s="515">
        <f ca="1">IF($AQ595=1,IF(INDIRECT(ADDRESS(($AO595-1)*3+$AP595+5,$AQ595+20))="",0,INDIRECT(ADDRESS(($AO595-1)*3+$AP595+5,$AQ595+20))),IF(INDIRECT(ADDRESS(($AO595-1)*3+$AP595+5,$AQ595+20))="",0,IF(COUNTIF(INDIRECT(ADDRESS(($AO595-1)*36+($AP595-1)*12+6,COLUMN())):INDIRECT(ADDRESS(($AO595-1)*36+($AP595-1)*12+$AQ595+4,COLUMN())),INDIRECT(ADDRESS(($AO595-1)*3+$AP595+5,$AQ595+20)))&gt;=1,0,INDIRECT(ADDRESS(($AO595-1)*3+$AP595+5,$AQ595+20)))))</f>
        <v>0</v>
      </c>
      <c r="AU595" s="511">
        <f ca="1">COUNTIF(INDIRECT("U"&amp;(ROW()+12*(($AO595-1)*3+$AP595)-ROW())/12+5):INDIRECT("AF"&amp;(ROW()+12*(($AO595-1)*3+$AP595)-ROW())/12+5),AT595)</f>
        <v>0</v>
      </c>
      <c r="AV595" s="511">
        <f ca="1">IF(AND(AR595+AT595&gt;0,AS595+AU595&gt;0),COUNTIF(AV$6:AV594,"&gt;0")+1,0)</f>
        <v>0</v>
      </c>
    </row>
    <row r="596" spans="41:48">
      <c r="AO596" s="511">
        <v>17</v>
      </c>
      <c r="AP596" s="511">
        <v>2</v>
      </c>
      <c r="AQ596" s="511">
        <v>3</v>
      </c>
      <c r="AR596" s="515">
        <f ca="1">IF($AQ596=1,IF(INDIRECT(ADDRESS(($AO596-1)*3+$AP596+5,$AQ596+7))="",0,INDIRECT(ADDRESS(($AO596-1)*3+$AP596+5,$AQ596+7))),IF(INDIRECT(ADDRESS(($AO596-1)*3+$AP596+5,$AQ596+7))="",0,IF(COUNTIF(INDIRECT(ADDRESS(($AO596-1)*36+($AP596-1)*12+6,COLUMN())):INDIRECT(ADDRESS(($AO596-1)*36+($AP596-1)*12+$AQ596+4,COLUMN())),INDIRECT(ADDRESS(($AO596-1)*3+$AP596+5,$AQ596+7)))&gt;=1,0,INDIRECT(ADDRESS(($AO596-1)*3+$AP596+5,$AQ596+7)))))</f>
        <v>0</v>
      </c>
      <c r="AS596" s="511">
        <f ca="1">COUNTIF(INDIRECT("H"&amp;(ROW()+12*(($AO596-1)*3+$AP596)-ROW())/12+5):INDIRECT("S"&amp;(ROW()+12*(($AO596-1)*3+$AP596)-ROW())/12+5),AR596)</f>
        <v>0</v>
      </c>
      <c r="AT596" s="515">
        <f ca="1">IF($AQ596=1,IF(INDIRECT(ADDRESS(($AO596-1)*3+$AP596+5,$AQ596+20))="",0,INDIRECT(ADDRESS(($AO596-1)*3+$AP596+5,$AQ596+20))),IF(INDIRECT(ADDRESS(($AO596-1)*3+$AP596+5,$AQ596+20))="",0,IF(COUNTIF(INDIRECT(ADDRESS(($AO596-1)*36+($AP596-1)*12+6,COLUMN())):INDIRECT(ADDRESS(($AO596-1)*36+($AP596-1)*12+$AQ596+4,COLUMN())),INDIRECT(ADDRESS(($AO596-1)*3+$AP596+5,$AQ596+20)))&gt;=1,0,INDIRECT(ADDRESS(($AO596-1)*3+$AP596+5,$AQ596+20)))))</f>
        <v>0</v>
      </c>
      <c r="AU596" s="511">
        <f ca="1">COUNTIF(INDIRECT("U"&amp;(ROW()+12*(($AO596-1)*3+$AP596)-ROW())/12+5):INDIRECT("AF"&amp;(ROW()+12*(($AO596-1)*3+$AP596)-ROW())/12+5),AT596)</f>
        <v>0</v>
      </c>
      <c r="AV596" s="511">
        <f ca="1">IF(AND(AR596+AT596&gt;0,AS596+AU596&gt;0),COUNTIF(AV$6:AV595,"&gt;0")+1,0)</f>
        <v>0</v>
      </c>
    </row>
    <row r="597" spans="41:48">
      <c r="AO597" s="511">
        <v>17</v>
      </c>
      <c r="AP597" s="511">
        <v>2</v>
      </c>
      <c r="AQ597" s="511">
        <v>4</v>
      </c>
      <c r="AR597" s="515">
        <f ca="1">IF($AQ597=1,IF(INDIRECT(ADDRESS(($AO597-1)*3+$AP597+5,$AQ597+7))="",0,INDIRECT(ADDRESS(($AO597-1)*3+$AP597+5,$AQ597+7))),IF(INDIRECT(ADDRESS(($AO597-1)*3+$AP597+5,$AQ597+7))="",0,IF(COUNTIF(INDIRECT(ADDRESS(($AO597-1)*36+($AP597-1)*12+6,COLUMN())):INDIRECT(ADDRESS(($AO597-1)*36+($AP597-1)*12+$AQ597+4,COLUMN())),INDIRECT(ADDRESS(($AO597-1)*3+$AP597+5,$AQ597+7)))&gt;=1,0,INDIRECT(ADDRESS(($AO597-1)*3+$AP597+5,$AQ597+7)))))</f>
        <v>0</v>
      </c>
      <c r="AS597" s="511">
        <f ca="1">COUNTIF(INDIRECT("H"&amp;(ROW()+12*(($AO597-1)*3+$AP597)-ROW())/12+5):INDIRECT("S"&amp;(ROW()+12*(($AO597-1)*3+$AP597)-ROW())/12+5),AR597)</f>
        <v>0</v>
      </c>
      <c r="AT597" s="515">
        <f ca="1">IF($AQ597=1,IF(INDIRECT(ADDRESS(($AO597-1)*3+$AP597+5,$AQ597+20))="",0,INDIRECT(ADDRESS(($AO597-1)*3+$AP597+5,$AQ597+20))),IF(INDIRECT(ADDRESS(($AO597-1)*3+$AP597+5,$AQ597+20))="",0,IF(COUNTIF(INDIRECT(ADDRESS(($AO597-1)*36+($AP597-1)*12+6,COLUMN())):INDIRECT(ADDRESS(($AO597-1)*36+($AP597-1)*12+$AQ597+4,COLUMN())),INDIRECT(ADDRESS(($AO597-1)*3+$AP597+5,$AQ597+20)))&gt;=1,0,INDIRECT(ADDRESS(($AO597-1)*3+$AP597+5,$AQ597+20)))))</f>
        <v>0</v>
      </c>
      <c r="AU597" s="511">
        <f ca="1">COUNTIF(INDIRECT("U"&amp;(ROW()+12*(($AO597-1)*3+$AP597)-ROW())/12+5):INDIRECT("AF"&amp;(ROW()+12*(($AO597-1)*3+$AP597)-ROW())/12+5),AT597)</f>
        <v>0</v>
      </c>
      <c r="AV597" s="511">
        <f ca="1">IF(AND(AR597+AT597&gt;0,AS597+AU597&gt;0),COUNTIF(AV$6:AV596,"&gt;0")+1,0)</f>
        <v>0</v>
      </c>
    </row>
    <row r="598" spans="41:48">
      <c r="AO598" s="511">
        <v>17</v>
      </c>
      <c r="AP598" s="511">
        <v>2</v>
      </c>
      <c r="AQ598" s="511">
        <v>5</v>
      </c>
      <c r="AR598" s="515">
        <f ca="1">IF($AQ598=1,IF(INDIRECT(ADDRESS(($AO598-1)*3+$AP598+5,$AQ598+7))="",0,INDIRECT(ADDRESS(($AO598-1)*3+$AP598+5,$AQ598+7))),IF(INDIRECT(ADDRESS(($AO598-1)*3+$AP598+5,$AQ598+7))="",0,IF(COUNTIF(INDIRECT(ADDRESS(($AO598-1)*36+($AP598-1)*12+6,COLUMN())):INDIRECT(ADDRESS(($AO598-1)*36+($AP598-1)*12+$AQ598+4,COLUMN())),INDIRECT(ADDRESS(($AO598-1)*3+$AP598+5,$AQ598+7)))&gt;=1,0,INDIRECT(ADDRESS(($AO598-1)*3+$AP598+5,$AQ598+7)))))</f>
        <v>0</v>
      </c>
      <c r="AS598" s="511">
        <f ca="1">COUNTIF(INDIRECT("H"&amp;(ROW()+12*(($AO598-1)*3+$AP598)-ROW())/12+5):INDIRECT("S"&amp;(ROW()+12*(($AO598-1)*3+$AP598)-ROW())/12+5),AR598)</f>
        <v>0</v>
      </c>
      <c r="AT598" s="515">
        <f ca="1">IF($AQ598=1,IF(INDIRECT(ADDRESS(($AO598-1)*3+$AP598+5,$AQ598+20))="",0,INDIRECT(ADDRESS(($AO598-1)*3+$AP598+5,$AQ598+20))),IF(INDIRECT(ADDRESS(($AO598-1)*3+$AP598+5,$AQ598+20))="",0,IF(COUNTIF(INDIRECT(ADDRESS(($AO598-1)*36+($AP598-1)*12+6,COLUMN())):INDIRECT(ADDRESS(($AO598-1)*36+($AP598-1)*12+$AQ598+4,COLUMN())),INDIRECT(ADDRESS(($AO598-1)*3+$AP598+5,$AQ598+20)))&gt;=1,0,INDIRECT(ADDRESS(($AO598-1)*3+$AP598+5,$AQ598+20)))))</f>
        <v>0</v>
      </c>
      <c r="AU598" s="511">
        <f ca="1">COUNTIF(INDIRECT("U"&amp;(ROW()+12*(($AO598-1)*3+$AP598)-ROW())/12+5):INDIRECT("AF"&amp;(ROW()+12*(($AO598-1)*3+$AP598)-ROW())/12+5),AT598)</f>
        <v>0</v>
      </c>
      <c r="AV598" s="511">
        <f ca="1">IF(AND(AR598+AT598&gt;0,AS598+AU598&gt;0),COUNTIF(AV$6:AV597,"&gt;0")+1,0)</f>
        <v>0</v>
      </c>
    </row>
    <row r="599" spans="41:48">
      <c r="AO599" s="511">
        <v>17</v>
      </c>
      <c r="AP599" s="511">
        <v>2</v>
      </c>
      <c r="AQ599" s="511">
        <v>6</v>
      </c>
      <c r="AR599" s="515">
        <f ca="1">IF($AQ599=1,IF(INDIRECT(ADDRESS(($AO599-1)*3+$AP599+5,$AQ599+7))="",0,INDIRECT(ADDRESS(($AO599-1)*3+$AP599+5,$AQ599+7))),IF(INDIRECT(ADDRESS(($AO599-1)*3+$AP599+5,$AQ599+7))="",0,IF(COUNTIF(INDIRECT(ADDRESS(($AO599-1)*36+($AP599-1)*12+6,COLUMN())):INDIRECT(ADDRESS(($AO599-1)*36+($AP599-1)*12+$AQ599+4,COLUMN())),INDIRECT(ADDRESS(($AO599-1)*3+$AP599+5,$AQ599+7)))&gt;=1,0,INDIRECT(ADDRESS(($AO599-1)*3+$AP599+5,$AQ599+7)))))</f>
        <v>0</v>
      </c>
      <c r="AS599" s="511">
        <f ca="1">COUNTIF(INDIRECT("H"&amp;(ROW()+12*(($AO599-1)*3+$AP599)-ROW())/12+5):INDIRECT("S"&amp;(ROW()+12*(($AO599-1)*3+$AP599)-ROW())/12+5),AR599)</f>
        <v>0</v>
      </c>
      <c r="AT599" s="515">
        <f ca="1">IF($AQ599=1,IF(INDIRECT(ADDRESS(($AO599-1)*3+$AP599+5,$AQ599+20))="",0,INDIRECT(ADDRESS(($AO599-1)*3+$AP599+5,$AQ599+20))),IF(INDIRECT(ADDRESS(($AO599-1)*3+$AP599+5,$AQ599+20))="",0,IF(COUNTIF(INDIRECT(ADDRESS(($AO599-1)*36+($AP599-1)*12+6,COLUMN())):INDIRECT(ADDRESS(($AO599-1)*36+($AP599-1)*12+$AQ599+4,COLUMN())),INDIRECT(ADDRESS(($AO599-1)*3+$AP599+5,$AQ599+20)))&gt;=1,0,INDIRECT(ADDRESS(($AO599-1)*3+$AP599+5,$AQ599+20)))))</f>
        <v>0</v>
      </c>
      <c r="AU599" s="511">
        <f ca="1">COUNTIF(INDIRECT("U"&amp;(ROW()+12*(($AO599-1)*3+$AP599)-ROW())/12+5):INDIRECT("AF"&amp;(ROW()+12*(($AO599-1)*3+$AP599)-ROW())/12+5),AT599)</f>
        <v>0</v>
      </c>
      <c r="AV599" s="511">
        <f ca="1">IF(AND(AR599+AT599&gt;0,AS599+AU599&gt;0),COUNTIF(AV$6:AV598,"&gt;0")+1,0)</f>
        <v>0</v>
      </c>
    </row>
    <row r="600" spans="41:48">
      <c r="AO600" s="511">
        <v>17</v>
      </c>
      <c r="AP600" s="511">
        <v>2</v>
      </c>
      <c r="AQ600" s="511">
        <v>7</v>
      </c>
      <c r="AR600" s="515">
        <f ca="1">IF($AQ600=1,IF(INDIRECT(ADDRESS(($AO600-1)*3+$AP600+5,$AQ600+7))="",0,INDIRECT(ADDRESS(($AO600-1)*3+$AP600+5,$AQ600+7))),IF(INDIRECT(ADDRESS(($AO600-1)*3+$AP600+5,$AQ600+7))="",0,IF(COUNTIF(INDIRECT(ADDRESS(($AO600-1)*36+($AP600-1)*12+6,COLUMN())):INDIRECT(ADDRESS(($AO600-1)*36+($AP600-1)*12+$AQ600+4,COLUMN())),INDIRECT(ADDRESS(($AO600-1)*3+$AP600+5,$AQ600+7)))&gt;=1,0,INDIRECT(ADDRESS(($AO600-1)*3+$AP600+5,$AQ600+7)))))</f>
        <v>0</v>
      </c>
      <c r="AS600" s="511">
        <f ca="1">COUNTIF(INDIRECT("H"&amp;(ROW()+12*(($AO600-1)*3+$AP600)-ROW())/12+5):INDIRECT("S"&amp;(ROW()+12*(($AO600-1)*3+$AP600)-ROW())/12+5),AR600)</f>
        <v>0</v>
      </c>
      <c r="AT600" s="515">
        <f ca="1">IF($AQ600=1,IF(INDIRECT(ADDRESS(($AO600-1)*3+$AP600+5,$AQ600+20))="",0,INDIRECT(ADDRESS(($AO600-1)*3+$AP600+5,$AQ600+20))),IF(INDIRECT(ADDRESS(($AO600-1)*3+$AP600+5,$AQ600+20))="",0,IF(COUNTIF(INDIRECT(ADDRESS(($AO600-1)*36+($AP600-1)*12+6,COLUMN())):INDIRECT(ADDRESS(($AO600-1)*36+($AP600-1)*12+$AQ600+4,COLUMN())),INDIRECT(ADDRESS(($AO600-1)*3+$AP600+5,$AQ600+20)))&gt;=1,0,INDIRECT(ADDRESS(($AO600-1)*3+$AP600+5,$AQ600+20)))))</f>
        <v>0</v>
      </c>
      <c r="AU600" s="511">
        <f ca="1">COUNTIF(INDIRECT("U"&amp;(ROW()+12*(($AO600-1)*3+$AP600)-ROW())/12+5):INDIRECT("AF"&amp;(ROW()+12*(($AO600-1)*3+$AP600)-ROW())/12+5),AT600)</f>
        <v>0</v>
      </c>
      <c r="AV600" s="511">
        <f ca="1">IF(AND(AR600+AT600&gt;0,AS600+AU600&gt;0),COUNTIF(AV$6:AV599,"&gt;0")+1,0)</f>
        <v>0</v>
      </c>
    </row>
    <row r="601" spans="41:48">
      <c r="AO601" s="511">
        <v>17</v>
      </c>
      <c r="AP601" s="511">
        <v>2</v>
      </c>
      <c r="AQ601" s="511">
        <v>8</v>
      </c>
      <c r="AR601" s="515">
        <f ca="1">IF($AQ601=1,IF(INDIRECT(ADDRESS(($AO601-1)*3+$AP601+5,$AQ601+7))="",0,INDIRECT(ADDRESS(($AO601-1)*3+$AP601+5,$AQ601+7))),IF(INDIRECT(ADDRESS(($AO601-1)*3+$AP601+5,$AQ601+7))="",0,IF(COUNTIF(INDIRECT(ADDRESS(($AO601-1)*36+($AP601-1)*12+6,COLUMN())):INDIRECT(ADDRESS(($AO601-1)*36+($AP601-1)*12+$AQ601+4,COLUMN())),INDIRECT(ADDRESS(($AO601-1)*3+$AP601+5,$AQ601+7)))&gt;=1,0,INDIRECT(ADDRESS(($AO601-1)*3+$AP601+5,$AQ601+7)))))</f>
        <v>0</v>
      </c>
      <c r="AS601" s="511">
        <f ca="1">COUNTIF(INDIRECT("H"&amp;(ROW()+12*(($AO601-1)*3+$AP601)-ROW())/12+5):INDIRECT("S"&amp;(ROW()+12*(($AO601-1)*3+$AP601)-ROW())/12+5),AR601)</f>
        <v>0</v>
      </c>
      <c r="AT601" s="515">
        <f ca="1">IF($AQ601=1,IF(INDIRECT(ADDRESS(($AO601-1)*3+$AP601+5,$AQ601+20))="",0,INDIRECT(ADDRESS(($AO601-1)*3+$AP601+5,$AQ601+20))),IF(INDIRECT(ADDRESS(($AO601-1)*3+$AP601+5,$AQ601+20))="",0,IF(COUNTIF(INDIRECT(ADDRESS(($AO601-1)*36+($AP601-1)*12+6,COLUMN())):INDIRECT(ADDRESS(($AO601-1)*36+($AP601-1)*12+$AQ601+4,COLUMN())),INDIRECT(ADDRESS(($AO601-1)*3+$AP601+5,$AQ601+20)))&gt;=1,0,INDIRECT(ADDRESS(($AO601-1)*3+$AP601+5,$AQ601+20)))))</f>
        <v>0</v>
      </c>
      <c r="AU601" s="511">
        <f ca="1">COUNTIF(INDIRECT("U"&amp;(ROW()+12*(($AO601-1)*3+$AP601)-ROW())/12+5):INDIRECT("AF"&amp;(ROW()+12*(($AO601-1)*3+$AP601)-ROW())/12+5),AT601)</f>
        <v>0</v>
      </c>
      <c r="AV601" s="511">
        <f ca="1">IF(AND(AR601+AT601&gt;0,AS601+AU601&gt;0),COUNTIF(AV$6:AV600,"&gt;0")+1,0)</f>
        <v>0</v>
      </c>
    </row>
    <row r="602" spans="41:48">
      <c r="AO602" s="511">
        <v>17</v>
      </c>
      <c r="AP602" s="511">
        <v>2</v>
      </c>
      <c r="AQ602" s="511">
        <v>9</v>
      </c>
      <c r="AR602" s="515">
        <f ca="1">IF($AQ602=1,IF(INDIRECT(ADDRESS(($AO602-1)*3+$AP602+5,$AQ602+7))="",0,INDIRECT(ADDRESS(($AO602-1)*3+$AP602+5,$AQ602+7))),IF(INDIRECT(ADDRESS(($AO602-1)*3+$AP602+5,$AQ602+7))="",0,IF(COUNTIF(INDIRECT(ADDRESS(($AO602-1)*36+($AP602-1)*12+6,COLUMN())):INDIRECT(ADDRESS(($AO602-1)*36+($AP602-1)*12+$AQ602+4,COLUMN())),INDIRECT(ADDRESS(($AO602-1)*3+$AP602+5,$AQ602+7)))&gt;=1,0,INDIRECT(ADDRESS(($AO602-1)*3+$AP602+5,$AQ602+7)))))</f>
        <v>0</v>
      </c>
      <c r="AS602" s="511">
        <f ca="1">COUNTIF(INDIRECT("H"&amp;(ROW()+12*(($AO602-1)*3+$AP602)-ROW())/12+5):INDIRECT("S"&amp;(ROW()+12*(($AO602-1)*3+$AP602)-ROW())/12+5),AR602)</f>
        <v>0</v>
      </c>
      <c r="AT602" s="515">
        <f ca="1">IF($AQ602=1,IF(INDIRECT(ADDRESS(($AO602-1)*3+$AP602+5,$AQ602+20))="",0,INDIRECT(ADDRESS(($AO602-1)*3+$AP602+5,$AQ602+20))),IF(INDIRECT(ADDRESS(($AO602-1)*3+$AP602+5,$AQ602+20))="",0,IF(COUNTIF(INDIRECT(ADDRESS(($AO602-1)*36+($AP602-1)*12+6,COLUMN())):INDIRECT(ADDRESS(($AO602-1)*36+($AP602-1)*12+$AQ602+4,COLUMN())),INDIRECT(ADDRESS(($AO602-1)*3+$AP602+5,$AQ602+20)))&gt;=1,0,INDIRECT(ADDRESS(($AO602-1)*3+$AP602+5,$AQ602+20)))))</f>
        <v>0</v>
      </c>
      <c r="AU602" s="511">
        <f ca="1">COUNTIF(INDIRECT("U"&amp;(ROW()+12*(($AO602-1)*3+$AP602)-ROW())/12+5):INDIRECT("AF"&amp;(ROW()+12*(($AO602-1)*3+$AP602)-ROW())/12+5),AT602)</f>
        <v>0</v>
      </c>
      <c r="AV602" s="511">
        <f ca="1">IF(AND(AR602+AT602&gt;0,AS602+AU602&gt;0),COUNTIF(AV$6:AV601,"&gt;0")+1,0)</f>
        <v>0</v>
      </c>
    </row>
    <row r="603" spans="41:48">
      <c r="AO603" s="511">
        <v>17</v>
      </c>
      <c r="AP603" s="511">
        <v>2</v>
      </c>
      <c r="AQ603" s="511">
        <v>10</v>
      </c>
      <c r="AR603" s="515">
        <f ca="1">IF($AQ603=1,IF(INDIRECT(ADDRESS(($AO603-1)*3+$AP603+5,$AQ603+7))="",0,INDIRECT(ADDRESS(($AO603-1)*3+$AP603+5,$AQ603+7))),IF(INDIRECT(ADDRESS(($AO603-1)*3+$AP603+5,$AQ603+7))="",0,IF(COUNTIF(INDIRECT(ADDRESS(($AO603-1)*36+($AP603-1)*12+6,COLUMN())):INDIRECT(ADDRESS(($AO603-1)*36+($AP603-1)*12+$AQ603+4,COLUMN())),INDIRECT(ADDRESS(($AO603-1)*3+$AP603+5,$AQ603+7)))&gt;=1,0,INDIRECT(ADDRESS(($AO603-1)*3+$AP603+5,$AQ603+7)))))</f>
        <v>0</v>
      </c>
      <c r="AS603" s="511">
        <f ca="1">COUNTIF(INDIRECT("H"&amp;(ROW()+12*(($AO603-1)*3+$AP603)-ROW())/12+5):INDIRECT("S"&amp;(ROW()+12*(($AO603-1)*3+$AP603)-ROW())/12+5),AR603)</f>
        <v>0</v>
      </c>
      <c r="AT603" s="515">
        <f ca="1">IF($AQ603=1,IF(INDIRECT(ADDRESS(($AO603-1)*3+$AP603+5,$AQ603+20))="",0,INDIRECT(ADDRESS(($AO603-1)*3+$AP603+5,$AQ603+20))),IF(INDIRECT(ADDRESS(($AO603-1)*3+$AP603+5,$AQ603+20))="",0,IF(COUNTIF(INDIRECT(ADDRESS(($AO603-1)*36+($AP603-1)*12+6,COLUMN())):INDIRECT(ADDRESS(($AO603-1)*36+($AP603-1)*12+$AQ603+4,COLUMN())),INDIRECT(ADDRESS(($AO603-1)*3+$AP603+5,$AQ603+20)))&gt;=1,0,INDIRECT(ADDRESS(($AO603-1)*3+$AP603+5,$AQ603+20)))))</f>
        <v>0</v>
      </c>
      <c r="AU603" s="511">
        <f ca="1">COUNTIF(INDIRECT("U"&amp;(ROW()+12*(($AO603-1)*3+$AP603)-ROW())/12+5):INDIRECT("AF"&amp;(ROW()+12*(($AO603-1)*3+$AP603)-ROW())/12+5),AT603)</f>
        <v>0</v>
      </c>
      <c r="AV603" s="511">
        <f ca="1">IF(AND(AR603+AT603&gt;0,AS603+AU603&gt;0),COUNTIF(AV$6:AV602,"&gt;0")+1,0)</f>
        <v>0</v>
      </c>
    </row>
    <row r="604" spans="41:48">
      <c r="AO604" s="511">
        <v>17</v>
      </c>
      <c r="AP604" s="511">
        <v>2</v>
      </c>
      <c r="AQ604" s="511">
        <v>11</v>
      </c>
      <c r="AR604" s="515">
        <f ca="1">IF($AQ604=1,IF(INDIRECT(ADDRESS(($AO604-1)*3+$AP604+5,$AQ604+7))="",0,INDIRECT(ADDRESS(($AO604-1)*3+$AP604+5,$AQ604+7))),IF(INDIRECT(ADDRESS(($AO604-1)*3+$AP604+5,$AQ604+7))="",0,IF(COUNTIF(INDIRECT(ADDRESS(($AO604-1)*36+($AP604-1)*12+6,COLUMN())):INDIRECT(ADDRESS(($AO604-1)*36+($AP604-1)*12+$AQ604+4,COLUMN())),INDIRECT(ADDRESS(($AO604-1)*3+$AP604+5,$AQ604+7)))&gt;=1,0,INDIRECT(ADDRESS(($AO604-1)*3+$AP604+5,$AQ604+7)))))</f>
        <v>0</v>
      </c>
      <c r="AS604" s="511">
        <f ca="1">COUNTIF(INDIRECT("H"&amp;(ROW()+12*(($AO604-1)*3+$AP604)-ROW())/12+5):INDIRECT("S"&amp;(ROW()+12*(($AO604-1)*3+$AP604)-ROW())/12+5),AR604)</f>
        <v>0</v>
      </c>
      <c r="AT604" s="515">
        <f ca="1">IF($AQ604=1,IF(INDIRECT(ADDRESS(($AO604-1)*3+$AP604+5,$AQ604+20))="",0,INDIRECT(ADDRESS(($AO604-1)*3+$AP604+5,$AQ604+20))),IF(INDIRECT(ADDRESS(($AO604-1)*3+$AP604+5,$AQ604+20))="",0,IF(COUNTIF(INDIRECT(ADDRESS(($AO604-1)*36+($AP604-1)*12+6,COLUMN())):INDIRECT(ADDRESS(($AO604-1)*36+($AP604-1)*12+$AQ604+4,COLUMN())),INDIRECT(ADDRESS(($AO604-1)*3+$AP604+5,$AQ604+20)))&gt;=1,0,INDIRECT(ADDRESS(($AO604-1)*3+$AP604+5,$AQ604+20)))))</f>
        <v>0</v>
      </c>
      <c r="AU604" s="511">
        <f ca="1">COUNTIF(INDIRECT("U"&amp;(ROW()+12*(($AO604-1)*3+$AP604)-ROW())/12+5):INDIRECT("AF"&amp;(ROW()+12*(($AO604-1)*3+$AP604)-ROW())/12+5),AT604)</f>
        <v>0</v>
      </c>
      <c r="AV604" s="511">
        <f ca="1">IF(AND(AR604+AT604&gt;0,AS604+AU604&gt;0),COUNTIF(AV$6:AV603,"&gt;0")+1,0)</f>
        <v>0</v>
      </c>
    </row>
    <row r="605" spans="41:48">
      <c r="AO605" s="511">
        <v>17</v>
      </c>
      <c r="AP605" s="511">
        <v>2</v>
      </c>
      <c r="AQ605" s="511">
        <v>12</v>
      </c>
      <c r="AR605" s="515">
        <f ca="1">IF($AQ605=1,IF(INDIRECT(ADDRESS(($AO605-1)*3+$AP605+5,$AQ605+7))="",0,INDIRECT(ADDRESS(($AO605-1)*3+$AP605+5,$AQ605+7))),IF(INDIRECT(ADDRESS(($AO605-1)*3+$AP605+5,$AQ605+7))="",0,IF(COUNTIF(INDIRECT(ADDRESS(($AO605-1)*36+($AP605-1)*12+6,COLUMN())):INDIRECT(ADDRESS(($AO605-1)*36+($AP605-1)*12+$AQ605+4,COLUMN())),INDIRECT(ADDRESS(($AO605-1)*3+$AP605+5,$AQ605+7)))&gt;=1,0,INDIRECT(ADDRESS(($AO605-1)*3+$AP605+5,$AQ605+7)))))</f>
        <v>0</v>
      </c>
      <c r="AS605" s="511">
        <f ca="1">COUNTIF(INDIRECT("H"&amp;(ROW()+12*(($AO605-1)*3+$AP605)-ROW())/12+5):INDIRECT("S"&amp;(ROW()+12*(($AO605-1)*3+$AP605)-ROW())/12+5),AR605)</f>
        <v>0</v>
      </c>
      <c r="AT605" s="515">
        <f ca="1">IF($AQ605=1,IF(INDIRECT(ADDRESS(($AO605-1)*3+$AP605+5,$AQ605+20))="",0,INDIRECT(ADDRESS(($AO605-1)*3+$AP605+5,$AQ605+20))),IF(INDIRECT(ADDRESS(($AO605-1)*3+$AP605+5,$AQ605+20))="",0,IF(COUNTIF(INDIRECT(ADDRESS(($AO605-1)*36+($AP605-1)*12+6,COLUMN())):INDIRECT(ADDRESS(($AO605-1)*36+($AP605-1)*12+$AQ605+4,COLUMN())),INDIRECT(ADDRESS(($AO605-1)*3+$AP605+5,$AQ605+20)))&gt;=1,0,INDIRECT(ADDRESS(($AO605-1)*3+$AP605+5,$AQ605+20)))))</f>
        <v>0</v>
      </c>
      <c r="AU605" s="511">
        <f ca="1">COUNTIF(INDIRECT("U"&amp;(ROW()+12*(($AO605-1)*3+$AP605)-ROW())/12+5):INDIRECT("AF"&amp;(ROW()+12*(($AO605-1)*3+$AP605)-ROW())/12+5),AT605)</f>
        <v>0</v>
      </c>
      <c r="AV605" s="511">
        <f ca="1">IF(AND(AR605+AT605&gt;0,AS605+AU605&gt;0),COUNTIF(AV$6:AV604,"&gt;0")+1,0)</f>
        <v>0</v>
      </c>
    </row>
    <row r="606" spans="41:48">
      <c r="AO606" s="511">
        <v>17</v>
      </c>
      <c r="AP606" s="511">
        <v>3</v>
      </c>
      <c r="AQ606" s="511">
        <v>1</v>
      </c>
      <c r="AR606" s="515">
        <f ca="1">IF($AQ606=1,IF(INDIRECT(ADDRESS(($AO606-1)*3+$AP606+5,$AQ606+7))="",0,INDIRECT(ADDRESS(($AO606-1)*3+$AP606+5,$AQ606+7))),IF(INDIRECT(ADDRESS(($AO606-1)*3+$AP606+5,$AQ606+7))="",0,IF(COUNTIF(INDIRECT(ADDRESS(($AO606-1)*36+($AP606-1)*12+6,COLUMN())):INDIRECT(ADDRESS(($AO606-1)*36+($AP606-1)*12+$AQ606+4,COLUMN())),INDIRECT(ADDRESS(($AO606-1)*3+$AP606+5,$AQ606+7)))&gt;=1,0,INDIRECT(ADDRESS(($AO606-1)*3+$AP606+5,$AQ606+7)))))</f>
        <v>0</v>
      </c>
      <c r="AS606" s="511">
        <f ca="1">COUNTIF(INDIRECT("H"&amp;(ROW()+12*(($AO606-1)*3+$AP606)-ROW())/12+5):INDIRECT("S"&amp;(ROW()+12*(($AO606-1)*3+$AP606)-ROW())/12+5),AR606)</f>
        <v>0</v>
      </c>
      <c r="AT606" s="515">
        <f ca="1">IF($AQ606=1,IF(INDIRECT(ADDRESS(($AO606-1)*3+$AP606+5,$AQ606+20))="",0,INDIRECT(ADDRESS(($AO606-1)*3+$AP606+5,$AQ606+20))),IF(INDIRECT(ADDRESS(($AO606-1)*3+$AP606+5,$AQ606+20))="",0,IF(COUNTIF(INDIRECT(ADDRESS(($AO606-1)*36+($AP606-1)*12+6,COLUMN())):INDIRECT(ADDRESS(($AO606-1)*36+($AP606-1)*12+$AQ606+4,COLUMN())),INDIRECT(ADDRESS(($AO606-1)*3+$AP606+5,$AQ606+20)))&gt;=1,0,INDIRECT(ADDRESS(($AO606-1)*3+$AP606+5,$AQ606+20)))))</f>
        <v>0</v>
      </c>
      <c r="AU606" s="511">
        <f ca="1">COUNTIF(INDIRECT("U"&amp;(ROW()+12*(($AO606-1)*3+$AP606)-ROW())/12+5):INDIRECT("AF"&amp;(ROW()+12*(($AO606-1)*3+$AP606)-ROW())/12+5),AT606)</f>
        <v>0</v>
      </c>
      <c r="AV606" s="511">
        <f ca="1">IF(AND(AR606+AT606&gt;0,AS606+AU606&gt;0),COUNTIF(AV$6:AV605,"&gt;0")+1,0)</f>
        <v>0</v>
      </c>
    </row>
    <row r="607" spans="41:48">
      <c r="AO607" s="511">
        <v>17</v>
      </c>
      <c r="AP607" s="511">
        <v>3</v>
      </c>
      <c r="AQ607" s="511">
        <v>2</v>
      </c>
      <c r="AR607" s="515">
        <f ca="1">IF($AQ607=1,IF(INDIRECT(ADDRESS(($AO607-1)*3+$AP607+5,$AQ607+7))="",0,INDIRECT(ADDRESS(($AO607-1)*3+$AP607+5,$AQ607+7))),IF(INDIRECT(ADDRESS(($AO607-1)*3+$AP607+5,$AQ607+7))="",0,IF(COUNTIF(INDIRECT(ADDRESS(($AO607-1)*36+($AP607-1)*12+6,COLUMN())):INDIRECT(ADDRESS(($AO607-1)*36+($AP607-1)*12+$AQ607+4,COLUMN())),INDIRECT(ADDRESS(($AO607-1)*3+$AP607+5,$AQ607+7)))&gt;=1,0,INDIRECT(ADDRESS(($AO607-1)*3+$AP607+5,$AQ607+7)))))</f>
        <v>0</v>
      </c>
      <c r="AS607" s="511">
        <f ca="1">COUNTIF(INDIRECT("H"&amp;(ROW()+12*(($AO607-1)*3+$AP607)-ROW())/12+5):INDIRECT("S"&amp;(ROW()+12*(($AO607-1)*3+$AP607)-ROW())/12+5),AR607)</f>
        <v>0</v>
      </c>
      <c r="AT607" s="515">
        <f ca="1">IF($AQ607=1,IF(INDIRECT(ADDRESS(($AO607-1)*3+$AP607+5,$AQ607+20))="",0,INDIRECT(ADDRESS(($AO607-1)*3+$AP607+5,$AQ607+20))),IF(INDIRECT(ADDRESS(($AO607-1)*3+$AP607+5,$AQ607+20))="",0,IF(COUNTIF(INDIRECT(ADDRESS(($AO607-1)*36+($AP607-1)*12+6,COLUMN())):INDIRECT(ADDRESS(($AO607-1)*36+($AP607-1)*12+$AQ607+4,COLUMN())),INDIRECT(ADDRESS(($AO607-1)*3+$AP607+5,$AQ607+20)))&gt;=1,0,INDIRECT(ADDRESS(($AO607-1)*3+$AP607+5,$AQ607+20)))))</f>
        <v>0</v>
      </c>
      <c r="AU607" s="511">
        <f ca="1">COUNTIF(INDIRECT("U"&amp;(ROW()+12*(($AO607-1)*3+$AP607)-ROW())/12+5):INDIRECT("AF"&amp;(ROW()+12*(($AO607-1)*3+$AP607)-ROW())/12+5),AT607)</f>
        <v>0</v>
      </c>
      <c r="AV607" s="511">
        <f ca="1">IF(AND(AR607+AT607&gt;0,AS607+AU607&gt;0),COUNTIF(AV$6:AV606,"&gt;0")+1,0)</f>
        <v>0</v>
      </c>
    </row>
    <row r="608" spans="41:48">
      <c r="AO608" s="511">
        <v>17</v>
      </c>
      <c r="AP608" s="511">
        <v>3</v>
      </c>
      <c r="AQ608" s="511">
        <v>3</v>
      </c>
      <c r="AR608" s="515">
        <f ca="1">IF($AQ608=1,IF(INDIRECT(ADDRESS(($AO608-1)*3+$AP608+5,$AQ608+7))="",0,INDIRECT(ADDRESS(($AO608-1)*3+$AP608+5,$AQ608+7))),IF(INDIRECT(ADDRESS(($AO608-1)*3+$AP608+5,$AQ608+7))="",0,IF(COUNTIF(INDIRECT(ADDRESS(($AO608-1)*36+($AP608-1)*12+6,COLUMN())):INDIRECT(ADDRESS(($AO608-1)*36+($AP608-1)*12+$AQ608+4,COLUMN())),INDIRECT(ADDRESS(($AO608-1)*3+$AP608+5,$AQ608+7)))&gt;=1,0,INDIRECT(ADDRESS(($AO608-1)*3+$AP608+5,$AQ608+7)))))</f>
        <v>0</v>
      </c>
      <c r="AS608" s="511">
        <f ca="1">COUNTIF(INDIRECT("H"&amp;(ROW()+12*(($AO608-1)*3+$AP608)-ROW())/12+5):INDIRECT("S"&amp;(ROW()+12*(($AO608-1)*3+$AP608)-ROW())/12+5),AR608)</f>
        <v>0</v>
      </c>
      <c r="AT608" s="515">
        <f ca="1">IF($AQ608=1,IF(INDIRECT(ADDRESS(($AO608-1)*3+$AP608+5,$AQ608+20))="",0,INDIRECT(ADDRESS(($AO608-1)*3+$AP608+5,$AQ608+20))),IF(INDIRECT(ADDRESS(($AO608-1)*3+$AP608+5,$AQ608+20))="",0,IF(COUNTIF(INDIRECT(ADDRESS(($AO608-1)*36+($AP608-1)*12+6,COLUMN())):INDIRECT(ADDRESS(($AO608-1)*36+($AP608-1)*12+$AQ608+4,COLUMN())),INDIRECT(ADDRESS(($AO608-1)*3+$AP608+5,$AQ608+20)))&gt;=1,0,INDIRECT(ADDRESS(($AO608-1)*3+$AP608+5,$AQ608+20)))))</f>
        <v>0</v>
      </c>
      <c r="AU608" s="511">
        <f ca="1">COUNTIF(INDIRECT("U"&amp;(ROW()+12*(($AO608-1)*3+$AP608)-ROW())/12+5):INDIRECT("AF"&amp;(ROW()+12*(($AO608-1)*3+$AP608)-ROW())/12+5),AT608)</f>
        <v>0</v>
      </c>
      <c r="AV608" s="511">
        <f ca="1">IF(AND(AR608+AT608&gt;0,AS608+AU608&gt;0),COUNTIF(AV$6:AV607,"&gt;0")+1,0)</f>
        <v>0</v>
      </c>
    </row>
    <row r="609" spans="41:48">
      <c r="AO609" s="511">
        <v>17</v>
      </c>
      <c r="AP609" s="511">
        <v>3</v>
      </c>
      <c r="AQ609" s="511">
        <v>4</v>
      </c>
      <c r="AR609" s="515">
        <f ca="1">IF($AQ609=1,IF(INDIRECT(ADDRESS(($AO609-1)*3+$AP609+5,$AQ609+7))="",0,INDIRECT(ADDRESS(($AO609-1)*3+$AP609+5,$AQ609+7))),IF(INDIRECT(ADDRESS(($AO609-1)*3+$AP609+5,$AQ609+7))="",0,IF(COUNTIF(INDIRECT(ADDRESS(($AO609-1)*36+($AP609-1)*12+6,COLUMN())):INDIRECT(ADDRESS(($AO609-1)*36+($AP609-1)*12+$AQ609+4,COLUMN())),INDIRECT(ADDRESS(($AO609-1)*3+$AP609+5,$AQ609+7)))&gt;=1,0,INDIRECT(ADDRESS(($AO609-1)*3+$AP609+5,$AQ609+7)))))</f>
        <v>0</v>
      </c>
      <c r="AS609" s="511">
        <f ca="1">COUNTIF(INDIRECT("H"&amp;(ROW()+12*(($AO609-1)*3+$AP609)-ROW())/12+5):INDIRECT("S"&amp;(ROW()+12*(($AO609-1)*3+$AP609)-ROW())/12+5),AR609)</f>
        <v>0</v>
      </c>
      <c r="AT609" s="515">
        <f ca="1">IF($AQ609=1,IF(INDIRECT(ADDRESS(($AO609-1)*3+$AP609+5,$AQ609+20))="",0,INDIRECT(ADDRESS(($AO609-1)*3+$AP609+5,$AQ609+20))),IF(INDIRECT(ADDRESS(($AO609-1)*3+$AP609+5,$AQ609+20))="",0,IF(COUNTIF(INDIRECT(ADDRESS(($AO609-1)*36+($AP609-1)*12+6,COLUMN())):INDIRECT(ADDRESS(($AO609-1)*36+($AP609-1)*12+$AQ609+4,COLUMN())),INDIRECT(ADDRESS(($AO609-1)*3+$AP609+5,$AQ609+20)))&gt;=1,0,INDIRECT(ADDRESS(($AO609-1)*3+$AP609+5,$AQ609+20)))))</f>
        <v>0</v>
      </c>
      <c r="AU609" s="511">
        <f ca="1">COUNTIF(INDIRECT("U"&amp;(ROW()+12*(($AO609-1)*3+$AP609)-ROW())/12+5):INDIRECT("AF"&amp;(ROW()+12*(($AO609-1)*3+$AP609)-ROW())/12+5),AT609)</f>
        <v>0</v>
      </c>
      <c r="AV609" s="511">
        <f ca="1">IF(AND(AR609+AT609&gt;0,AS609+AU609&gt;0),COUNTIF(AV$6:AV608,"&gt;0")+1,0)</f>
        <v>0</v>
      </c>
    </row>
    <row r="610" spans="41:48">
      <c r="AO610" s="511">
        <v>17</v>
      </c>
      <c r="AP610" s="511">
        <v>3</v>
      </c>
      <c r="AQ610" s="511">
        <v>5</v>
      </c>
      <c r="AR610" s="515">
        <f ca="1">IF($AQ610=1,IF(INDIRECT(ADDRESS(($AO610-1)*3+$AP610+5,$AQ610+7))="",0,INDIRECT(ADDRESS(($AO610-1)*3+$AP610+5,$AQ610+7))),IF(INDIRECT(ADDRESS(($AO610-1)*3+$AP610+5,$AQ610+7))="",0,IF(COUNTIF(INDIRECT(ADDRESS(($AO610-1)*36+($AP610-1)*12+6,COLUMN())):INDIRECT(ADDRESS(($AO610-1)*36+($AP610-1)*12+$AQ610+4,COLUMN())),INDIRECT(ADDRESS(($AO610-1)*3+$AP610+5,$AQ610+7)))&gt;=1,0,INDIRECT(ADDRESS(($AO610-1)*3+$AP610+5,$AQ610+7)))))</f>
        <v>0</v>
      </c>
      <c r="AS610" s="511">
        <f ca="1">COUNTIF(INDIRECT("H"&amp;(ROW()+12*(($AO610-1)*3+$AP610)-ROW())/12+5):INDIRECT("S"&amp;(ROW()+12*(($AO610-1)*3+$AP610)-ROW())/12+5),AR610)</f>
        <v>0</v>
      </c>
      <c r="AT610" s="515">
        <f ca="1">IF($AQ610=1,IF(INDIRECT(ADDRESS(($AO610-1)*3+$AP610+5,$AQ610+20))="",0,INDIRECT(ADDRESS(($AO610-1)*3+$AP610+5,$AQ610+20))),IF(INDIRECT(ADDRESS(($AO610-1)*3+$AP610+5,$AQ610+20))="",0,IF(COUNTIF(INDIRECT(ADDRESS(($AO610-1)*36+($AP610-1)*12+6,COLUMN())):INDIRECT(ADDRESS(($AO610-1)*36+($AP610-1)*12+$AQ610+4,COLUMN())),INDIRECT(ADDRESS(($AO610-1)*3+$AP610+5,$AQ610+20)))&gt;=1,0,INDIRECT(ADDRESS(($AO610-1)*3+$AP610+5,$AQ610+20)))))</f>
        <v>0</v>
      </c>
      <c r="AU610" s="511">
        <f ca="1">COUNTIF(INDIRECT("U"&amp;(ROW()+12*(($AO610-1)*3+$AP610)-ROW())/12+5):INDIRECT("AF"&amp;(ROW()+12*(($AO610-1)*3+$AP610)-ROW())/12+5),AT610)</f>
        <v>0</v>
      </c>
      <c r="AV610" s="511">
        <f ca="1">IF(AND(AR610+AT610&gt;0,AS610+AU610&gt;0),COUNTIF(AV$6:AV609,"&gt;0")+1,0)</f>
        <v>0</v>
      </c>
    </row>
    <row r="611" spans="41:48">
      <c r="AO611" s="511">
        <v>17</v>
      </c>
      <c r="AP611" s="511">
        <v>3</v>
      </c>
      <c r="AQ611" s="511">
        <v>6</v>
      </c>
      <c r="AR611" s="515">
        <f ca="1">IF($AQ611=1,IF(INDIRECT(ADDRESS(($AO611-1)*3+$AP611+5,$AQ611+7))="",0,INDIRECT(ADDRESS(($AO611-1)*3+$AP611+5,$AQ611+7))),IF(INDIRECT(ADDRESS(($AO611-1)*3+$AP611+5,$AQ611+7))="",0,IF(COUNTIF(INDIRECT(ADDRESS(($AO611-1)*36+($AP611-1)*12+6,COLUMN())):INDIRECT(ADDRESS(($AO611-1)*36+($AP611-1)*12+$AQ611+4,COLUMN())),INDIRECT(ADDRESS(($AO611-1)*3+$AP611+5,$AQ611+7)))&gt;=1,0,INDIRECT(ADDRESS(($AO611-1)*3+$AP611+5,$AQ611+7)))))</f>
        <v>0</v>
      </c>
      <c r="AS611" s="511">
        <f ca="1">COUNTIF(INDIRECT("H"&amp;(ROW()+12*(($AO611-1)*3+$AP611)-ROW())/12+5):INDIRECT("S"&amp;(ROW()+12*(($AO611-1)*3+$AP611)-ROW())/12+5),AR611)</f>
        <v>0</v>
      </c>
      <c r="AT611" s="515">
        <f ca="1">IF($AQ611=1,IF(INDIRECT(ADDRESS(($AO611-1)*3+$AP611+5,$AQ611+20))="",0,INDIRECT(ADDRESS(($AO611-1)*3+$AP611+5,$AQ611+20))),IF(INDIRECT(ADDRESS(($AO611-1)*3+$AP611+5,$AQ611+20))="",0,IF(COUNTIF(INDIRECT(ADDRESS(($AO611-1)*36+($AP611-1)*12+6,COLUMN())):INDIRECT(ADDRESS(($AO611-1)*36+($AP611-1)*12+$AQ611+4,COLUMN())),INDIRECT(ADDRESS(($AO611-1)*3+$AP611+5,$AQ611+20)))&gt;=1,0,INDIRECT(ADDRESS(($AO611-1)*3+$AP611+5,$AQ611+20)))))</f>
        <v>0</v>
      </c>
      <c r="AU611" s="511">
        <f ca="1">COUNTIF(INDIRECT("U"&amp;(ROW()+12*(($AO611-1)*3+$AP611)-ROW())/12+5):INDIRECT("AF"&amp;(ROW()+12*(($AO611-1)*3+$AP611)-ROW())/12+5),AT611)</f>
        <v>0</v>
      </c>
      <c r="AV611" s="511">
        <f ca="1">IF(AND(AR611+AT611&gt;0,AS611+AU611&gt;0),COUNTIF(AV$6:AV610,"&gt;0")+1,0)</f>
        <v>0</v>
      </c>
    </row>
    <row r="612" spans="41:48">
      <c r="AO612" s="511">
        <v>17</v>
      </c>
      <c r="AP612" s="511">
        <v>3</v>
      </c>
      <c r="AQ612" s="511">
        <v>7</v>
      </c>
      <c r="AR612" s="515">
        <f ca="1">IF($AQ612=1,IF(INDIRECT(ADDRESS(($AO612-1)*3+$AP612+5,$AQ612+7))="",0,INDIRECT(ADDRESS(($AO612-1)*3+$AP612+5,$AQ612+7))),IF(INDIRECT(ADDRESS(($AO612-1)*3+$AP612+5,$AQ612+7))="",0,IF(COUNTIF(INDIRECT(ADDRESS(($AO612-1)*36+($AP612-1)*12+6,COLUMN())):INDIRECT(ADDRESS(($AO612-1)*36+($AP612-1)*12+$AQ612+4,COLUMN())),INDIRECT(ADDRESS(($AO612-1)*3+$AP612+5,$AQ612+7)))&gt;=1,0,INDIRECT(ADDRESS(($AO612-1)*3+$AP612+5,$AQ612+7)))))</f>
        <v>0</v>
      </c>
      <c r="AS612" s="511">
        <f ca="1">COUNTIF(INDIRECT("H"&amp;(ROW()+12*(($AO612-1)*3+$AP612)-ROW())/12+5):INDIRECT("S"&amp;(ROW()+12*(($AO612-1)*3+$AP612)-ROW())/12+5),AR612)</f>
        <v>0</v>
      </c>
      <c r="AT612" s="515">
        <f ca="1">IF($AQ612=1,IF(INDIRECT(ADDRESS(($AO612-1)*3+$AP612+5,$AQ612+20))="",0,INDIRECT(ADDRESS(($AO612-1)*3+$AP612+5,$AQ612+20))),IF(INDIRECT(ADDRESS(($AO612-1)*3+$AP612+5,$AQ612+20))="",0,IF(COUNTIF(INDIRECT(ADDRESS(($AO612-1)*36+($AP612-1)*12+6,COLUMN())):INDIRECT(ADDRESS(($AO612-1)*36+($AP612-1)*12+$AQ612+4,COLUMN())),INDIRECT(ADDRESS(($AO612-1)*3+$AP612+5,$AQ612+20)))&gt;=1,0,INDIRECT(ADDRESS(($AO612-1)*3+$AP612+5,$AQ612+20)))))</f>
        <v>0</v>
      </c>
      <c r="AU612" s="511">
        <f ca="1">COUNTIF(INDIRECT("U"&amp;(ROW()+12*(($AO612-1)*3+$AP612)-ROW())/12+5):INDIRECT("AF"&amp;(ROW()+12*(($AO612-1)*3+$AP612)-ROW())/12+5),AT612)</f>
        <v>0</v>
      </c>
      <c r="AV612" s="511">
        <f ca="1">IF(AND(AR612+AT612&gt;0,AS612+AU612&gt;0),COUNTIF(AV$6:AV611,"&gt;0")+1,0)</f>
        <v>0</v>
      </c>
    </row>
    <row r="613" spans="41:48">
      <c r="AO613" s="511">
        <v>17</v>
      </c>
      <c r="AP613" s="511">
        <v>3</v>
      </c>
      <c r="AQ613" s="511">
        <v>8</v>
      </c>
      <c r="AR613" s="515">
        <f ca="1">IF($AQ613=1,IF(INDIRECT(ADDRESS(($AO613-1)*3+$AP613+5,$AQ613+7))="",0,INDIRECT(ADDRESS(($AO613-1)*3+$AP613+5,$AQ613+7))),IF(INDIRECT(ADDRESS(($AO613-1)*3+$AP613+5,$AQ613+7))="",0,IF(COUNTIF(INDIRECT(ADDRESS(($AO613-1)*36+($AP613-1)*12+6,COLUMN())):INDIRECT(ADDRESS(($AO613-1)*36+($AP613-1)*12+$AQ613+4,COLUMN())),INDIRECT(ADDRESS(($AO613-1)*3+$AP613+5,$AQ613+7)))&gt;=1,0,INDIRECT(ADDRESS(($AO613-1)*3+$AP613+5,$AQ613+7)))))</f>
        <v>0</v>
      </c>
      <c r="AS613" s="511">
        <f ca="1">COUNTIF(INDIRECT("H"&amp;(ROW()+12*(($AO613-1)*3+$AP613)-ROW())/12+5):INDIRECT("S"&amp;(ROW()+12*(($AO613-1)*3+$AP613)-ROW())/12+5),AR613)</f>
        <v>0</v>
      </c>
      <c r="AT613" s="515">
        <f ca="1">IF($AQ613=1,IF(INDIRECT(ADDRESS(($AO613-1)*3+$AP613+5,$AQ613+20))="",0,INDIRECT(ADDRESS(($AO613-1)*3+$AP613+5,$AQ613+20))),IF(INDIRECT(ADDRESS(($AO613-1)*3+$AP613+5,$AQ613+20))="",0,IF(COUNTIF(INDIRECT(ADDRESS(($AO613-1)*36+($AP613-1)*12+6,COLUMN())):INDIRECT(ADDRESS(($AO613-1)*36+($AP613-1)*12+$AQ613+4,COLUMN())),INDIRECT(ADDRESS(($AO613-1)*3+$AP613+5,$AQ613+20)))&gt;=1,0,INDIRECT(ADDRESS(($AO613-1)*3+$AP613+5,$AQ613+20)))))</f>
        <v>0</v>
      </c>
      <c r="AU613" s="511">
        <f ca="1">COUNTIF(INDIRECT("U"&amp;(ROW()+12*(($AO613-1)*3+$AP613)-ROW())/12+5):INDIRECT("AF"&amp;(ROW()+12*(($AO613-1)*3+$AP613)-ROW())/12+5),AT613)</f>
        <v>0</v>
      </c>
      <c r="AV613" s="511">
        <f ca="1">IF(AND(AR613+AT613&gt;0,AS613+AU613&gt;0),COUNTIF(AV$6:AV612,"&gt;0")+1,0)</f>
        <v>0</v>
      </c>
    </row>
    <row r="614" spans="41:48">
      <c r="AO614" s="511">
        <v>17</v>
      </c>
      <c r="AP614" s="511">
        <v>3</v>
      </c>
      <c r="AQ614" s="511">
        <v>9</v>
      </c>
      <c r="AR614" s="515">
        <f ca="1">IF($AQ614=1,IF(INDIRECT(ADDRESS(($AO614-1)*3+$AP614+5,$AQ614+7))="",0,INDIRECT(ADDRESS(($AO614-1)*3+$AP614+5,$AQ614+7))),IF(INDIRECT(ADDRESS(($AO614-1)*3+$AP614+5,$AQ614+7))="",0,IF(COUNTIF(INDIRECT(ADDRESS(($AO614-1)*36+($AP614-1)*12+6,COLUMN())):INDIRECT(ADDRESS(($AO614-1)*36+($AP614-1)*12+$AQ614+4,COLUMN())),INDIRECT(ADDRESS(($AO614-1)*3+$AP614+5,$AQ614+7)))&gt;=1,0,INDIRECT(ADDRESS(($AO614-1)*3+$AP614+5,$AQ614+7)))))</f>
        <v>0</v>
      </c>
      <c r="AS614" s="511">
        <f ca="1">COUNTIF(INDIRECT("H"&amp;(ROW()+12*(($AO614-1)*3+$AP614)-ROW())/12+5):INDIRECT("S"&amp;(ROW()+12*(($AO614-1)*3+$AP614)-ROW())/12+5),AR614)</f>
        <v>0</v>
      </c>
      <c r="AT614" s="515">
        <f ca="1">IF($AQ614=1,IF(INDIRECT(ADDRESS(($AO614-1)*3+$AP614+5,$AQ614+20))="",0,INDIRECT(ADDRESS(($AO614-1)*3+$AP614+5,$AQ614+20))),IF(INDIRECT(ADDRESS(($AO614-1)*3+$AP614+5,$AQ614+20))="",0,IF(COUNTIF(INDIRECT(ADDRESS(($AO614-1)*36+($AP614-1)*12+6,COLUMN())):INDIRECT(ADDRESS(($AO614-1)*36+($AP614-1)*12+$AQ614+4,COLUMN())),INDIRECT(ADDRESS(($AO614-1)*3+$AP614+5,$AQ614+20)))&gt;=1,0,INDIRECT(ADDRESS(($AO614-1)*3+$AP614+5,$AQ614+20)))))</f>
        <v>0</v>
      </c>
      <c r="AU614" s="511">
        <f ca="1">COUNTIF(INDIRECT("U"&amp;(ROW()+12*(($AO614-1)*3+$AP614)-ROW())/12+5):INDIRECT("AF"&amp;(ROW()+12*(($AO614-1)*3+$AP614)-ROW())/12+5),AT614)</f>
        <v>0</v>
      </c>
      <c r="AV614" s="511">
        <f ca="1">IF(AND(AR614+AT614&gt;0,AS614+AU614&gt;0),COUNTIF(AV$6:AV613,"&gt;0")+1,0)</f>
        <v>0</v>
      </c>
    </row>
    <row r="615" spans="41:48">
      <c r="AO615" s="511">
        <v>17</v>
      </c>
      <c r="AP615" s="511">
        <v>3</v>
      </c>
      <c r="AQ615" s="511">
        <v>10</v>
      </c>
      <c r="AR615" s="515">
        <f ca="1">IF($AQ615=1,IF(INDIRECT(ADDRESS(($AO615-1)*3+$AP615+5,$AQ615+7))="",0,INDIRECT(ADDRESS(($AO615-1)*3+$AP615+5,$AQ615+7))),IF(INDIRECT(ADDRESS(($AO615-1)*3+$AP615+5,$AQ615+7))="",0,IF(COUNTIF(INDIRECT(ADDRESS(($AO615-1)*36+($AP615-1)*12+6,COLUMN())):INDIRECT(ADDRESS(($AO615-1)*36+($AP615-1)*12+$AQ615+4,COLUMN())),INDIRECT(ADDRESS(($AO615-1)*3+$AP615+5,$AQ615+7)))&gt;=1,0,INDIRECT(ADDRESS(($AO615-1)*3+$AP615+5,$AQ615+7)))))</f>
        <v>0</v>
      </c>
      <c r="AS615" s="511">
        <f ca="1">COUNTIF(INDIRECT("H"&amp;(ROW()+12*(($AO615-1)*3+$AP615)-ROW())/12+5):INDIRECT("S"&amp;(ROW()+12*(($AO615-1)*3+$AP615)-ROW())/12+5),AR615)</f>
        <v>0</v>
      </c>
      <c r="AT615" s="515">
        <f ca="1">IF($AQ615=1,IF(INDIRECT(ADDRESS(($AO615-1)*3+$AP615+5,$AQ615+20))="",0,INDIRECT(ADDRESS(($AO615-1)*3+$AP615+5,$AQ615+20))),IF(INDIRECT(ADDRESS(($AO615-1)*3+$AP615+5,$AQ615+20))="",0,IF(COUNTIF(INDIRECT(ADDRESS(($AO615-1)*36+($AP615-1)*12+6,COLUMN())):INDIRECT(ADDRESS(($AO615-1)*36+($AP615-1)*12+$AQ615+4,COLUMN())),INDIRECT(ADDRESS(($AO615-1)*3+$AP615+5,$AQ615+20)))&gt;=1,0,INDIRECT(ADDRESS(($AO615-1)*3+$AP615+5,$AQ615+20)))))</f>
        <v>0</v>
      </c>
      <c r="AU615" s="511">
        <f ca="1">COUNTIF(INDIRECT("U"&amp;(ROW()+12*(($AO615-1)*3+$AP615)-ROW())/12+5):INDIRECT("AF"&amp;(ROW()+12*(($AO615-1)*3+$AP615)-ROW())/12+5),AT615)</f>
        <v>0</v>
      </c>
      <c r="AV615" s="511">
        <f ca="1">IF(AND(AR615+AT615&gt;0,AS615+AU615&gt;0),COUNTIF(AV$6:AV614,"&gt;0")+1,0)</f>
        <v>0</v>
      </c>
    </row>
    <row r="616" spans="41:48">
      <c r="AO616" s="511">
        <v>17</v>
      </c>
      <c r="AP616" s="511">
        <v>3</v>
      </c>
      <c r="AQ616" s="511">
        <v>11</v>
      </c>
      <c r="AR616" s="515">
        <f ca="1">IF($AQ616=1,IF(INDIRECT(ADDRESS(($AO616-1)*3+$AP616+5,$AQ616+7))="",0,INDIRECT(ADDRESS(($AO616-1)*3+$AP616+5,$AQ616+7))),IF(INDIRECT(ADDRESS(($AO616-1)*3+$AP616+5,$AQ616+7))="",0,IF(COUNTIF(INDIRECT(ADDRESS(($AO616-1)*36+($AP616-1)*12+6,COLUMN())):INDIRECT(ADDRESS(($AO616-1)*36+($AP616-1)*12+$AQ616+4,COLUMN())),INDIRECT(ADDRESS(($AO616-1)*3+$AP616+5,$AQ616+7)))&gt;=1,0,INDIRECT(ADDRESS(($AO616-1)*3+$AP616+5,$AQ616+7)))))</f>
        <v>0</v>
      </c>
      <c r="AS616" s="511">
        <f ca="1">COUNTIF(INDIRECT("H"&amp;(ROW()+12*(($AO616-1)*3+$AP616)-ROW())/12+5):INDIRECT("S"&amp;(ROW()+12*(($AO616-1)*3+$AP616)-ROW())/12+5),AR616)</f>
        <v>0</v>
      </c>
      <c r="AT616" s="515">
        <f ca="1">IF($AQ616=1,IF(INDIRECT(ADDRESS(($AO616-1)*3+$AP616+5,$AQ616+20))="",0,INDIRECT(ADDRESS(($AO616-1)*3+$AP616+5,$AQ616+20))),IF(INDIRECT(ADDRESS(($AO616-1)*3+$AP616+5,$AQ616+20))="",0,IF(COUNTIF(INDIRECT(ADDRESS(($AO616-1)*36+($AP616-1)*12+6,COLUMN())):INDIRECT(ADDRESS(($AO616-1)*36+($AP616-1)*12+$AQ616+4,COLUMN())),INDIRECT(ADDRESS(($AO616-1)*3+$AP616+5,$AQ616+20)))&gt;=1,0,INDIRECT(ADDRESS(($AO616-1)*3+$AP616+5,$AQ616+20)))))</f>
        <v>0</v>
      </c>
      <c r="AU616" s="511">
        <f ca="1">COUNTIF(INDIRECT("U"&amp;(ROW()+12*(($AO616-1)*3+$AP616)-ROW())/12+5):INDIRECT("AF"&amp;(ROW()+12*(($AO616-1)*3+$AP616)-ROW())/12+5),AT616)</f>
        <v>0</v>
      </c>
      <c r="AV616" s="511">
        <f ca="1">IF(AND(AR616+AT616&gt;0,AS616+AU616&gt;0),COUNTIF(AV$6:AV615,"&gt;0")+1,0)</f>
        <v>0</v>
      </c>
    </row>
    <row r="617" spans="41:48">
      <c r="AO617" s="511">
        <v>17</v>
      </c>
      <c r="AP617" s="511">
        <v>3</v>
      </c>
      <c r="AQ617" s="511">
        <v>12</v>
      </c>
      <c r="AR617" s="515">
        <f ca="1">IF($AQ617=1,IF(INDIRECT(ADDRESS(($AO617-1)*3+$AP617+5,$AQ617+7))="",0,INDIRECT(ADDRESS(($AO617-1)*3+$AP617+5,$AQ617+7))),IF(INDIRECT(ADDRESS(($AO617-1)*3+$AP617+5,$AQ617+7))="",0,IF(COUNTIF(INDIRECT(ADDRESS(($AO617-1)*36+($AP617-1)*12+6,COLUMN())):INDIRECT(ADDRESS(($AO617-1)*36+($AP617-1)*12+$AQ617+4,COLUMN())),INDIRECT(ADDRESS(($AO617-1)*3+$AP617+5,$AQ617+7)))&gt;=1,0,INDIRECT(ADDRESS(($AO617-1)*3+$AP617+5,$AQ617+7)))))</f>
        <v>0</v>
      </c>
      <c r="AS617" s="511">
        <f ca="1">COUNTIF(INDIRECT("H"&amp;(ROW()+12*(($AO617-1)*3+$AP617)-ROW())/12+5):INDIRECT("S"&amp;(ROW()+12*(($AO617-1)*3+$AP617)-ROW())/12+5),AR617)</f>
        <v>0</v>
      </c>
      <c r="AT617" s="515">
        <f ca="1">IF($AQ617=1,IF(INDIRECT(ADDRESS(($AO617-1)*3+$AP617+5,$AQ617+20))="",0,INDIRECT(ADDRESS(($AO617-1)*3+$AP617+5,$AQ617+20))),IF(INDIRECT(ADDRESS(($AO617-1)*3+$AP617+5,$AQ617+20))="",0,IF(COUNTIF(INDIRECT(ADDRESS(($AO617-1)*36+($AP617-1)*12+6,COLUMN())):INDIRECT(ADDRESS(($AO617-1)*36+($AP617-1)*12+$AQ617+4,COLUMN())),INDIRECT(ADDRESS(($AO617-1)*3+$AP617+5,$AQ617+20)))&gt;=1,0,INDIRECT(ADDRESS(($AO617-1)*3+$AP617+5,$AQ617+20)))))</f>
        <v>0</v>
      </c>
      <c r="AU617" s="511">
        <f ca="1">COUNTIF(INDIRECT("U"&amp;(ROW()+12*(($AO617-1)*3+$AP617)-ROW())/12+5):INDIRECT("AF"&amp;(ROW()+12*(($AO617-1)*3+$AP617)-ROW())/12+5),AT617)</f>
        <v>0</v>
      </c>
      <c r="AV617" s="511">
        <f ca="1">IF(AND(AR617+AT617&gt;0,AS617+AU617&gt;0),COUNTIF(AV$6:AV616,"&gt;0")+1,0)</f>
        <v>0</v>
      </c>
    </row>
    <row r="618" spans="41:48">
      <c r="AO618" s="511">
        <v>18</v>
      </c>
      <c r="AP618" s="511">
        <v>1</v>
      </c>
      <c r="AQ618" s="511">
        <v>1</v>
      </c>
      <c r="AR618" s="515">
        <f ca="1">IF($AQ618=1,IF(INDIRECT(ADDRESS(($AO618-1)*3+$AP618+5,$AQ618+7))="",0,INDIRECT(ADDRESS(($AO618-1)*3+$AP618+5,$AQ618+7))),IF(INDIRECT(ADDRESS(($AO618-1)*3+$AP618+5,$AQ618+7))="",0,IF(COUNTIF(INDIRECT(ADDRESS(($AO618-1)*36+($AP618-1)*12+6,COLUMN())):INDIRECT(ADDRESS(($AO618-1)*36+($AP618-1)*12+$AQ618+4,COLUMN())),INDIRECT(ADDRESS(($AO618-1)*3+$AP618+5,$AQ618+7)))&gt;=1,0,INDIRECT(ADDRESS(($AO618-1)*3+$AP618+5,$AQ618+7)))))</f>
        <v>0</v>
      </c>
      <c r="AS618" s="511">
        <f ca="1">COUNTIF(INDIRECT("H"&amp;(ROW()+12*(($AO618-1)*3+$AP618)-ROW())/12+5):INDIRECT("S"&amp;(ROW()+12*(($AO618-1)*3+$AP618)-ROW())/12+5),AR618)</f>
        <v>0</v>
      </c>
      <c r="AT618" s="515">
        <f ca="1">IF($AQ618=1,IF(INDIRECT(ADDRESS(($AO618-1)*3+$AP618+5,$AQ618+20))="",0,INDIRECT(ADDRESS(($AO618-1)*3+$AP618+5,$AQ618+20))),IF(INDIRECT(ADDRESS(($AO618-1)*3+$AP618+5,$AQ618+20))="",0,IF(COUNTIF(INDIRECT(ADDRESS(($AO618-1)*36+($AP618-1)*12+6,COLUMN())):INDIRECT(ADDRESS(($AO618-1)*36+($AP618-1)*12+$AQ618+4,COLUMN())),INDIRECT(ADDRESS(($AO618-1)*3+$AP618+5,$AQ618+20)))&gt;=1,0,INDIRECT(ADDRESS(($AO618-1)*3+$AP618+5,$AQ618+20)))))</f>
        <v>0</v>
      </c>
      <c r="AU618" s="511">
        <f ca="1">COUNTIF(INDIRECT("U"&amp;(ROW()+12*(($AO618-1)*3+$AP618)-ROW())/12+5):INDIRECT("AF"&amp;(ROW()+12*(($AO618-1)*3+$AP618)-ROW())/12+5),AT618)</f>
        <v>0</v>
      </c>
      <c r="AV618" s="511">
        <f ca="1">IF(AND(AR618+AT618&gt;0,AS618+AU618&gt;0),COUNTIF(AV$6:AV617,"&gt;0")+1,0)</f>
        <v>0</v>
      </c>
    </row>
    <row r="619" spans="41:48">
      <c r="AO619" s="511">
        <v>18</v>
      </c>
      <c r="AP619" s="511">
        <v>1</v>
      </c>
      <c r="AQ619" s="511">
        <v>2</v>
      </c>
      <c r="AR619" s="515">
        <f ca="1">IF($AQ619=1,IF(INDIRECT(ADDRESS(($AO619-1)*3+$AP619+5,$AQ619+7))="",0,INDIRECT(ADDRESS(($AO619-1)*3+$AP619+5,$AQ619+7))),IF(INDIRECT(ADDRESS(($AO619-1)*3+$AP619+5,$AQ619+7))="",0,IF(COUNTIF(INDIRECT(ADDRESS(($AO619-1)*36+($AP619-1)*12+6,COLUMN())):INDIRECT(ADDRESS(($AO619-1)*36+($AP619-1)*12+$AQ619+4,COLUMN())),INDIRECT(ADDRESS(($AO619-1)*3+$AP619+5,$AQ619+7)))&gt;=1,0,INDIRECT(ADDRESS(($AO619-1)*3+$AP619+5,$AQ619+7)))))</f>
        <v>0</v>
      </c>
      <c r="AS619" s="511">
        <f ca="1">COUNTIF(INDIRECT("H"&amp;(ROW()+12*(($AO619-1)*3+$AP619)-ROW())/12+5):INDIRECT("S"&amp;(ROW()+12*(($AO619-1)*3+$AP619)-ROW())/12+5),AR619)</f>
        <v>0</v>
      </c>
      <c r="AT619" s="515">
        <f ca="1">IF($AQ619=1,IF(INDIRECT(ADDRESS(($AO619-1)*3+$AP619+5,$AQ619+20))="",0,INDIRECT(ADDRESS(($AO619-1)*3+$AP619+5,$AQ619+20))),IF(INDIRECT(ADDRESS(($AO619-1)*3+$AP619+5,$AQ619+20))="",0,IF(COUNTIF(INDIRECT(ADDRESS(($AO619-1)*36+($AP619-1)*12+6,COLUMN())):INDIRECT(ADDRESS(($AO619-1)*36+($AP619-1)*12+$AQ619+4,COLUMN())),INDIRECT(ADDRESS(($AO619-1)*3+$AP619+5,$AQ619+20)))&gt;=1,0,INDIRECT(ADDRESS(($AO619-1)*3+$AP619+5,$AQ619+20)))))</f>
        <v>0</v>
      </c>
      <c r="AU619" s="511">
        <f ca="1">COUNTIF(INDIRECT("U"&amp;(ROW()+12*(($AO619-1)*3+$AP619)-ROW())/12+5):INDIRECT("AF"&amp;(ROW()+12*(($AO619-1)*3+$AP619)-ROW())/12+5),AT619)</f>
        <v>0</v>
      </c>
      <c r="AV619" s="511">
        <f ca="1">IF(AND(AR619+AT619&gt;0,AS619+AU619&gt;0),COUNTIF(AV$6:AV618,"&gt;0")+1,0)</f>
        <v>0</v>
      </c>
    </row>
    <row r="620" spans="41:48">
      <c r="AO620" s="511">
        <v>18</v>
      </c>
      <c r="AP620" s="511">
        <v>1</v>
      </c>
      <c r="AQ620" s="511">
        <v>3</v>
      </c>
      <c r="AR620" s="515">
        <f ca="1">IF($AQ620=1,IF(INDIRECT(ADDRESS(($AO620-1)*3+$AP620+5,$AQ620+7))="",0,INDIRECT(ADDRESS(($AO620-1)*3+$AP620+5,$AQ620+7))),IF(INDIRECT(ADDRESS(($AO620-1)*3+$AP620+5,$AQ620+7))="",0,IF(COUNTIF(INDIRECT(ADDRESS(($AO620-1)*36+($AP620-1)*12+6,COLUMN())):INDIRECT(ADDRESS(($AO620-1)*36+($AP620-1)*12+$AQ620+4,COLUMN())),INDIRECT(ADDRESS(($AO620-1)*3+$AP620+5,$AQ620+7)))&gt;=1,0,INDIRECT(ADDRESS(($AO620-1)*3+$AP620+5,$AQ620+7)))))</f>
        <v>0</v>
      </c>
      <c r="AS620" s="511">
        <f ca="1">COUNTIF(INDIRECT("H"&amp;(ROW()+12*(($AO620-1)*3+$AP620)-ROW())/12+5):INDIRECT("S"&amp;(ROW()+12*(($AO620-1)*3+$AP620)-ROW())/12+5),AR620)</f>
        <v>0</v>
      </c>
      <c r="AT620" s="515">
        <f ca="1">IF($AQ620=1,IF(INDIRECT(ADDRESS(($AO620-1)*3+$AP620+5,$AQ620+20))="",0,INDIRECT(ADDRESS(($AO620-1)*3+$AP620+5,$AQ620+20))),IF(INDIRECT(ADDRESS(($AO620-1)*3+$AP620+5,$AQ620+20))="",0,IF(COUNTIF(INDIRECT(ADDRESS(($AO620-1)*36+($AP620-1)*12+6,COLUMN())):INDIRECT(ADDRESS(($AO620-1)*36+($AP620-1)*12+$AQ620+4,COLUMN())),INDIRECT(ADDRESS(($AO620-1)*3+$AP620+5,$AQ620+20)))&gt;=1,0,INDIRECT(ADDRESS(($AO620-1)*3+$AP620+5,$AQ620+20)))))</f>
        <v>0</v>
      </c>
      <c r="AU620" s="511">
        <f ca="1">COUNTIF(INDIRECT("U"&amp;(ROW()+12*(($AO620-1)*3+$AP620)-ROW())/12+5):INDIRECT("AF"&amp;(ROW()+12*(($AO620-1)*3+$AP620)-ROW())/12+5),AT620)</f>
        <v>0</v>
      </c>
      <c r="AV620" s="511">
        <f ca="1">IF(AND(AR620+AT620&gt;0,AS620+AU620&gt;0),COUNTIF(AV$6:AV619,"&gt;0")+1,0)</f>
        <v>0</v>
      </c>
    </row>
    <row r="621" spans="41:48">
      <c r="AO621" s="511">
        <v>18</v>
      </c>
      <c r="AP621" s="511">
        <v>1</v>
      </c>
      <c r="AQ621" s="511">
        <v>4</v>
      </c>
      <c r="AR621" s="515">
        <f ca="1">IF($AQ621=1,IF(INDIRECT(ADDRESS(($AO621-1)*3+$AP621+5,$AQ621+7))="",0,INDIRECT(ADDRESS(($AO621-1)*3+$AP621+5,$AQ621+7))),IF(INDIRECT(ADDRESS(($AO621-1)*3+$AP621+5,$AQ621+7))="",0,IF(COUNTIF(INDIRECT(ADDRESS(($AO621-1)*36+($AP621-1)*12+6,COLUMN())):INDIRECT(ADDRESS(($AO621-1)*36+($AP621-1)*12+$AQ621+4,COLUMN())),INDIRECT(ADDRESS(($AO621-1)*3+$AP621+5,$AQ621+7)))&gt;=1,0,INDIRECT(ADDRESS(($AO621-1)*3+$AP621+5,$AQ621+7)))))</f>
        <v>0</v>
      </c>
      <c r="AS621" s="511">
        <f ca="1">COUNTIF(INDIRECT("H"&amp;(ROW()+12*(($AO621-1)*3+$AP621)-ROW())/12+5):INDIRECT("S"&amp;(ROW()+12*(($AO621-1)*3+$AP621)-ROW())/12+5),AR621)</f>
        <v>0</v>
      </c>
      <c r="AT621" s="515">
        <f ca="1">IF($AQ621=1,IF(INDIRECT(ADDRESS(($AO621-1)*3+$AP621+5,$AQ621+20))="",0,INDIRECT(ADDRESS(($AO621-1)*3+$AP621+5,$AQ621+20))),IF(INDIRECT(ADDRESS(($AO621-1)*3+$AP621+5,$AQ621+20))="",0,IF(COUNTIF(INDIRECT(ADDRESS(($AO621-1)*36+($AP621-1)*12+6,COLUMN())):INDIRECT(ADDRESS(($AO621-1)*36+($AP621-1)*12+$AQ621+4,COLUMN())),INDIRECT(ADDRESS(($AO621-1)*3+$AP621+5,$AQ621+20)))&gt;=1,0,INDIRECT(ADDRESS(($AO621-1)*3+$AP621+5,$AQ621+20)))))</f>
        <v>0</v>
      </c>
      <c r="AU621" s="511">
        <f ca="1">COUNTIF(INDIRECT("U"&amp;(ROW()+12*(($AO621-1)*3+$AP621)-ROW())/12+5):INDIRECT("AF"&amp;(ROW()+12*(($AO621-1)*3+$AP621)-ROW())/12+5),AT621)</f>
        <v>0</v>
      </c>
      <c r="AV621" s="511">
        <f ca="1">IF(AND(AR621+AT621&gt;0,AS621+AU621&gt;0),COUNTIF(AV$6:AV620,"&gt;0")+1,0)</f>
        <v>0</v>
      </c>
    </row>
    <row r="622" spans="41:48">
      <c r="AO622" s="511">
        <v>18</v>
      </c>
      <c r="AP622" s="511">
        <v>1</v>
      </c>
      <c r="AQ622" s="511">
        <v>5</v>
      </c>
      <c r="AR622" s="515">
        <f ca="1">IF($AQ622=1,IF(INDIRECT(ADDRESS(($AO622-1)*3+$AP622+5,$AQ622+7))="",0,INDIRECT(ADDRESS(($AO622-1)*3+$AP622+5,$AQ622+7))),IF(INDIRECT(ADDRESS(($AO622-1)*3+$AP622+5,$AQ622+7))="",0,IF(COUNTIF(INDIRECT(ADDRESS(($AO622-1)*36+($AP622-1)*12+6,COLUMN())):INDIRECT(ADDRESS(($AO622-1)*36+($AP622-1)*12+$AQ622+4,COLUMN())),INDIRECT(ADDRESS(($AO622-1)*3+$AP622+5,$AQ622+7)))&gt;=1,0,INDIRECT(ADDRESS(($AO622-1)*3+$AP622+5,$AQ622+7)))))</f>
        <v>0</v>
      </c>
      <c r="AS622" s="511">
        <f ca="1">COUNTIF(INDIRECT("H"&amp;(ROW()+12*(($AO622-1)*3+$AP622)-ROW())/12+5):INDIRECT("S"&amp;(ROW()+12*(($AO622-1)*3+$AP622)-ROW())/12+5),AR622)</f>
        <v>0</v>
      </c>
      <c r="AT622" s="515">
        <f ca="1">IF($AQ622=1,IF(INDIRECT(ADDRESS(($AO622-1)*3+$AP622+5,$AQ622+20))="",0,INDIRECT(ADDRESS(($AO622-1)*3+$AP622+5,$AQ622+20))),IF(INDIRECT(ADDRESS(($AO622-1)*3+$AP622+5,$AQ622+20))="",0,IF(COUNTIF(INDIRECT(ADDRESS(($AO622-1)*36+($AP622-1)*12+6,COLUMN())):INDIRECT(ADDRESS(($AO622-1)*36+($AP622-1)*12+$AQ622+4,COLUMN())),INDIRECT(ADDRESS(($AO622-1)*3+$AP622+5,$AQ622+20)))&gt;=1,0,INDIRECT(ADDRESS(($AO622-1)*3+$AP622+5,$AQ622+20)))))</f>
        <v>0</v>
      </c>
      <c r="AU622" s="511">
        <f ca="1">COUNTIF(INDIRECT("U"&amp;(ROW()+12*(($AO622-1)*3+$AP622)-ROW())/12+5):INDIRECT("AF"&amp;(ROW()+12*(($AO622-1)*3+$AP622)-ROW())/12+5),AT622)</f>
        <v>0</v>
      </c>
      <c r="AV622" s="511">
        <f ca="1">IF(AND(AR622+AT622&gt;0,AS622+AU622&gt;0),COUNTIF(AV$6:AV621,"&gt;0")+1,0)</f>
        <v>0</v>
      </c>
    </row>
    <row r="623" spans="41:48">
      <c r="AO623" s="511">
        <v>18</v>
      </c>
      <c r="AP623" s="511">
        <v>1</v>
      </c>
      <c r="AQ623" s="511">
        <v>6</v>
      </c>
      <c r="AR623" s="515">
        <f ca="1">IF($AQ623=1,IF(INDIRECT(ADDRESS(($AO623-1)*3+$AP623+5,$AQ623+7))="",0,INDIRECT(ADDRESS(($AO623-1)*3+$AP623+5,$AQ623+7))),IF(INDIRECT(ADDRESS(($AO623-1)*3+$AP623+5,$AQ623+7))="",0,IF(COUNTIF(INDIRECT(ADDRESS(($AO623-1)*36+($AP623-1)*12+6,COLUMN())):INDIRECT(ADDRESS(($AO623-1)*36+($AP623-1)*12+$AQ623+4,COLUMN())),INDIRECT(ADDRESS(($AO623-1)*3+$AP623+5,$AQ623+7)))&gt;=1,0,INDIRECT(ADDRESS(($AO623-1)*3+$AP623+5,$AQ623+7)))))</f>
        <v>0</v>
      </c>
      <c r="AS623" s="511">
        <f ca="1">COUNTIF(INDIRECT("H"&amp;(ROW()+12*(($AO623-1)*3+$AP623)-ROW())/12+5):INDIRECT("S"&amp;(ROW()+12*(($AO623-1)*3+$AP623)-ROW())/12+5),AR623)</f>
        <v>0</v>
      </c>
      <c r="AT623" s="515">
        <f ca="1">IF($AQ623=1,IF(INDIRECT(ADDRESS(($AO623-1)*3+$AP623+5,$AQ623+20))="",0,INDIRECT(ADDRESS(($AO623-1)*3+$AP623+5,$AQ623+20))),IF(INDIRECT(ADDRESS(($AO623-1)*3+$AP623+5,$AQ623+20))="",0,IF(COUNTIF(INDIRECT(ADDRESS(($AO623-1)*36+($AP623-1)*12+6,COLUMN())):INDIRECT(ADDRESS(($AO623-1)*36+($AP623-1)*12+$AQ623+4,COLUMN())),INDIRECT(ADDRESS(($AO623-1)*3+$AP623+5,$AQ623+20)))&gt;=1,0,INDIRECT(ADDRESS(($AO623-1)*3+$AP623+5,$AQ623+20)))))</f>
        <v>0</v>
      </c>
      <c r="AU623" s="511">
        <f ca="1">COUNTIF(INDIRECT("U"&amp;(ROW()+12*(($AO623-1)*3+$AP623)-ROW())/12+5):INDIRECT("AF"&amp;(ROW()+12*(($AO623-1)*3+$AP623)-ROW())/12+5),AT623)</f>
        <v>0</v>
      </c>
      <c r="AV623" s="511">
        <f ca="1">IF(AND(AR623+AT623&gt;0,AS623+AU623&gt;0),COUNTIF(AV$6:AV622,"&gt;0")+1,0)</f>
        <v>0</v>
      </c>
    </row>
    <row r="624" spans="41:48">
      <c r="AO624" s="511">
        <v>18</v>
      </c>
      <c r="AP624" s="511">
        <v>1</v>
      </c>
      <c r="AQ624" s="511">
        <v>7</v>
      </c>
      <c r="AR624" s="515">
        <f ca="1">IF($AQ624=1,IF(INDIRECT(ADDRESS(($AO624-1)*3+$AP624+5,$AQ624+7))="",0,INDIRECT(ADDRESS(($AO624-1)*3+$AP624+5,$AQ624+7))),IF(INDIRECT(ADDRESS(($AO624-1)*3+$AP624+5,$AQ624+7))="",0,IF(COUNTIF(INDIRECT(ADDRESS(($AO624-1)*36+($AP624-1)*12+6,COLUMN())):INDIRECT(ADDRESS(($AO624-1)*36+($AP624-1)*12+$AQ624+4,COLUMN())),INDIRECT(ADDRESS(($AO624-1)*3+$AP624+5,$AQ624+7)))&gt;=1,0,INDIRECT(ADDRESS(($AO624-1)*3+$AP624+5,$AQ624+7)))))</f>
        <v>0</v>
      </c>
      <c r="AS624" s="511">
        <f ca="1">COUNTIF(INDIRECT("H"&amp;(ROW()+12*(($AO624-1)*3+$AP624)-ROW())/12+5):INDIRECT("S"&amp;(ROW()+12*(($AO624-1)*3+$AP624)-ROW())/12+5),AR624)</f>
        <v>0</v>
      </c>
      <c r="AT624" s="515">
        <f ca="1">IF($AQ624=1,IF(INDIRECT(ADDRESS(($AO624-1)*3+$AP624+5,$AQ624+20))="",0,INDIRECT(ADDRESS(($AO624-1)*3+$AP624+5,$AQ624+20))),IF(INDIRECT(ADDRESS(($AO624-1)*3+$AP624+5,$AQ624+20))="",0,IF(COUNTIF(INDIRECT(ADDRESS(($AO624-1)*36+($AP624-1)*12+6,COLUMN())):INDIRECT(ADDRESS(($AO624-1)*36+($AP624-1)*12+$AQ624+4,COLUMN())),INDIRECT(ADDRESS(($AO624-1)*3+$AP624+5,$AQ624+20)))&gt;=1,0,INDIRECT(ADDRESS(($AO624-1)*3+$AP624+5,$AQ624+20)))))</f>
        <v>0</v>
      </c>
      <c r="AU624" s="511">
        <f ca="1">COUNTIF(INDIRECT("U"&amp;(ROW()+12*(($AO624-1)*3+$AP624)-ROW())/12+5):INDIRECT("AF"&amp;(ROW()+12*(($AO624-1)*3+$AP624)-ROW())/12+5),AT624)</f>
        <v>0</v>
      </c>
      <c r="AV624" s="511">
        <f ca="1">IF(AND(AR624+AT624&gt;0,AS624+AU624&gt;0),COUNTIF(AV$6:AV623,"&gt;0")+1,0)</f>
        <v>0</v>
      </c>
    </row>
    <row r="625" spans="41:48">
      <c r="AO625" s="511">
        <v>18</v>
      </c>
      <c r="AP625" s="511">
        <v>1</v>
      </c>
      <c r="AQ625" s="511">
        <v>8</v>
      </c>
      <c r="AR625" s="515">
        <f ca="1">IF($AQ625=1,IF(INDIRECT(ADDRESS(($AO625-1)*3+$AP625+5,$AQ625+7))="",0,INDIRECT(ADDRESS(($AO625-1)*3+$AP625+5,$AQ625+7))),IF(INDIRECT(ADDRESS(($AO625-1)*3+$AP625+5,$AQ625+7))="",0,IF(COUNTIF(INDIRECT(ADDRESS(($AO625-1)*36+($AP625-1)*12+6,COLUMN())):INDIRECT(ADDRESS(($AO625-1)*36+($AP625-1)*12+$AQ625+4,COLUMN())),INDIRECT(ADDRESS(($AO625-1)*3+$AP625+5,$AQ625+7)))&gt;=1,0,INDIRECT(ADDRESS(($AO625-1)*3+$AP625+5,$AQ625+7)))))</f>
        <v>0</v>
      </c>
      <c r="AS625" s="511">
        <f ca="1">COUNTIF(INDIRECT("H"&amp;(ROW()+12*(($AO625-1)*3+$AP625)-ROW())/12+5):INDIRECT("S"&amp;(ROW()+12*(($AO625-1)*3+$AP625)-ROW())/12+5),AR625)</f>
        <v>0</v>
      </c>
      <c r="AT625" s="515">
        <f ca="1">IF($AQ625=1,IF(INDIRECT(ADDRESS(($AO625-1)*3+$AP625+5,$AQ625+20))="",0,INDIRECT(ADDRESS(($AO625-1)*3+$AP625+5,$AQ625+20))),IF(INDIRECT(ADDRESS(($AO625-1)*3+$AP625+5,$AQ625+20))="",0,IF(COUNTIF(INDIRECT(ADDRESS(($AO625-1)*36+($AP625-1)*12+6,COLUMN())):INDIRECT(ADDRESS(($AO625-1)*36+($AP625-1)*12+$AQ625+4,COLUMN())),INDIRECT(ADDRESS(($AO625-1)*3+$AP625+5,$AQ625+20)))&gt;=1,0,INDIRECT(ADDRESS(($AO625-1)*3+$AP625+5,$AQ625+20)))))</f>
        <v>0</v>
      </c>
      <c r="AU625" s="511">
        <f ca="1">COUNTIF(INDIRECT("U"&amp;(ROW()+12*(($AO625-1)*3+$AP625)-ROW())/12+5):INDIRECT("AF"&amp;(ROW()+12*(($AO625-1)*3+$AP625)-ROW())/12+5),AT625)</f>
        <v>0</v>
      </c>
      <c r="AV625" s="511">
        <f ca="1">IF(AND(AR625+AT625&gt;0,AS625+AU625&gt;0),COUNTIF(AV$6:AV624,"&gt;0")+1,0)</f>
        <v>0</v>
      </c>
    </row>
    <row r="626" spans="41:48">
      <c r="AO626" s="511">
        <v>18</v>
      </c>
      <c r="AP626" s="511">
        <v>1</v>
      </c>
      <c r="AQ626" s="511">
        <v>9</v>
      </c>
      <c r="AR626" s="515">
        <f ca="1">IF($AQ626=1,IF(INDIRECT(ADDRESS(($AO626-1)*3+$AP626+5,$AQ626+7))="",0,INDIRECT(ADDRESS(($AO626-1)*3+$AP626+5,$AQ626+7))),IF(INDIRECT(ADDRESS(($AO626-1)*3+$AP626+5,$AQ626+7))="",0,IF(COUNTIF(INDIRECT(ADDRESS(($AO626-1)*36+($AP626-1)*12+6,COLUMN())):INDIRECT(ADDRESS(($AO626-1)*36+($AP626-1)*12+$AQ626+4,COLUMN())),INDIRECT(ADDRESS(($AO626-1)*3+$AP626+5,$AQ626+7)))&gt;=1,0,INDIRECT(ADDRESS(($AO626-1)*3+$AP626+5,$AQ626+7)))))</f>
        <v>0</v>
      </c>
      <c r="AS626" s="511">
        <f ca="1">COUNTIF(INDIRECT("H"&amp;(ROW()+12*(($AO626-1)*3+$AP626)-ROW())/12+5):INDIRECT("S"&amp;(ROW()+12*(($AO626-1)*3+$AP626)-ROW())/12+5),AR626)</f>
        <v>0</v>
      </c>
      <c r="AT626" s="515">
        <f ca="1">IF($AQ626=1,IF(INDIRECT(ADDRESS(($AO626-1)*3+$AP626+5,$AQ626+20))="",0,INDIRECT(ADDRESS(($AO626-1)*3+$AP626+5,$AQ626+20))),IF(INDIRECT(ADDRESS(($AO626-1)*3+$AP626+5,$AQ626+20))="",0,IF(COUNTIF(INDIRECT(ADDRESS(($AO626-1)*36+($AP626-1)*12+6,COLUMN())):INDIRECT(ADDRESS(($AO626-1)*36+($AP626-1)*12+$AQ626+4,COLUMN())),INDIRECT(ADDRESS(($AO626-1)*3+$AP626+5,$AQ626+20)))&gt;=1,0,INDIRECT(ADDRESS(($AO626-1)*3+$AP626+5,$AQ626+20)))))</f>
        <v>0</v>
      </c>
      <c r="AU626" s="511">
        <f ca="1">COUNTIF(INDIRECT("U"&amp;(ROW()+12*(($AO626-1)*3+$AP626)-ROW())/12+5):INDIRECT("AF"&amp;(ROW()+12*(($AO626-1)*3+$AP626)-ROW())/12+5),AT626)</f>
        <v>0</v>
      </c>
      <c r="AV626" s="511">
        <f ca="1">IF(AND(AR626+AT626&gt;0,AS626+AU626&gt;0),COUNTIF(AV$6:AV625,"&gt;0")+1,0)</f>
        <v>0</v>
      </c>
    </row>
    <row r="627" spans="41:48">
      <c r="AO627" s="511">
        <v>18</v>
      </c>
      <c r="AP627" s="511">
        <v>1</v>
      </c>
      <c r="AQ627" s="511">
        <v>10</v>
      </c>
      <c r="AR627" s="515">
        <f ca="1">IF($AQ627=1,IF(INDIRECT(ADDRESS(($AO627-1)*3+$AP627+5,$AQ627+7))="",0,INDIRECT(ADDRESS(($AO627-1)*3+$AP627+5,$AQ627+7))),IF(INDIRECT(ADDRESS(($AO627-1)*3+$AP627+5,$AQ627+7))="",0,IF(COUNTIF(INDIRECT(ADDRESS(($AO627-1)*36+($AP627-1)*12+6,COLUMN())):INDIRECT(ADDRESS(($AO627-1)*36+($AP627-1)*12+$AQ627+4,COLUMN())),INDIRECT(ADDRESS(($AO627-1)*3+$AP627+5,$AQ627+7)))&gt;=1,0,INDIRECT(ADDRESS(($AO627-1)*3+$AP627+5,$AQ627+7)))))</f>
        <v>0</v>
      </c>
      <c r="AS627" s="511">
        <f ca="1">COUNTIF(INDIRECT("H"&amp;(ROW()+12*(($AO627-1)*3+$AP627)-ROW())/12+5):INDIRECT("S"&amp;(ROW()+12*(($AO627-1)*3+$AP627)-ROW())/12+5),AR627)</f>
        <v>0</v>
      </c>
      <c r="AT627" s="515">
        <f ca="1">IF($AQ627=1,IF(INDIRECT(ADDRESS(($AO627-1)*3+$AP627+5,$AQ627+20))="",0,INDIRECT(ADDRESS(($AO627-1)*3+$AP627+5,$AQ627+20))),IF(INDIRECT(ADDRESS(($AO627-1)*3+$AP627+5,$AQ627+20))="",0,IF(COUNTIF(INDIRECT(ADDRESS(($AO627-1)*36+($AP627-1)*12+6,COLUMN())):INDIRECT(ADDRESS(($AO627-1)*36+($AP627-1)*12+$AQ627+4,COLUMN())),INDIRECT(ADDRESS(($AO627-1)*3+$AP627+5,$AQ627+20)))&gt;=1,0,INDIRECT(ADDRESS(($AO627-1)*3+$AP627+5,$AQ627+20)))))</f>
        <v>0</v>
      </c>
      <c r="AU627" s="511">
        <f ca="1">COUNTIF(INDIRECT("U"&amp;(ROW()+12*(($AO627-1)*3+$AP627)-ROW())/12+5):INDIRECT("AF"&amp;(ROW()+12*(($AO627-1)*3+$AP627)-ROW())/12+5),AT627)</f>
        <v>0</v>
      </c>
      <c r="AV627" s="511">
        <f ca="1">IF(AND(AR627+AT627&gt;0,AS627+AU627&gt;0),COUNTIF(AV$6:AV626,"&gt;0")+1,0)</f>
        <v>0</v>
      </c>
    </row>
    <row r="628" spans="41:48">
      <c r="AO628" s="511">
        <v>18</v>
      </c>
      <c r="AP628" s="511">
        <v>1</v>
      </c>
      <c r="AQ628" s="511">
        <v>11</v>
      </c>
      <c r="AR628" s="515">
        <f ca="1">IF($AQ628=1,IF(INDIRECT(ADDRESS(($AO628-1)*3+$AP628+5,$AQ628+7))="",0,INDIRECT(ADDRESS(($AO628-1)*3+$AP628+5,$AQ628+7))),IF(INDIRECT(ADDRESS(($AO628-1)*3+$AP628+5,$AQ628+7))="",0,IF(COUNTIF(INDIRECT(ADDRESS(($AO628-1)*36+($AP628-1)*12+6,COLUMN())):INDIRECT(ADDRESS(($AO628-1)*36+($AP628-1)*12+$AQ628+4,COLUMN())),INDIRECT(ADDRESS(($AO628-1)*3+$AP628+5,$AQ628+7)))&gt;=1,0,INDIRECT(ADDRESS(($AO628-1)*3+$AP628+5,$AQ628+7)))))</f>
        <v>0</v>
      </c>
      <c r="AS628" s="511">
        <f ca="1">COUNTIF(INDIRECT("H"&amp;(ROW()+12*(($AO628-1)*3+$AP628)-ROW())/12+5):INDIRECT("S"&amp;(ROW()+12*(($AO628-1)*3+$AP628)-ROW())/12+5),AR628)</f>
        <v>0</v>
      </c>
      <c r="AT628" s="515">
        <f ca="1">IF($AQ628=1,IF(INDIRECT(ADDRESS(($AO628-1)*3+$AP628+5,$AQ628+20))="",0,INDIRECT(ADDRESS(($AO628-1)*3+$AP628+5,$AQ628+20))),IF(INDIRECT(ADDRESS(($AO628-1)*3+$AP628+5,$AQ628+20))="",0,IF(COUNTIF(INDIRECT(ADDRESS(($AO628-1)*36+($AP628-1)*12+6,COLUMN())):INDIRECT(ADDRESS(($AO628-1)*36+($AP628-1)*12+$AQ628+4,COLUMN())),INDIRECT(ADDRESS(($AO628-1)*3+$AP628+5,$AQ628+20)))&gt;=1,0,INDIRECT(ADDRESS(($AO628-1)*3+$AP628+5,$AQ628+20)))))</f>
        <v>0</v>
      </c>
      <c r="AU628" s="511">
        <f ca="1">COUNTIF(INDIRECT("U"&amp;(ROW()+12*(($AO628-1)*3+$AP628)-ROW())/12+5):INDIRECT("AF"&amp;(ROW()+12*(($AO628-1)*3+$AP628)-ROW())/12+5),AT628)</f>
        <v>0</v>
      </c>
      <c r="AV628" s="511">
        <f ca="1">IF(AND(AR628+AT628&gt;0,AS628+AU628&gt;0),COUNTIF(AV$6:AV627,"&gt;0")+1,0)</f>
        <v>0</v>
      </c>
    </row>
    <row r="629" spans="41:48">
      <c r="AO629" s="511">
        <v>18</v>
      </c>
      <c r="AP629" s="511">
        <v>1</v>
      </c>
      <c r="AQ629" s="511">
        <v>12</v>
      </c>
      <c r="AR629" s="515">
        <f ca="1">IF($AQ629=1,IF(INDIRECT(ADDRESS(($AO629-1)*3+$AP629+5,$AQ629+7))="",0,INDIRECT(ADDRESS(($AO629-1)*3+$AP629+5,$AQ629+7))),IF(INDIRECT(ADDRESS(($AO629-1)*3+$AP629+5,$AQ629+7))="",0,IF(COUNTIF(INDIRECT(ADDRESS(($AO629-1)*36+($AP629-1)*12+6,COLUMN())):INDIRECT(ADDRESS(($AO629-1)*36+($AP629-1)*12+$AQ629+4,COLUMN())),INDIRECT(ADDRESS(($AO629-1)*3+$AP629+5,$AQ629+7)))&gt;=1,0,INDIRECT(ADDRESS(($AO629-1)*3+$AP629+5,$AQ629+7)))))</f>
        <v>0</v>
      </c>
      <c r="AS629" s="511">
        <f ca="1">COUNTIF(INDIRECT("H"&amp;(ROW()+12*(($AO629-1)*3+$AP629)-ROW())/12+5):INDIRECT("S"&amp;(ROW()+12*(($AO629-1)*3+$AP629)-ROW())/12+5),AR629)</f>
        <v>0</v>
      </c>
      <c r="AT629" s="515">
        <f ca="1">IF($AQ629=1,IF(INDIRECT(ADDRESS(($AO629-1)*3+$AP629+5,$AQ629+20))="",0,INDIRECT(ADDRESS(($AO629-1)*3+$AP629+5,$AQ629+20))),IF(INDIRECT(ADDRESS(($AO629-1)*3+$AP629+5,$AQ629+20))="",0,IF(COUNTIF(INDIRECT(ADDRESS(($AO629-1)*36+($AP629-1)*12+6,COLUMN())):INDIRECT(ADDRESS(($AO629-1)*36+($AP629-1)*12+$AQ629+4,COLUMN())),INDIRECT(ADDRESS(($AO629-1)*3+$AP629+5,$AQ629+20)))&gt;=1,0,INDIRECT(ADDRESS(($AO629-1)*3+$AP629+5,$AQ629+20)))))</f>
        <v>0</v>
      </c>
      <c r="AU629" s="511">
        <f ca="1">COUNTIF(INDIRECT("U"&amp;(ROW()+12*(($AO629-1)*3+$AP629)-ROW())/12+5):INDIRECT("AF"&amp;(ROW()+12*(($AO629-1)*3+$AP629)-ROW())/12+5),AT629)</f>
        <v>0</v>
      </c>
      <c r="AV629" s="511">
        <f ca="1">IF(AND(AR629+AT629&gt;0,AS629+AU629&gt;0),COUNTIF(AV$6:AV628,"&gt;0")+1,0)</f>
        <v>0</v>
      </c>
    </row>
    <row r="630" spans="41:48">
      <c r="AO630" s="511">
        <v>18</v>
      </c>
      <c r="AP630" s="511">
        <v>2</v>
      </c>
      <c r="AQ630" s="511">
        <v>1</v>
      </c>
      <c r="AR630" s="515">
        <f ca="1">IF($AQ630=1,IF(INDIRECT(ADDRESS(($AO630-1)*3+$AP630+5,$AQ630+7))="",0,INDIRECT(ADDRESS(($AO630-1)*3+$AP630+5,$AQ630+7))),IF(INDIRECT(ADDRESS(($AO630-1)*3+$AP630+5,$AQ630+7))="",0,IF(COUNTIF(INDIRECT(ADDRESS(($AO630-1)*36+($AP630-1)*12+6,COLUMN())):INDIRECT(ADDRESS(($AO630-1)*36+($AP630-1)*12+$AQ630+4,COLUMN())),INDIRECT(ADDRESS(($AO630-1)*3+$AP630+5,$AQ630+7)))&gt;=1,0,INDIRECT(ADDRESS(($AO630-1)*3+$AP630+5,$AQ630+7)))))</f>
        <v>0</v>
      </c>
      <c r="AS630" s="511">
        <f ca="1">COUNTIF(INDIRECT("H"&amp;(ROW()+12*(($AO630-1)*3+$AP630)-ROW())/12+5):INDIRECT("S"&amp;(ROW()+12*(($AO630-1)*3+$AP630)-ROW())/12+5),AR630)</f>
        <v>0</v>
      </c>
      <c r="AT630" s="515">
        <f ca="1">IF($AQ630=1,IF(INDIRECT(ADDRESS(($AO630-1)*3+$AP630+5,$AQ630+20))="",0,INDIRECT(ADDRESS(($AO630-1)*3+$AP630+5,$AQ630+20))),IF(INDIRECT(ADDRESS(($AO630-1)*3+$AP630+5,$AQ630+20))="",0,IF(COUNTIF(INDIRECT(ADDRESS(($AO630-1)*36+($AP630-1)*12+6,COLUMN())):INDIRECT(ADDRESS(($AO630-1)*36+($AP630-1)*12+$AQ630+4,COLUMN())),INDIRECT(ADDRESS(($AO630-1)*3+$AP630+5,$AQ630+20)))&gt;=1,0,INDIRECT(ADDRESS(($AO630-1)*3+$AP630+5,$AQ630+20)))))</f>
        <v>0</v>
      </c>
      <c r="AU630" s="511">
        <f ca="1">COUNTIF(INDIRECT("U"&amp;(ROW()+12*(($AO630-1)*3+$AP630)-ROW())/12+5):INDIRECT("AF"&amp;(ROW()+12*(($AO630-1)*3+$AP630)-ROW())/12+5),AT630)</f>
        <v>0</v>
      </c>
      <c r="AV630" s="511">
        <f ca="1">IF(AND(AR630+AT630&gt;0,AS630+AU630&gt;0),COUNTIF(AV$6:AV629,"&gt;0")+1,0)</f>
        <v>0</v>
      </c>
    </row>
    <row r="631" spans="41:48">
      <c r="AO631" s="511">
        <v>18</v>
      </c>
      <c r="AP631" s="511">
        <v>2</v>
      </c>
      <c r="AQ631" s="511">
        <v>2</v>
      </c>
      <c r="AR631" s="515">
        <f ca="1">IF($AQ631=1,IF(INDIRECT(ADDRESS(($AO631-1)*3+$AP631+5,$AQ631+7))="",0,INDIRECT(ADDRESS(($AO631-1)*3+$AP631+5,$AQ631+7))),IF(INDIRECT(ADDRESS(($AO631-1)*3+$AP631+5,$AQ631+7))="",0,IF(COUNTIF(INDIRECT(ADDRESS(($AO631-1)*36+($AP631-1)*12+6,COLUMN())):INDIRECT(ADDRESS(($AO631-1)*36+($AP631-1)*12+$AQ631+4,COLUMN())),INDIRECT(ADDRESS(($AO631-1)*3+$AP631+5,$AQ631+7)))&gt;=1,0,INDIRECT(ADDRESS(($AO631-1)*3+$AP631+5,$AQ631+7)))))</f>
        <v>0</v>
      </c>
      <c r="AS631" s="511">
        <f ca="1">COUNTIF(INDIRECT("H"&amp;(ROW()+12*(($AO631-1)*3+$AP631)-ROW())/12+5):INDIRECT("S"&amp;(ROW()+12*(($AO631-1)*3+$AP631)-ROW())/12+5),AR631)</f>
        <v>0</v>
      </c>
      <c r="AT631" s="515">
        <f ca="1">IF($AQ631=1,IF(INDIRECT(ADDRESS(($AO631-1)*3+$AP631+5,$AQ631+20))="",0,INDIRECT(ADDRESS(($AO631-1)*3+$AP631+5,$AQ631+20))),IF(INDIRECT(ADDRESS(($AO631-1)*3+$AP631+5,$AQ631+20))="",0,IF(COUNTIF(INDIRECT(ADDRESS(($AO631-1)*36+($AP631-1)*12+6,COLUMN())):INDIRECT(ADDRESS(($AO631-1)*36+($AP631-1)*12+$AQ631+4,COLUMN())),INDIRECT(ADDRESS(($AO631-1)*3+$AP631+5,$AQ631+20)))&gt;=1,0,INDIRECT(ADDRESS(($AO631-1)*3+$AP631+5,$AQ631+20)))))</f>
        <v>0</v>
      </c>
      <c r="AU631" s="511">
        <f ca="1">COUNTIF(INDIRECT("U"&amp;(ROW()+12*(($AO631-1)*3+$AP631)-ROW())/12+5):INDIRECT("AF"&amp;(ROW()+12*(($AO631-1)*3+$AP631)-ROW())/12+5),AT631)</f>
        <v>0</v>
      </c>
      <c r="AV631" s="511">
        <f ca="1">IF(AND(AR631+AT631&gt;0,AS631+AU631&gt;0),COUNTIF(AV$6:AV630,"&gt;0")+1,0)</f>
        <v>0</v>
      </c>
    </row>
    <row r="632" spans="41:48">
      <c r="AO632" s="511">
        <v>18</v>
      </c>
      <c r="AP632" s="511">
        <v>2</v>
      </c>
      <c r="AQ632" s="511">
        <v>3</v>
      </c>
      <c r="AR632" s="515">
        <f ca="1">IF($AQ632=1,IF(INDIRECT(ADDRESS(($AO632-1)*3+$AP632+5,$AQ632+7))="",0,INDIRECT(ADDRESS(($AO632-1)*3+$AP632+5,$AQ632+7))),IF(INDIRECT(ADDRESS(($AO632-1)*3+$AP632+5,$AQ632+7))="",0,IF(COUNTIF(INDIRECT(ADDRESS(($AO632-1)*36+($AP632-1)*12+6,COLUMN())):INDIRECT(ADDRESS(($AO632-1)*36+($AP632-1)*12+$AQ632+4,COLUMN())),INDIRECT(ADDRESS(($AO632-1)*3+$AP632+5,$AQ632+7)))&gt;=1,0,INDIRECT(ADDRESS(($AO632-1)*3+$AP632+5,$AQ632+7)))))</f>
        <v>0</v>
      </c>
      <c r="AS632" s="511">
        <f ca="1">COUNTIF(INDIRECT("H"&amp;(ROW()+12*(($AO632-1)*3+$AP632)-ROW())/12+5):INDIRECT("S"&amp;(ROW()+12*(($AO632-1)*3+$AP632)-ROW())/12+5),AR632)</f>
        <v>0</v>
      </c>
      <c r="AT632" s="515">
        <f ca="1">IF($AQ632=1,IF(INDIRECT(ADDRESS(($AO632-1)*3+$AP632+5,$AQ632+20))="",0,INDIRECT(ADDRESS(($AO632-1)*3+$AP632+5,$AQ632+20))),IF(INDIRECT(ADDRESS(($AO632-1)*3+$AP632+5,$AQ632+20))="",0,IF(COUNTIF(INDIRECT(ADDRESS(($AO632-1)*36+($AP632-1)*12+6,COLUMN())):INDIRECT(ADDRESS(($AO632-1)*36+($AP632-1)*12+$AQ632+4,COLUMN())),INDIRECT(ADDRESS(($AO632-1)*3+$AP632+5,$AQ632+20)))&gt;=1,0,INDIRECT(ADDRESS(($AO632-1)*3+$AP632+5,$AQ632+20)))))</f>
        <v>0</v>
      </c>
      <c r="AU632" s="511">
        <f ca="1">COUNTIF(INDIRECT("U"&amp;(ROW()+12*(($AO632-1)*3+$AP632)-ROW())/12+5):INDIRECT("AF"&amp;(ROW()+12*(($AO632-1)*3+$AP632)-ROW())/12+5),AT632)</f>
        <v>0</v>
      </c>
      <c r="AV632" s="511">
        <f ca="1">IF(AND(AR632+AT632&gt;0,AS632+AU632&gt;0),COUNTIF(AV$6:AV631,"&gt;0")+1,0)</f>
        <v>0</v>
      </c>
    </row>
    <row r="633" spans="41:48">
      <c r="AO633" s="511">
        <v>18</v>
      </c>
      <c r="AP633" s="511">
        <v>2</v>
      </c>
      <c r="AQ633" s="511">
        <v>4</v>
      </c>
      <c r="AR633" s="515">
        <f ca="1">IF($AQ633=1,IF(INDIRECT(ADDRESS(($AO633-1)*3+$AP633+5,$AQ633+7))="",0,INDIRECT(ADDRESS(($AO633-1)*3+$AP633+5,$AQ633+7))),IF(INDIRECT(ADDRESS(($AO633-1)*3+$AP633+5,$AQ633+7))="",0,IF(COUNTIF(INDIRECT(ADDRESS(($AO633-1)*36+($AP633-1)*12+6,COLUMN())):INDIRECT(ADDRESS(($AO633-1)*36+($AP633-1)*12+$AQ633+4,COLUMN())),INDIRECT(ADDRESS(($AO633-1)*3+$AP633+5,$AQ633+7)))&gt;=1,0,INDIRECT(ADDRESS(($AO633-1)*3+$AP633+5,$AQ633+7)))))</f>
        <v>0</v>
      </c>
      <c r="AS633" s="511">
        <f ca="1">COUNTIF(INDIRECT("H"&amp;(ROW()+12*(($AO633-1)*3+$AP633)-ROW())/12+5):INDIRECT("S"&amp;(ROW()+12*(($AO633-1)*3+$AP633)-ROW())/12+5),AR633)</f>
        <v>0</v>
      </c>
      <c r="AT633" s="515">
        <f ca="1">IF($AQ633=1,IF(INDIRECT(ADDRESS(($AO633-1)*3+$AP633+5,$AQ633+20))="",0,INDIRECT(ADDRESS(($AO633-1)*3+$AP633+5,$AQ633+20))),IF(INDIRECT(ADDRESS(($AO633-1)*3+$AP633+5,$AQ633+20))="",0,IF(COUNTIF(INDIRECT(ADDRESS(($AO633-1)*36+($AP633-1)*12+6,COLUMN())):INDIRECT(ADDRESS(($AO633-1)*36+($AP633-1)*12+$AQ633+4,COLUMN())),INDIRECT(ADDRESS(($AO633-1)*3+$AP633+5,$AQ633+20)))&gt;=1,0,INDIRECT(ADDRESS(($AO633-1)*3+$AP633+5,$AQ633+20)))))</f>
        <v>0</v>
      </c>
      <c r="AU633" s="511">
        <f ca="1">COUNTIF(INDIRECT("U"&amp;(ROW()+12*(($AO633-1)*3+$AP633)-ROW())/12+5):INDIRECT("AF"&amp;(ROW()+12*(($AO633-1)*3+$AP633)-ROW())/12+5),AT633)</f>
        <v>0</v>
      </c>
      <c r="AV633" s="511">
        <f ca="1">IF(AND(AR633+AT633&gt;0,AS633+AU633&gt;0),COUNTIF(AV$6:AV632,"&gt;0")+1,0)</f>
        <v>0</v>
      </c>
    </row>
    <row r="634" spans="41:48">
      <c r="AO634" s="511">
        <v>18</v>
      </c>
      <c r="AP634" s="511">
        <v>2</v>
      </c>
      <c r="AQ634" s="511">
        <v>5</v>
      </c>
      <c r="AR634" s="515">
        <f ca="1">IF($AQ634=1,IF(INDIRECT(ADDRESS(($AO634-1)*3+$AP634+5,$AQ634+7))="",0,INDIRECT(ADDRESS(($AO634-1)*3+$AP634+5,$AQ634+7))),IF(INDIRECT(ADDRESS(($AO634-1)*3+$AP634+5,$AQ634+7))="",0,IF(COUNTIF(INDIRECT(ADDRESS(($AO634-1)*36+($AP634-1)*12+6,COLUMN())):INDIRECT(ADDRESS(($AO634-1)*36+($AP634-1)*12+$AQ634+4,COLUMN())),INDIRECT(ADDRESS(($AO634-1)*3+$AP634+5,$AQ634+7)))&gt;=1,0,INDIRECT(ADDRESS(($AO634-1)*3+$AP634+5,$AQ634+7)))))</f>
        <v>0</v>
      </c>
      <c r="AS634" s="511">
        <f ca="1">COUNTIF(INDIRECT("H"&amp;(ROW()+12*(($AO634-1)*3+$AP634)-ROW())/12+5):INDIRECT("S"&amp;(ROW()+12*(($AO634-1)*3+$AP634)-ROW())/12+5),AR634)</f>
        <v>0</v>
      </c>
      <c r="AT634" s="515">
        <f ca="1">IF($AQ634=1,IF(INDIRECT(ADDRESS(($AO634-1)*3+$AP634+5,$AQ634+20))="",0,INDIRECT(ADDRESS(($AO634-1)*3+$AP634+5,$AQ634+20))),IF(INDIRECT(ADDRESS(($AO634-1)*3+$AP634+5,$AQ634+20))="",0,IF(COUNTIF(INDIRECT(ADDRESS(($AO634-1)*36+($AP634-1)*12+6,COLUMN())):INDIRECT(ADDRESS(($AO634-1)*36+($AP634-1)*12+$AQ634+4,COLUMN())),INDIRECT(ADDRESS(($AO634-1)*3+$AP634+5,$AQ634+20)))&gt;=1,0,INDIRECT(ADDRESS(($AO634-1)*3+$AP634+5,$AQ634+20)))))</f>
        <v>0</v>
      </c>
      <c r="AU634" s="511">
        <f ca="1">COUNTIF(INDIRECT("U"&amp;(ROW()+12*(($AO634-1)*3+$AP634)-ROW())/12+5):INDIRECT("AF"&amp;(ROW()+12*(($AO634-1)*3+$AP634)-ROW())/12+5),AT634)</f>
        <v>0</v>
      </c>
      <c r="AV634" s="511">
        <f ca="1">IF(AND(AR634+AT634&gt;0,AS634+AU634&gt;0),COUNTIF(AV$6:AV633,"&gt;0")+1,0)</f>
        <v>0</v>
      </c>
    </row>
    <row r="635" spans="41:48">
      <c r="AO635" s="511">
        <v>18</v>
      </c>
      <c r="AP635" s="511">
        <v>2</v>
      </c>
      <c r="AQ635" s="511">
        <v>6</v>
      </c>
      <c r="AR635" s="515">
        <f ca="1">IF($AQ635=1,IF(INDIRECT(ADDRESS(($AO635-1)*3+$AP635+5,$AQ635+7))="",0,INDIRECT(ADDRESS(($AO635-1)*3+$AP635+5,$AQ635+7))),IF(INDIRECT(ADDRESS(($AO635-1)*3+$AP635+5,$AQ635+7))="",0,IF(COUNTIF(INDIRECT(ADDRESS(($AO635-1)*36+($AP635-1)*12+6,COLUMN())):INDIRECT(ADDRESS(($AO635-1)*36+($AP635-1)*12+$AQ635+4,COLUMN())),INDIRECT(ADDRESS(($AO635-1)*3+$AP635+5,$AQ635+7)))&gt;=1,0,INDIRECT(ADDRESS(($AO635-1)*3+$AP635+5,$AQ635+7)))))</f>
        <v>0</v>
      </c>
      <c r="AS635" s="511">
        <f ca="1">COUNTIF(INDIRECT("H"&amp;(ROW()+12*(($AO635-1)*3+$AP635)-ROW())/12+5):INDIRECT("S"&amp;(ROW()+12*(($AO635-1)*3+$AP635)-ROW())/12+5),AR635)</f>
        <v>0</v>
      </c>
      <c r="AT635" s="515">
        <f ca="1">IF($AQ635=1,IF(INDIRECT(ADDRESS(($AO635-1)*3+$AP635+5,$AQ635+20))="",0,INDIRECT(ADDRESS(($AO635-1)*3+$AP635+5,$AQ635+20))),IF(INDIRECT(ADDRESS(($AO635-1)*3+$AP635+5,$AQ635+20))="",0,IF(COUNTIF(INDIRECT(ADDRESS(($AO635-1)*36+($AP635-1)*12+6,COLUMN())):INDIRECT(ADDRESS(($AO635-1)*36+($AP635-1)*12+$AQ635+4,COLUMN())),INDIRECT(ADDRESS(($AO635-1)*3+$AP635+5,$AQ635+20)))&gt;=1,0,INDIRECT(ADDRESS(($AO635-1)*3+$AP635+5,$AQ635+20)))))</f>
        <v>0</v>
      </c>
      <c r="AU635" s="511">
        <f ca="1">COUNTIF(INDIRECT("U"&amp;(ROW()+12*(($AO635-1)*3+$AP635)-ROW())/12+5):INDIRECT("AF"&amp;(ROW()+12*(($AO635-1)*3+$AP635)-ROW())/12+5),AT635)</f>
        <v>0</v>
      </c>
      <c r="AV635" s="511">
        <f ca="1">IF(AND(AR635+AT635&gt;0,AS635+AU635&gt;0),COUNTIF(AV$6:AV634,"&gt;0")+1,0)</f>
        <v>0</v>
      </c>
    </row>
    <row r="636" spans="41:48">
      <c r="AO636" s="511">
        <v>18</v>
      </c>
      <c r="AP636" s="511">
        <v>2</v>
      </c>
      <c r="AQ636" s="511">
        <v>7</v>
      </c>
      <c r="AR636" s="515">
        <f ca="1">IF($AQ636=1,IF(INDIRECT(ADDRESS(($AO636-1)*3+$AP636+5,$AQ636+7))="",0,INDIRECT(ADDRESS(($AO636-1)*3+$AP636+5,$AQ636+7))),IF(INDIRECT(ADDRESS(($AO636-1)*3+$AP636+5,$AQ636+7))="",0,IF(COUNTIF(INDIRECT(ADDRESS(($AO636-1)*36+($AP636-1)*12+6,COLUMN())):INDIRECT(ADDRESS(($AO636-1)*36+($AP636-1)*12+$AQ636+4,COLUMN())),INDIRECT(ADDRESS(($AO636-1)*3+$AP636+5,$AQ636+7)))&gt;=1,0,INDIRECT(ADDRESS(($AO636-1)*3+$AP636+5,$AQ636+7)))))</f>
        <v>0</v>
      </c>
      <c r="AS636" s="511">
        <f ca="1">COUNTIF(INDIRECT("H"&amp;(ROW()+12*(($AO636-1)*3+$AP636)-ROW())/12+5):INDIRECT("S"&amp;(ROW()+12*(($AO636-1)*3+$AP636)-ROW())/12+5),AR636)</f>
        <v>0</v>
      </c>
      <c r="AT636" s="515">
        <f ca="1">IF($AQ636=1,IF(INDIRECT(ADDRESS(($AO636-1)*3+$AP636+5,$AQ636+20))="",0,INDIRECT(ADDRESS(($AO636-1)*3+$AP636+5,$AQ636+20))),IF(INDIRECT(ADDRESS(($AO636-1)*3+$AP636+5,$AQ636+20))="",0,IF(COUNTIF(INDIRECT(ADDRESS(($AO636-1)*36+($AP636-1)*12+6,COLUMN())):INDIRECT(ADDRESS(($AO636-1)*36+($AP636-1)*12+$AQ636+4,COLUMN())),INDIRECT(ADDRESS(($AO636-1)*3+$AP636+5,$AQ636+20)))&gt;=1,0,INDIRECT(ADDRESS(($AO636-1)*3+$AP636+5,$AQ636+20)))))</f>
        <v>0</v>
      </c>
      <c r="AU636" s="511">
        <f ca="1">COUNTIF(INDIRECT("U"&amp;(ROW()+12*(($AO636-1)*3+$AP636)-ROW())/12+5):INDIRECT("AF"&amp;(ROW()+12*(($AO636-1)*3+$AP636)-ROW())/12+5),AT636)</f>
        <v>0</v>
      </c>
      <c r="AV636" s="511">
        <f ca="1">IF(AND(AR636+AT636&gt;0,AS636+AU636&gt;0),COUNTIF(AV$6:AV635,"&gt;0")+1,0)</f>
        <v>0</v>
      </c>
    </row>
    <row r="637" spans="41:48">
      <c r="AO637" s="511">
        <v>18</v>
      </c>
      <c r="AP637" s="511">
        <v>2</v>
      </c>
      <c r="AQ637" s="511">
        <v>8</v>
      </c>
      <c r="AR637" s="515">
        <f ca="1">IF($AQ637=1,IF(INDIRECT(ADDRESS(($AO637-1)*3+$AP637+5,$AQ637+7))="",0,INDIRECT(ADDRESS(($AO637-1)*3+$AP637+5,$AQ637+7))),IF(INDIRECT(ADDRESS(($AO637-1)*3+$AP637+5,$AQ637+7))="",0,IF(COUNTIF(INDIRECT(ADDRESS(($AO637-1)*36+($AP637-1)*12+6,COLUMN())):INDIRECT(ADDRESS(($AO637-1)*36+($AP637-1)*12+$AQ637+4,COLUMN())),INDIRECT(ADDRESS(($AO637-1)*3+$AP637+5,$AQ637+7)))&gt;=1,0,INDIRECT(ADDRESS(($AO637-1)*3+$AP637+5,$AQ637+7)))))</f>
        <v>0</v>
      </c>
      <c r="AS637" s="511">
        <f ca="1">COUNTIF(INDIRECT("H"&amp;(ROW()+12*(($AO637-1)*3+$AP637)-ROW())/12+5):INDIRECT("S"&amp;(ROW()+12*(($AO637-1)*3+$AP637)-ROW())/12+5),AR637)</f>
        <v>0</v>
      </c>
      <c r="AT637" s="515">
        <f ca="1">IF($AQ637=1,IF(INDIRECT(ADDRESS(($AO637-1)*3+$AP637+5,$AQ637+20))="",0,INDIRECT(ADDRESS(($AO637-1)*3+$AP637+5,$AQ637+20))),IF(INDIRECT(ADDRESS(($AO637-1)*3+$AP637+5,$AQ637+20))="",0,IF(COUNTIF(INDIRECT(ADDRESS(($AO637-1)*36+($AP637-1)*12+6,COLUMN())):INDIRECT(ADDRESS(($AO637-1)*36+($AP637-1)*12+$AQ637+4,COLUMN())),INDIRECT(ADDRESS(($AO637-1)*3+$AP637+5,$AQ637+20)))&gt;=1,0,INDIRECT(ADDRESS(($AO637-1)*3+$AP637+5,$AQ637+20)))))</f>
        <v>0</v>
      </c>
      <c r="AU637" s="511">
        <f ca="1">COUNTIF(INDIRECT("U"&amp;(ROW()+12*(($AO637-1)*3+$AP637)-ROW())/12+5):INDIRECT("AF"&amp;(ROW()+12*(($AO637-1)*3+$AP637)-ROW())/12+5),AT637)</f>
        <v>0</v>
      </c>
      <c r="AV637" s="511">
        <f ca="1">IF(AND(AR637+AT637&gt;0,AS637+AU637&gt;0),COUNTIF(AV$6:AV636,"&gt;0")+1,0)</f>
        <v>0</v>
      </c>
    </row>
    <row r="638" spans="41:48">
      <c r="AO638" s="511">
        <v>18</v>
      </c>
      <c r="AP638" s="511">
        <v>2</v>
      </c>
      <c r="AQ638" s="511">
        <v>9</v>
      </c>
      <c r="AR638" s="515">
        <f ca="1">IF($AQ638=1,IF(INDIRECT(ADDRESS(($AO638-1)*3+$AP638+5,$AQ638+7))="",0,INDIRECT(ADDRESS(($AO638-1)*3+$AP638+5,$AQ638+7))),IF(INDIRECT(ADDRESS(($AO638-1)*3+$AP638+5,$AQ638+7))="",0,IF(COUNTIF(INDIRECT(ADDRESS(($AO638-1)*36+($AP638-1)*12+6,COLUMN())):INDIRECT(ADDRESS(($AO638-1)*36+($AP638-1)*12+$AQ638+4,COLUMN())),INDIRECT(ADDRESS(($AO638-1)*3+$AP638+5,$AQ638+7)))&gt;=1,0,INDIRECT(ADDRESS(($AO638-1)*3+$AP638+5,$AQ638+7)))))</f>
        <v>0</v>
      </c>
      <c r="AS638" s="511">
        <f ca="1">COUNTIF(INDIRECT("H"&amp;(ROW()+12*(($AO638-1)*3+$AP638)-ROW())/12+5):INDIRECT("S"&amp;(ROW()+12*(($AO638-1)*3+$AP638)-ROW())/12+5),AR638)</f>
        <v>0</v>
      </c>
      <c r="AT638" s="515">
        <f ca="1">IF($AQ638=1,IF(INDIRECT(ADDRESS(($AO638-1)*3+$AP638+5,$AQ638+20))="",0,INDIRECT(ADDRESS(($AO638-1)*3+$AP638+5,$AQ638+20))),IF(INDIRECT(ADDRESS(($AO638-1)*3+$AP638+5,$AQ638+20))="",0,IF(COUNTIF(INDIRECT(ADDRESS(($AO638-1)*36+($AP638-1)*12+6,COLUMN())):INDIRECT(ADDRESS(($AO638-1)*36+($AP638-1)*12+$AQ638+4,COLUMN())),INDIRECT(ADDRESS(($AO638-1)*3+$AP638+5,$AQ638+20)))&gt;=1,0,INDIRECT(ADDRESS(($AO638-1)*3+$AP638+5,$AQ638+20)))))</f>
        <v>0</v>
      </c>
      <c r="AU638" s="511">
        <f ca="1">COUNTIF(INDIRECT("U"&amp;(ROW()+12*(($AO638-1)*3+$AP638)-ROW())/12+5):INDIRECT("AF"&amp;(ROW()+12*(($AO638-1)*3+$AP638)-ROW())/12+5),AT638)</f>
        <v>0</v>
      </c>
      <c r="AV638" s="511">
        <f ca="1">IF(AND(AR638+AT638&gt;0,AS638+AU638&gt;0),COUNTIF(AV$6:AV637,"&gt;0")+1,0)</f>
        <v>0</v>
      </c>
    </row>
    <row r="639" spans="41:48">
      <c r="AO639" s="511">
        <v>18</v>
      </c>
      <c r="AP639" s="511">
        <v>2</v>
      </c>
      <c r="AQ639" s="511">
        <v>10</v>
      </c>
      <c r="AR639" s="515">
        <f ca="1">IF($AQ639=1,IF(INDIRECT(ADDRESS(($AO639-1)*3+$AP639+5,$AQ639+7))="",0,INDIRECT(ADDRESS(($AO639-1)*3+$AP639+5,$AQ639+7))),IF(INDIRECT(ADDRESS(($AO639-1)*3+$AP639+5,$AQ639+7))="",0,IF(COUNTIF(INDIRECT(ADDRESS(($AO639-1)*36+($AP639-1)*12+6,COLUMN())):INDIRECT(ADDRESS(($AO639-1)*36+($AP639-1)*12+$AQ639+4,COLUMN())),INDIRECT(ADDRESS(($AO639-1)*3+$AP639+5,$AQ639+7)))&gt;=1,0,INDIRECT(ADDRESS(($AO639-1)*3+$AP639+5,$AQ639+7)))))</f>
        <v>0</v>
      </c>
      <c r="AS639" s="511">
        <f ca="1">COUNTIF(INDIRECT("H"&amp;(ROW()+12*(($AO639-1)*3+$AP639)-ROW())/12+5):INDIRECT("S"&amp;(ROW()+12*(($AO639-1)*3+$AP639)-ROW())/12+5),AR639)</f>
        <v>0</v>
      </c>
      <c r="AT639" s="515">
        <f ca="1">IF($AQ639=1,IF(INDIRECT(ADDRESS(($AO639-1)*3+$AP639+5,$AQ639+20))="",0,INDIRECT(ADDRESS(($AO639-1)*3+$AP639+5,$AQ639+20))),IF(INDIRECT(ADDRESS(($AO639-1)*3+$AP639+5,$AQ639+20))="",0,IF(COUNTIF(INDIRECT(ADDRESS(($AO639-1)*36+($AP639-1)*12+6,COLUMN())):INDIRECT(ADDRESS(($AO639-1)*36+($AP639-1)*12+$AQ639+4,COLUMN())),INDIRECT(ADDRESS(($AO639-1)*3+$AP639+5,$AQ639+20)))&gt;=1,0,INDIRECT(ADDRESS(($AO639-1)*3+$AP639+5,$AQ639+20)))))</f>
        <v>0</v>
      </c>
      <c r="AU639" s="511">
        <f ca="1">COUNTIF(INDIRECT("U"&amp;(ROW()+12*(($AO639-1)*3+$AP639)-ROW())/12+5):INDIRECT("AF"&amp;(ROW()+12*(($AO639-1)*3+$AP639)-ROW())/12+5),AT639)</f>
        <v>0</v>
      </c>
      <c r="AV639" s="511">
        <f ca="1">IF(AND(AR639+AT639&gt;0,AS639+AU639&gt;0),COUNTIF(AV$6:AV638,"&gt;0")+1,0)</f>
        <v>0</v>
      </c>
    </row>
    <row r="640" spans="41:48">
      <c r="AO640" s="511">
        <v>18</v>
      </c>
      <c r="AP640" s="511">
        <v>2</v>
      </c>
      <c r="AQ640" s="511">
        <v>11</v>
      </c>
      <c r="AR640" s="515">
        <f ca="1">IF($AQ640=1,IF(INDIRECT(ADDRESS(($AO640-1)*3+$AP640+5,$AQ640+7))="",0,INDIRECT(ADDRESS(($AO640-1)*3+$AP640+5,$AQ640+7))),IF(INDIRECT(ADDRESS(($AO640-1)*3+$AP640+5,$AQ640+7))="",0,IF(COUNTIF(INDIRECT(ADDRESS(($AO640-1)*36+($AP640-1)*12+6,COLUMN())):INDIRECT(ADDRESS(($AO640-1)*36+($AP640-1)*12+$AQ640+4,COLUMN())),INDIRECT(ADDRESS(($AO640-1)*3+$AP640+5,$AQ640+7)))&gt;=1,0,INDIRECT(ADDRESS(($AO640-1)*3+$AP640+5,$AQ640+7)))))</f>
        <v>0</v>
      </c>
      <c r="AS640" s="511">
        <f ca="1">COUNTIF(INDIRECT("H"&amp;(ROW()+12*(($AO640-1)*3+$AP640)-ROW())/12+5):INDIRECT("S"&amp;(ROW()+12*(($AO640-1)*3+$AP640)-ROW())/12+5),AR640)</f>
        <v>0</v>
      </c>
      <c r="AT640" s="515">
        <f ca="1">IF($AQ640=1,IF(INDIRECT(ADDRESS(($AO640-1)*3+$AP640+5,$AQ640+20))="",0,INDIRECT(ADDRESS(($AO640-1)*3+$AP640+5,$AQ640+20))),IF(INDIRECT(ADDRESS(($AO640-1)*3+$AP640+5,$AQ640+20))="",0,IF(COUNTIF(INDIRECT(ADDRESS(($AO640-1)*36+($AP640-1)*12+6,COLUMN())):INDIRECT(ADDRESS(($AO640-1)*36+($AP640-1)*12+$AQ640+4,COLUMN())),INDIRECT(ADDRESS(($AO640-1)*3+$AP640+5,$AQ640+20)))&gt;=1,0,INDIRECT(ADDRESS(($AO640-1)*3+$AP640+5,$AQ640+20)))))</f>
        <v>0</v>
      </c>
      <c r="AU640" s="511">
        <f ca="1">COUNTIF(INDIRECT("U"&amp;(ROW()+12*(($AO640-1)*3+$AP640)-ROW())/12+5):INDIRECT("AF"&amp;(ROW()+12*(($AO640-1)*3+$AP640)-ROW())/12+5),AT640)</f>
        <v>0</v>
      </c>
      <c r="AV640" s="511">
        <f ca="1">IF(AND(AR640+AT640&gt;0,AS640+AU640&gt;0),COUNTIF(AV$6:AV639,"&gt;0")+1,0)</f>
        <v>0</v>
      </c>
    </row>
    <row r="641" spans="41:48">
      <c r="AO641" s="511">
        <v>18</v>
      </c>
      <c r="AP641" s="511">
        <v>2</v>
      </c>
      <c r="AQ641" s="511">
        <v>12</v>
      </c>
      <c r="AR641" s="515">
        <f ca="1">IF($AQ641=1,IF(INDIRECT(ADDRESS(($AO641-1)*3+$AP641+5,$AQ641+7))="",0,INDIRECT(ADDRESS(($AO641-1)*3+$AP641+5,$AQ641+7))),IF(INDIRECT(ADDRESS(($AO641-1)*3+$AP641+5,$AQ641+7))="",0,IF(COUNTIF(INDIRECT(ADDRESS(($AO641-1)*36+($AP641-1)*12+6,COLUMN())):INDIRECT(ADDRESS(($AO641-1)*36+($AP641-1)*12+$AQ641+4,COLUMN())),INDIRECT(ADDRESS(($AO641-1)*3+$AP641+5,$AQ641+7)))&gt;=1,0,INDIRECT(ADDRESS(($AO641-1)*3+$AP641+5,$AQ641+7)))))</f>
        <v>0</v>
      </c>
      <c r="AS641" s="511">
        <f ca="1">COUNTIF(INDIRECT("H"&amp;(ROW()+12*(($AO641-1)*3+$AP641)-ROW())/12+5):INDIRECT("S"&amp;(ROW()+12*(($AO641-1)*3+$AP641)-ROW())/12+5),AR641)</f>
        <v>0</v>
      </c>
      <c r="AT641" s="515">
        <f ca="1">IF($AQ641=1,IF(INDIRECT(ADDRESS(($AO641-1)*3+$AP641+5,$AQ641+20))="",0,INDIRECT(ADDRESS(($AO641-1)*3+$AP641+5,$AQ641+20))),IF(INDIRECT(ADDRESS(($AO641-1)*3+$AP641+5,$AQ641+20))="",0,IF(COUNTIF(INDIRECT(ADDRESS(($AO641-1)*36+($AP641-1)*12+6,COLUMN())):INDIRECT(ADDRESS(($AO641-1)*36+($AP641-1)*12+$AQ641+4,COLUMN())),INDIRECT(ADDRESS(($AO641-1)*3+$AP641+5,$AQ641+20)))&gt;=1,0,INDIRECT(ADDRESS(($AO641-1)*3+$AP641+5,$AQ641+20)))))</f>
        <v>0</v>
      </c>
      <c r="AU641" s="511">
        <f ca="1">COUNTIF(INDIRECT("U"&amp;(ROW()+12*(($AO641-1)*3+$AP641)-ROW())/12+5):INDIRECT("AF"&amp;(ROW()+12*(($AO641-1)*3+$AP641)-ROW())/12+5),AT641)</f>
        <v>0</v>
      </c>
      <c r="AV641" s="511">
        <f ca="1">IF(AND(AR641+AT641&gt;0,AS641+AU641&gt;0),COUNTIF(AV$6:AV640,"&gt;0")+1,0)</f>
        <v>0</v>
      </c>
    </row>
    <row r="642" spans="41:48">
      <c r="AO642" s="511">
        <v>18</v>
      </c>
      <c r="AP642" s="511">
        <v>3</v>
      </c>
      <c r="AQ642" s="511">
        <v>1</v>
      </c>
      <c r="AR642" s="515">
        <f ca="1">IF($AQ642=1,IF(INDIRECT(ADDRESS(($AO642-1)*3+$AP642+5,$AQ642+7))="",0,INDIRECT(ADDRESS(($AO642-1)*3+$AP642+5,$AQ642+7))),IF(INDIRECT(ADDRESS(($AO642-1)*3+$AP642+5,$AQ642+7))="",0,IF(COUNTIF(INDIRECT(ADDRESS(($AO642-1)*36+($AP642-1)*12+6,COLUMN())):INDIRECT(ADDRESS(($AO642-1)*36+($AP642-1)*12+$AQ642+4,COLUMN())),INDIRECT(ADDRESS(($AO642-1)*3+$AP642+5,$AQ642+7)))&gt;=1,0,INDIRECT(ADDRESS(($AO642-1)*3+$AP642+5,$AQ642+7)))))</f>
        <v>0</v>
      </c>
      <c r="AS642" s="511">
        <f ca="1">COUNTIF(INDIRECT("H"&amp;(ROW()+12*(($AO642-1)*3+$AP642)-ROW())/12+5):INDIRECT("S"&amp;(ROW()+12*(($AO642-1)*3+$AP642)-ROW())/12+5),AR642)</f>
        <v>0</v>
      </c>
      <c r="AT642" s="515">
        <f ca="1">IF($AQ642=1,IF(INDIRECT(ADDRESS(($AO642-1)*3+$AP642+5,$AQ642+20))="",0,INDIRECT(ADDRESS(($AO642-1)*3+$AP642+5,$AQ642+20))),IF(INDIRECT(ADDRESS(($AO642-1)*3+$AP642+5,$AQ642+20))="",0,IF(COUNTIF(INDIRECT(ADDRESS(($AO642-1)*36+($AP642-1)*12+6,COLUMN())):INDIRECT(ADDRESS(($AO642-1)*36+($AP642-1)*12+$AQ642+4,COLUMN())),INDIRECT(ADDRESS(($AO642-1)*3+$AP642+5,$AQ642+20)))&gt;=1,0,INDIRECT(ADDRESS(($AO642-1)*3+$AP642+5,$AQ642+20)))))</f>
        <v>0</v>
      </c>
      <c r="AU642" s="511">
        <f ca="1">COUNTIF(INDIRECT("U"&amp;(ROW()+12*(($AO642-1)*3+$AP642)-ROW())/12+5):INDIRECT("AF"&amp;(ROW()+12*(($AO642-1)*3+$AP642)-ROW())/12+5),AT642)</f>
        <v>0</v>
      </c>
      <c r="AV642" s="511">
        <f ca="1">IF(AND(AR642+AT642&gt;0,AS642+AU642&gt;0),COUNTIF(AV$6:AV641,"&gt;0")+1,0)</f>
        <v>0</v>
      </c>
    </row>
    <row r="643" spans="41:48">
      <c r="AO643" s="511">
        <v>18</v>
      </c>
      <c r="AP643" s="511">
        <v>3</v>
      </c>
      <c r="AQ643" s="511">
        <v>2</v>
      </c>
      <c r="AR643" s="515">
        <f ca="1">IF($AQ643=1,IF(INDIRECT(ADDRESS(($AO643-1)*3+$AP643+5,$AQ643+7))="",0,INDIRECT(ADDRESS(($AO643-1)*3+$AP643+5,$AQ643+7))),IF(INDIRECT(ADDRESS(($AO643-1)*3+$AP643+5,$AQ643+7))="",0,IF(COUNTIF(INDIRECT(ADDRESS(($AO643-1)*36+($AP643-1)*12+6,COLUMN())):INDIRECT(ADDRESS(($AO643-1)*36+($AP643-1)*12+$AQ643+4,COLUMN())),INDIRECT(ADDRESS(($AO643-1)*3+$AP643+5,$AQ643+7)))&gt;=1,0,INDIRECT(ADDRESS(($AO643-1)*3+$AP643+5,$AQ643+7)))))</f>
        <v>0</v>
      </c>
      <c r="AS643" s="511">
        <f ca="1">COUNTIF(INDIRECT("H"&amp;(ROW()+12*(($AO643-1)*3+$AP643)-ROW())/12+5):INDIRECT("S"&amp;(ROW()+12*(($AO643-1)*3+$AP643)-ROW())/12+5),AR643)</f>
        <v>0</v>
      </c>
      <c r="AT643" s="515">
        <f ca="1">IF($AQ643=1,IF(INDIRECT(ADDRESS(($AO643-1)*3+$AP643+5,$AQ643+20))="",0,INDIRECT(ADDRESS(($AO643-1)*3+$AP643+5,$AQ643+20))),IF(INDIRECT(ADDRESS(($AO643-1)*3+$AP643+5,$AQ643+20))="",0,IF(COUNTIF(INDIRECT(ADDRESS(($AO643-1)*36+($AP643-1)*12+6,COLUMN())):INDIRECT(ADDRESS(($AO643-1)*36+($AP643-1)*12+$AQ643+4,COLUMN())),INDIRECT(ADDRESS(($AO643-1)*3+$AP643+5,$AQ643+20)))&gt;=1,0,INDIRECT(ADDRESS(($AO643-1)*3+$AP643+5,$AQ643+20)))))</f>
        <v>0</v>
      </c>
      <c r="AU643" s="511">
        <f ca="1">COUNTIF(INDIRECT("U"&amp;(ROW()+12*(($AO643-1)*3+$AP643)-ROW())/12+5):INDIRECT("AF"&amp;(ROW()+12*(($AO643-1)*3+$AP643)-ROW())/12+5),AT643)</f>
        <v>0</v>
      </c>
      <c r="AV643" s="511">
        <f ca="1">IF(AND(AR643+AT643&gt;0,AS643+AU643&gt;0),COUNTIF(AV$6:AV642,"&gt;0")+1,0)</f>
        <v>0</v>
      </c>
    </row>
    <row r="644" spans="41:48">
      <c r="AO644" s="511">
        <v>18</v>
      </c>
      <c r="AP644" s="511">
        <v>3</v>
      </c>
      <c r="AQ644" s="511">
        <v>3</v>
      </c>
      <c r="AR644" s="515">
        <f ca="1">IF($AQ644=1,IF(INDIRECT(ADDRESS(($AO644-1)*3+$AP644+5,$AQ644+7))="",0,INDIRECT(ADDRESS(($AO644-1)*3+$AP644+5,$AQ644+7))),IF(INDIRECT(ADDRESS(($AO644-1)*3+$AP644+5,$AQ644+7))="",0,IF(COUNTIF(INDIRECT(ADDRESS(($AO644-1)*36+($AP644-1)*12+6,COLUMN())):INDIRECT(ADDRESS(($AO644-1)*36+($AP644-1)*12+$AQ644+4,COLUMN())),INDIRECT(ADDRESS(($AO644-1)*3+$AP644+5,$AQ644+7)))&gt;=1,0,INDIRECT(ADDRESS(($AO644-1)*3+$AP644+5,$AQ644+7)))))</f>
        <v>0</v>
      </c>
      <c r="AS644" s="511">
        <f ca="1">COUNTIF(INDIRECT("H"&amp;(ROW()+12*(($AO644-1)*3+$AP644)-ROW())/12+5):INDIRECT("S"&amp;(ROW()+12*(($AO644-1)*3+$AP644)-ROW())/12+5),AR644)</f>
        <v>0</v>
      </c>
      <c r="AT644" s="515">
        <f ca="1">IF($AQ644=1,IF(INDIRECT(ADDRESS(($AO644-1)*3+$AP644+5,$AQ644+20))="",0,INDIRECT(ADDRESS(($AO644-1)*3+$AP644+5,$AQ644+20))),IF(INDIRECT(ADDRESS(($AO644-1)*3+$AP644+5,$AQ644+20))="",0,IF(COUNTIF(INDIRECT(ADDRESS(($AO644-1)*36+($AP644-1)*12+6,COLUMN())):INDIRECT(ADDRESS(($AO644-1)*36+($AP644-1)*12+$AQ644+4,COLUMN())),INDIRECT(ADDRESS(($AO644-1)*3+$AP644+5,$AQ644+20)))&gt;=1,0,INDIRECT(ADDRESS(($AO644-1)*3+$AP644+5,$AQ644+20)))))</f>
        <v>0</v>
      </c>
      <c r="AU644" s="511">
        <f ca="1">COUNTIF(INDIRECT("U"&amp;(ROW()+12*(($AO644-1)*3+$AP644)-ROW())/12+5):INDIRECT("AF"&amp;(ROW()+12*(($AO644-1)*3+$AP644)-ROW())/12+5),AT644)</f>
        <v>0</v>
      </c>
      <c r="AV644" s="511">
        <f ca="1">IF(AND(AR644+AT644&gt;0,AS644+AU644&gt;0),COUNTIF(AV$6:AV643,"&gt;0")+1,0)</f>
        <v>0</v>
      </c>
    </row>
    <row r="645" spans="41:48">
      <c r="AO645" s="511">
        <v>18</v>
      </c>
      <c r="AP645" s="511">
        <v>3</v>
      </c>
      <c r="AQ645" s="511">
        <v>4</v>
      </c>
      <c r="AR645" s="515">
        <f ca="1">IF($AQ645=1,IF(INDIRECT(ADDRESS(($AO645-1)*3+$AP645+5,$AQ645+7))="",0,INDIRECT(ADDRESS(($AO645-1)*3+$AP645+5,$AQ645+7))),IF(INDIRECT(ADDRESS(($AO645-1)*3+$AP645+5,$AQ645+7))="",0,IF(COUNTIF(INDIRECT(ADDRESS(($AO645-1)*36+($AP645-1)*12+6,COLUMN())):INDIRECT(ADDRESS(($AO645-1)*36+($AP645-1)*12+$AQ645+4,COLUMN())),INDIRECT(ADDRESS(($AO645-1)*3+$AP645+5,$AQ645+7)))&gt;=1,0,INDIRECT(ADDRESS(($AO645-1)*3+$AP645+5,$AQ645+7)))))</f>
        <v>0</v>
      </c>
      <c r="AS645" s="511">
        <f ca="1">COUNTIF(INDIRECT("H"&amp;(ROW()+12*(($AO645-1)*3+$AP645)-ROW())/12+5):INDIRECT("S"&amp;(ROW()+12*(($AO645-1)*3+$AP645)-ROW())/12+5),AR645)</f>
        <v>0</v>
      </c>
      <c r="AT645" s="515">
        <f ca="1">IF($AQ645=1,IF(INDIRECT(ADDRESS(($AO645-1)*3+$AP645+5,$AQ645+20))="",0,INDIRECT(ADDRESS(($AO645-1)*3+$AP645+5,$AQ645+20))),IF(INDIRECT(ADDRESS(($AO645-1)*3+$AP645+5,$AQ645+20))="",0,IF(COUNTIF(INDIRECT(ADDRESS(($AO645-1)*36+($AP645-1)*12+6,COLUMN())):INDIRECT(ADDRESS(($AO645-1)*36+($AP645-1)*12+$AQ645+4,COLUMN())),INDIRECT(ADDRESS(($AO645-1)*3+$AP645+5,$AQ645+20)))&gt;=1,0,INDIRECT(ADDRESS(($AO645-1)*3+$AP645+5,$AQ645+20)))))</f>
        <v>0</v>
      </c>
      <c r="AU645" s="511">
        <f ca="1">COUNTIF(INDIRECT("U"&amp;(ROW()+12*(($AO645-1)*3+$AP645)-ROW())/12+5):INDIRECT("AF"&amp;(ROW()+12*(($AO645-1)*3+$AP645)-ROW())/12+5),AT645)</f>
        <v>0</v>
      </c>
      <c r="AV645" s="511">
        <f ca="1">IF(AND(AR645+AT645&gt;0,AS645+AU645&gt;0),COUNTIF(AV$6:AV644,"&gt;0")+1,0)</f>
        <v>0</v>
      </c>
    </row>
    <row r="646" spans="41:48">
      <c r="AO646" s="511">
        <v>18</v>
      </c>
      <c r="AP646" s="511">
        <v>3</v>
      </c>
      <c r="AQ646" s="511">
        <v>5</v>
      </c>
      <c r="AR646" s="515">
        <f ca="1">IF($AQ646=1,IF(INDIRECT(ADDRESS(($AO646-1)*3+$AP646+5,$AQ646+7))="",0,INDIRECT(ADDRESS(($AO646-1)*3+$AP646+5,$AQ646+7))),IF(INDIRECT(ADDRESS(($AO646-1)*3+$AP646+5,$AQ646+7))="",0,IF(COUNTIF(INDIRECT(ADDRESS(($AO646-1)*36+($AP646-1)*12+6,COLUMN())):INDIRECT(ADDRESS(($AO646-1)*36+($AP646-1)*12+$AQ646+4,COLUMN())),INDIRECT(ADDRESS(($AO646-1)*3+$AP646+5,$AQ646+7)))&gt;=1,0,INDIRECT(ADDRESS(($AO646-1)*3+$AP646+5,$AQ646+7)))))</f>
        <v>0</v>
      </c>
      <c r="AS646" s="511">
        <f ca="1">COUNTIF(INDIRECT("H"&amp;(ROW()+12*(($AO646-1)*3+$AP646)-ROW())/12+5):INDIRECT("S"&amp;(ROW()+12*(($AO646-1)*3+$AP646)-ROW())/12+5),AR646)</f>
        <v>0</v>
      </c>
      <c r="AT646" s="515">
        <f ca="1">IF($AQ646=1,IF(INDIRECT(ADDRESS(($AO646-1)*3+$AP646+5,$AQ646+20))="",0,INDIRECT(ADDRESS(($AO646-1)*3+$AP646+5,$AQ646+20))),IF(INDIRECT(ADDRESS(($AO646-1)*3+$AP646+5,$AQ646+20))="",0,IF(COUNTIF(INDIRECT(ADDRESS(($AO646-1)*36+($AP646-1)*12+6,COLUMN())):INDIRECT(ADDRESS(($AO646-1)*36+($AP646-1)*12+$AQ646+4,COLUMN())),INDIRECT(ADDRESS(($AO646-1)*3+$AP646+5,$AQ646+20)))&gt;=1,0,INDIRECT(ADDRESS(($AO646-1)*3+$AP646+5,$AQ646+20)))))</f>
        <v>0</v>
      </c>
      <c r="AU646" s="511">
        <f ca="1">COUNTIF(INDIRECT("U"&amp;(ROW()+12*(($AO646-1)*3+$AP646)-ROW())/12+5):INDIRECT("AF"&amp;(ROW()+12*(($AO646-1)*3+$AP646)-ROW())/12+5),AT646)</f>
        <v>0</v>
      </c>
      <c r="AV646" s="511">
        <f ca="1">IF(AND(AR646+AT646&gt;0,AS646+AU646&gt;0),COUNTIF(AV$6:AV645,"&gt;0")+1,0)</f>
        <v>0</v>
      </c>
    </row>
    <row r="647" spans="41:48">
      <c r="AO647" s="511">
        <v>18</v>
      </c>
      <c r="AP647" s="511">
        <v>3</v>
      </c>
      <c r="AQ647" s="511">
        <v>6</v>
      </c>
      <c r="AR647" s="515">
        <f ca="1">IF($AQ647=1,IF(INDIRECT(ADDRESS(($AO647-1)*3+$AP647+5,$AQ647+7))="",0,INDIRECT(ADDRESS(($AO647-1)*3+$AP647+5,$AQ647+7))),IF(INDIRECT(ADDRESS(($AO647-1)*3+$AP647+5,$AQ647+7))="",0,IF(COUNTIF(INDIRECT(ADDRESS(($AO647-1)*36+($AP647-1)*12+6,COLUMN())):INDIRECT(ADDRESS(($AO647-1)*36+($AP647-1)*12+$AQ647+4,COLUMN())),INDIRECT(ADDRESS(($AO647-1)*3+$AP647+5,$AQ647+7)))&gt;=1,0,INDIRECT(ADDRESS(($AO647-1)*3+$AP647+5,$AQ647+7)))))</f>
        <v>0</v>
      </c>
      <c r="AS647" s="511">
        <f ca="1">COUNTIF(INDIRECT("H"&amp;(ROW()+12*(($AO647-1)*3+$AP647)-ROW())/12+5):INDIRECT("S"&amp;(ROW()+12*(($AO647-1)*3+$AP647)-ROW())/12+5),AR647)</f>
        <v>0</v>
      </c>
      <c r="AT647" s="515">
        <f ca="1">IF($AQ647=1,IF(INDIRECT(ADDRESS(($AO647-1)*3+$AP647+5,$AQ647+20))="",0,INDIRECT(ADDRESS(($AO647-1)*3+$AP647+5,$AQ647+20))),IF(INDIRECT(ADDRESS(($AO647-1)*3+$AP647+5,$AQ647+20))="",0,IF(COUNTIF(INDIRECT(ADDRESS(($AO647-1)*36+($AP647-1)*12+6,COLUMN())):INDIRECT(ADDRESS(($AO647-1)*36+($AP647-1)*12+$AQ647+4,COLUMN())),INDIRECT(ADDRESS(($AO647-1)*3+$AP647+5,$AQ647+20)))&gt;=1,0,INDIRECT(ADDRESS(($AO647-1)*3+$AP647+5,$AQ647+20)))))</f>
        <v>0</v>
      </c>
      <c r="AU647" s="511">
        <f ca="1">COUNTIF(INDIRECT("U"&amp;(ROW()+12*(($AO647-1)*3+$AP647)-ROW())/12+5):INDIRECT("AF"&amp;(ROW()+12*(($AO647-1)*3+$AP647)-ROW())/12+5),AT647)</f>
        <v>0</v>
      </c>
      <c r="AV647" s="511">
        <f ca="1">IF(AND(AR647+AT647&gt;0,AS647+AU647&gt;0),COUNTIF(AV$6:AV646,"&gt;0")+1,0)</f>
        <v>0</v>
      </c>
    </row>
    <row r="648" spans="41:48">
      <c r="AO648" s="511">
        <v>18</v>
      </c>
      <c r="AP648" s="511">
        <v>3</v>
      </c>
      <c r="AQ648" s="511">
        <v>7</v>
      </c>
      <c r="AR648" s="515">
        <f ca="1">IF($AQ648=1,IF(INDIRECT(ADDRESS(($AO648-1)*3+$AP648+5,$AQ648+7))="",0,INDIRECT(ADDRESS(($AO648-1)*3+$AP648+5,$AQ648+7))),IF(INDIRECT(ADDRESS(($AO648-1)*3+$AP648+5,$AQ648+7))="",0,IF(COUNTIF(INDIRECT(ADDRESS(($AO648-1)*36+($AP648-1)*12+6,COLUMN())):INDIRECT(ADDRESS(($AO648-1)*36+($AP648-1)*12+$AQ648+4,COLUMN())),INDIRECT(ADDRESS(($AO648-1)*3+$AP648+5,$AQ648+7)))&gt;=1,0,INDIRECT(ADDRESS(($AO648-1)*3+$AP648+5,$AQ648+7)))))</f>
        <v>0</v>
      </c>
      <c r="AS648" s="511">
        <f ca="1">COUNTIF(INDIRECT("H"&amp;(ROW()+12*(($AO648-1)*3+$AP648)-ROW())/12+5):INDIRECT("S"&amp;(ROW()+12*(($AO648-1)*3+$AP648)-ROW())/12+5),AR648)</f>
        <v>0</v>
      </c>
      <c r="AT648" s="515">
        <f ca="1">IF($AQ648=1,IF(INDIRECT(ADDRESS(($AO648-1)*3+$AP648+5,$AQ648+20))="",0,INDIRECT(ADDRESS(($AO648-1)*3+$AP648+5,$AQ648+20))),IF(INDIRECT(ADDRESS(($AO648-1)*3+$AP648+5,$AQ648+20))="",0,IF(COUNTIF(INDIRECT(ADDRESS(($AO648-1)*36+($AP648-1)*12+6,COLUMN())):INDIRECT(ADDRESS(($AO648-1)*36+($AP648-1)*12+$AQ648+4,COLUMN())),INDIRECT(ADDRESS(($AO648-1)*3+$AP648+5,$AQ648+20)))&gt;=1,0,INDIRECT(ADDRESS(($AO648-1)*3+$AP648+5,$AQ648+20)))))</f>
        <v>0</v>
      </c>
      <c r="AU648" s="511">
        <f ca="1">COUNTIF(INDIRECT("U"&amp;(ROW()+12*(($AO648-1)*3+$AP648)-ROW())/12+5):INDIRECT("AF"&amp;(ROW()+12*(($AO648-1)*3+$AP648)-ROW())/12+5),AT648)</f>
        <v>0</v>
      </c>
      <c r="AV648" s="511">
        <f ca="1">IF(AND(AR648+AT648&gt;0,AS648+AU648&gt;0),COUNTIF(AV$6:AV647,"&gt;0")+1,0)</f>
        <v>0</v>
      </c>
    </row>
    <row r="649" spans="41:48">
      <c r="AO649" s="511">
        <v>18</v>
      </c>
      <c r="AP649" s="511">
        <v>3</v>
      </c>
      <c r="AQ649" s="511">
        <v>8</v>
      </c>
      <c r="AR649" s="515">
        <f ca="1">IF($AQ649=1,IF(INDIRECT(ADDRESS(($AO649-1)*3+$AP649+5,$AQ649+7))="",0,INDIRECT(ADDRESS(($AO649-1)*3+$AP649+5,$AQ649+7))),IF(INDIRECT(ADDRESS(($AO649-1)*3+$AP649+5,$AQ649+7))="",0,IF(COUNTIF(INDIRECT(ADDRESS(($AO649-1)*36+($AP649-1)*12+6,COLUMN())):INDIRECT(ADDRESS(($AO649-1)*36+($AP649-1)*12+$AQ649+4,COLUMN())),INDIRECT(ADDRESS(($AO649-1)*3+$AP649+5,$AQ649+7)))&gt;=1,0,INDIRECT(ADDRESS(($AO649-1)*3+$AP649+5,$AQ649+7)))))</f>
        <v>0</v>
      </c>
      <c r="AS649" s="511">
        <f ca="1">COUNTIF(INDIRECT("H"&amp;(ROW()+12*(($AO649-1)*3+$AP649)-ROW())/12+5):INDIRECT("S"&amp;(ROW()+12*(($AO649-1)*3+$AP649)-ROW())/12+5),AR649)</f>
        <v>0</v>
      </c>
      <c r="AT649" s="515">
        <f ca="1">IF($AQ649=1,IF(INDIRECT(ADDRESS(($AO649-1)*3+$AP649+5,$AQ649+20))="",0,INDIRECT(ADDRESS(($AO649-1)*3+$AP649+5,$AQ649+20))),IF(INDIRECT(ADDRESS(($AO649-1)*3+$AP649+5,$AQ649+20))="",0,IF(COUNTIF(INDIRECT(ADDRESS(($AO649-1)*36+($AP649-1)*12+6,COLUMN())):INDIRECT(ADDRESS(($AO649-1)*36+($AP649-1)*12+$AQ649+4,COLUMN())),INDIRECT(ADDRESS(($AO649-1)*3+$AP649+5,$AQ649+20)))&gt;=1,0,INDIRECT(ADDRESS(($AO649-1)*3+$AP649+5,$AQ649+20)))))</f>
        <v>0</v>
      </c>
      <c r="AU649" s="511">
        <f ca="1">COUNTIF(INDIRECT("U"&amp;(ROW()+12*(($AO649-1)*3+$AP649)-ROW())/12+5):INDIRECT("AF"&amp;(ROW()+12*(($AO649-1)*3+$AP649)-ROW())/12+5),AT649)</f>
        <v>0</v>
      </c>
      <c r="AV649" s="511">
        <f ca="1">IF(AND(AR649+AT649&gt;0,AS649+AU649&gt;0),COUNTIF(AV$6:AV648,"&gt;0")+1,0)</f>
        <v>0</v>
      </c>
    </row>
    <row r="650" spans="41:48">
      <c r="AO650" s="511">
        <v>18</v>
      </c>
      <c r="AP650" s="511">
        <v>3</v>
      </c>
      <c r="AQ650" s="511">
        <v>9</v>
      </c>
      <c r="AR650" s="515">
        <f ca="1">IF($AQ650=1,IF(INDIRECT(ADDRESS(($AO650-1)*3+$AP650+5,$AQ650+7))="",0,INDIRECT(ADDRESS(($AO650-1)*3+$AP650+5,$AQ650+7))),IF(INDIRECT(ADDRESS(($AO650-1)*3+$AP650+5,$AQ650+7))="",0,IF(COUNTIF(INDIRECT(ADDRESS(($AO650-1)*36+($AP650-1)*12+6,COLUMN())):INDIRECT(ADDRESS(($AO650-1)*36+($AP650-1)*12+$AQ650+4,COLUMN())),INDIRECT(ADDRESS(($AO650-1)*3+$AP650+5,$AQ650+7)))&gt;=1,0,INDIRECT(ADDRESS(($AO650-1)*3+$AP650+5,$AQ650+7)))))</f>
        <v>0</v>
      </c>
      <c r="AS650" s="511">
        <f ca="1">COUNTIF(INDIRECT("H"&amp;(ROW()+12*(($AO650-1)*3+$AP650)-ROW())/12+5):INDIRECT("S"&amp;(ROW()+12*(($AO650-1)*3+$AP650)-ROW())/12+5),AR650)</f>
        <v>0</v>
      </c>
      <c r="AT650" s="515">
        <f ca="1">IF($AQ650=1,IF(INDIRECT(ADDRESS(($AO650-1)*3+$AP650+5,$AQ650+20))="",0,INDIRECT(ADDRESS(($AO650-1)*3+$AP650+5,$AQ650+20))),IF(INDIRECT(ADDRESS(($AO650-1)*3+$AP650+5,$AQ650+20))="",0,IF(COUNTIF(INDIRECT(ADDRESS(($AO650-1)*36+($AP650-1)*12+6,COLUMN())):INDIRECT(ADDRESS(($AO650-1)*36+($AP650-1)*12+$AQ650+4,COLUMN())),INDIRECT(ADDRESS(($AO650-1)*3+$AP650+5,$AQ650+20)))&gt;=1,0,INDIRECT(ADDRESS(($AO650-1)*3+$AP650+5,$AQ650+20)))))</f>
        <v>0</v>
      </c>
      <c r="AU650" s="511">
        <f ca="1">COUNTIF(INDIRECT("U"&amp;(ROW()+12*(($AO650-1)*3+$AP650)-ROW())/12+5):INDIRECT("AF"&amp;(ROW()+12*(($AO650-1)*3+$AP650)-ROW())/12+5),AT650)</f>
        <v>0</v>
      </c>
      <c r="AV650" s="511">
        <f ca="1">IF(AND(AR650+AT650&gt;0,AS650+AU650&gt;0),COUNTIF(AV$6:AV649,"&gt;0")+1,0)</f>
        <v>0</v>
      </c>
    </row>
    <row r="651" spans="41:48">
      <c r="AO651" s="511">
        <v>18</v>
      </c>
      <c r="AP651" s="511">
        <v>3</v>
      </c>
      <c r="AQ651" s="511">
        <v>10</v>
      </c>
      <c r="AR651" s="515">
        <f ca="1">IF($AQ651=1,IF(INDIRECT(ADDRESS(($AO651-1)*3+$AP651+5,$AQ651+7))="",0,INDIRECT(ADDRESS(($AO651-1)*3+$AP651+5,$AQ651+7))),IF(INDIRECT(ADDRESS(($AO651-1)*3+$AP651+5,$AQ651+7))="",0,IF(COUNTIF(INDIRECT(ADDRESS(($AO651-1)*36+($AP651-1)*12+6,COLUMN())):INDIRECT(ADDRESS(($AO651-1)*36+($AP651-1)*12+$AQ651+4,COLUMN())),INDIRECT(ADDRESS(($AO651-1)*3+$AP651+5,$AQ651+7)))&gt;=1,0,INDIRECT(ADDRESS(($AO651-1)*3+$AP651+5,$AQ651+7)))))</f>
        <v>0</v>
      </c>
      <c r="AS651" s="511">
        <f ca="1">COUNTIF(INDIRECT("H"&amp;(ROW()+12*(($AO651-1)*3+$AP651)-ROW())/12+5):INDIRECT("S"&amp;(ROW()+12*(($AO651-1)*3+$AP651)-ROW())/12+5),AR651)</f>
        <v>0</v>
      </c>
      <c r="AT651" s="515">
        <f ca="1">IF($AQ651=1,IF(INDIRECT(ADDRESS(($AO651-1)*3+$AP651+5,$AQ651+20))="",0,INDIRECT(ADDRESS(($AO651-1)*3+$AP651+5,$AQ651+20))),IF(INDIRECT(ADDRESS(($AO651-1)*3+$AP651+5,$AQ651+20))="",0,IF(COUNTIF(INDIRECT(ADDRESS(($AO651-1)*36+($AP651-1)*12+6,COLUMN())):INDIRECT(ADDRESS(($AO651-1)*36+($AP651-1)*12+$AQ651+4,COLUMN())),INDIRECT(ADDRESS(($AO651-1)*3+$AP651+5,$AQ651+20)))&gt;=1,0,INDIRECT(ADDRESS(($AO651-1)*3+$AP651+5,$AQ651+20)))))</f>
        <v>0</v>
      </c>
      <c r="AU651" s="511">
        <f ca="1">COUNTIF(INDIRECT("U"&amp;(ROW()+12*(($AO651-1)*3+$AP651)-ROW())/12+5):INDIRECT("AF"&amp;(ROW()+12*(($AO651-1)*3+$AP651)-ROW())/12+5),AT651)</f>
        <v>0</v>
      </c>
      <c r="AV651" s="511">
        <f ca="1">IF(AND(AR651+AT651&gt;0,AS651+AU651&gt;0),COUNTIF(AV$6:AV650,"&gt;0")+1,0)</f>
        <v>0</v>
      </c>
    </row>
    <row r="652" spans="41:48">
      <c r="AO652" s="511">
        <v>18</v>
      </c>
      <c r="AP652" s="511">
        <v>3</v>
      </c>
      <c r="AQ652" s="511">
        <v>11</v>
      </c>
      <c r="AR652" s="515">
        <f ca="1">IF($AQ652=1,IF(INDIRECT(ADDRESS(($AO652-1)*3+$AP652+5,$AQ652+7))="",0,INDIRECT(ADDRESS(($AO652-1)*3+$AP652+5,$AQ652+7))),IF(INDIRECT(ADDRESS(($AO652-1)*3+$AP652+5,$AQ652+7))="",0,IF(COUNTIF(INDIRECT(ADDRESS(($AO652-1)*36+($AP652-1)*12+6,COLUMN())):INDIRECT(ADDRESS(($AO652-1)*36+($AP652-1)*12+$AQ652+4,COLUMN())),INDIRECT(ADDRESS(($AO652-1)*3+$AP652+5,$AQ652+7)))&gt;=1,0,INDIRECT(ADDRESS(($AO652-1)*3+$AP652+5,$AQ652+7)))))</f>
        <v>0</v>
      </c>
      <c r="AS652" s="511">
        <f ca="1">COUNTIF(INDIRECT("H"&amp;(ROW()+12*(($AO652-1)*3+$AP652)-ROW())/12+5):INDIRECT("S"&amp;(ROW()+12*(($AO652-1)*3+$AP652)-ROW())/12+5),AR652)</f>
        <v>0</v>
      </c>
      <c r="AT652" s="515">
        <f ca="1">IF($AQ652=1,IF(INDIRECT(ADDRESS(($AO652-1)*3+$AP652+5,$AQ652+20))="",0,INDIRECT(ADDRESS(($AO652-1)*3+$AP652+5,$AQ652+20))),IF(INDIRECT(ADDRESS(($AO652-1)*3+$AP652+5,$AQ652+20))="",0,IF(COUNTIF(INDIRECT(ADDRESS(($AO652-1)*36+($AP652-1)*12+6,COLUMN())):INDIRECT(ADDRESS(($AO652-1)*36+($AP652-1)*12+$AQ652+4,COLUMN())),INDIRECT(ADDRESS(($AO652-1)*3+$AP652+5,$AQ652+20)))&gt;=1,0,INDIRECT(ADDRESS(($AO652-1)*3+$AP652+5,$AQ652+20)))))</f>
        <v>0</v>
      </c>
      <c r="AU652" s="511">
        <f ca="1">COUNTIF(INDIRECT("U"&amp;(ROW()+12*(($AO652-1)*3+$AP652)-ROW())/12+5):INDIRECT("AF"&amp;(ROW()+12*(($AO652-1)*3+$AP652)-ROW())/12+5),AT652)</f>
        <v>0</v>
      </c>
      <c r="AV652" s="511">
        <f ca="1">IF(AND(AR652+AT652&gt;0,AS652+AU652&gt;0),COUNTIF(AV$6:AV651,"&gt;0")+1,0)</f>
        <v>0</v>
      </c>
    </row>
    <row r="653" spans="41:48">
      <c r="AO653" s="511">
        <v>18</v>
      </c>
      <c r="AP653" s="511">
        <v>3</v>
      </c>
      <c r="AQ653" s="511">
        <v>12</v>
      </c>
      <c r="AR653" s="515">
        <f ca="1">IF($AQ653=1,IF(INDIRECT(ADDRESS(($AO653-1)*3+$AP653+5,$AQ653+7))="",0,INDIRECT(ADDRESS(($AO653-1)*3+$AP653+5,$AQ653+7))),IF(INDIRECT(ADDRESS(($AO653-1)*3+$AP653+5,$AQ653+7))="",0,IF(COUNTIF(INDIRECT(ADDRESS(($AO653-1)*36+($AP653-1)*12+6,COLUMN())):INDIRECT(ADDRESS(($AO653-1)*36+($AP653-1)*12+$AQ653+4,COLUMN())),INDIRECT(ADDRESS(($AO653-1)*3+$AP653+5,$AQ653+7)))&gt;=1,0,INDIRECT(ADDRESS(($AO653-1)*3+$AP653+5,$AQ653+7)))))</f>
        <v>0</v>
      </c>
      <c r="AS653" s="511">
        <f ca="1">COUNTIF(INDIRECT("H"&amp;(ROW()+12*(($AO653-1)*3+$AP653)-ROW())/12+5):INDIRECT("S"&amp;(ROW()+12*(($AO653-1)*3+$AP653)-ROW())/12+5),AR653)</f>
        <v>0</v>
      </c>
      <c r="AT653" s="515">
        <f ca="1">IF($AQ653=1,IF(INDIRECT(ADDRESS(($AO653-1)*3+$AP653+5,$AQ653+20))="",0,INDIRECT(ADDRESS(($AO653-1)*3+$AP653+5,$AQ653+20))),IF(INDIRECT(ADDRESS(($AO653-1)*3+$AP653+5,$AQ653+20))="",0,IF(COUNTIF(INDIRECT(ADDRESS(($AO653-1)*36+($AP653-1)*12+6,COLUMN())):INDIRECT(ADDRESS(($AO653-1)*36+($AP653-1)*12+$AQ653+4,COLUMN())),INDIRECT(ADDRESS(($AO653-1)*3+$AP653+5,$AQ653+20)))&gt;=1,0,INDIRECT(ADDRESS(($AO653-1)*3+$AP653+5,$AQ653+20)))))</f>
        <v>0</v>
      </c>
      <c r="AU653" s="511">
        <f ca="1">COUNTIF(INDIRECT("U"&amp;(ROW()+12*(($AO653-1)*3+$AP653)-ROW())/12+5):INDIRECT("AF"&amp;(ROW()+12*(($AO653-1)*3+$AP653)-ROW())/12+5),AT653)</f>
        <v>0</v>
      </c>
      <c r="AV653" s="511">
        <f ca="1">IF(AND(AR653+AT653&gt;0,AS653+AU653&gt;0),COUNTIF(AV$6:AV652,"&gt;0")+1,0)</f>
        <v>0</v>
      </c>
    </row>
    <row r="654" spans="41:48">
      <c r="AO654" s="511">
        <v>19</v>
      </c>
      <c r="AP654" s="511">
        <v>1</v>
      </c>
      <c r="AQ654" s="511">
        <v>1</v>
      </c>
      <c r="AR654" s="515">
        <f ca="1">IF($AQ654=1,IF(INDIRECT(ADDRESS(($AO654-1)*3+$AP654+5,$AQ654+7))="",0,INDIRECT(ADDRESS(($AO654-1)*3+$AP654+5,$AQ654+7))),IF(INDIRECT(ADDRESS(($AO654-1)*3+$AP654+5,$AQ654+7))="",0,IF(COUNTIF(INDIRECT(ADDRESS(($AO654-1)*36+($AP654-1)*12+6,COLUMN())):INDIRECT(ADDRESS(($AO654-1)*36+($AP654-1)*12+$AQ654+4,COLUMN())),INDIRECT(ADDRESS(($AO654-1)*3+$AP654+5,$AQ654+7)))&gt;=1,0,INDIRECT(ADDRESS(($AO654-1)*3+$AP654+5,$AQ654+7)))))</f>
        <v>0</v>
      </c>
      <c r="AS654" s="511">
        <f ca="1">COUNTIF(INDIRECT("H"&amp;(ROW()+12*(($AO654-1)*3+$AP654)-ROW())/12+5):INDIRECT("S"&amp;(ROW()+12*(($AO654-1)*3+$AP654)-ROW())/12+5),AR654)</f>
        <v>0</v>
      </c>
      <c r="AT654" s="515">
        <f ca="1">IF($AQ654=1,IF(INDIRECT(ADDRESS(($AO654-1)*3+$AP654+5,$AQ654+20))="",0,INDIRECT(ADDRESS(($AO654-1)*3+$AP654+5,$AQ654+20))),IF(INDIRECT(ADDRESS(($AO654-1)*3+$AP654+5,$AQ654+20))="",0,IF(COUNTIF(INDIRECT(ADDRESS(($AO654-1)*36+($AP654-1)*12+6,COLUMN())):INDIRECT(ADDRESS(($AO654-1)*36+($AP654-1)*12+$AQ654+4,COLUMN())),INDIRECT(ADDRESS(($AO654-1)*3+$AP654+5,$AQ654+20)))&gt;=1,0,INDIRECT(ADDRESS(($AO654-1)*3+$AP654+5,$AQ654+20)))))</f>
        <v>0</v>
      </c>
      <c r="AU654" s="511">
        <f ca="1">COUNTIF(INDIRECT("U"&amp;(ROW()+12*(($AO654-1)*3+$AP654)-ROW())/12+5):INDIRECT("AF"&amp;(ROW()+12*(($AO654-1)*3+$AP654)-ROW())/12+5),AT654)</f>
        <v>0</v>
      </c>
      <c r="AV654" s="511">
        <f ca="1">IF(AND(AR654+AT654&gt;0,AS654+AU654&gt;0),COUNTIF(AV$6:AV653,"&gt;0")+1,0)</f>
        <v>0</v>
      </c>
    </row>
    <row r="655" spans="41:48">
      <c r="AO655" s="511">
        <v>19</v>
      </c>
      <c r="AP655" s="511">
        <v>1</v>
      </c>
      <c r="AQ655" s="511">
        <v>2</v>
      </c>
      <c r="AR655" s="515">
        <f ca="1">IF($AQ655=1,IF(INDIRECT(ADDRESS(($AO655-1)*3+$AP655+5,$AQ655+7))="",0,INDIRECT(ADDRESS(($AO655-1)*3+$AP655+5,$AQ655+7))),IF(INDIRECT(ADDRESS(($AO655-1)*3+$AP655+5,$AQ655+7))="",0,IF(COUNTIF(INDIRECT(ADDRESS(($AO655-1)*36+($AP655-1)*12+6,COLUMN())):INDIRECT(ADDRESS(($AO655-1)*36+($AP655-1)*12+$AQ655+4,COLUMN())),INDIRECT(ADDRESS(($AO655-1)*3+$AP655+5,$AQ655+7)))&gt;=1,0,INDIRECT(ADDRESS(($AO655-1)*3+$AP655+5,$AQ655+7)))))</f>
        <v>0</v>
      </c>
      <c r="AS655" s="511">
        <f ca="1">COUNTIF(INDIRECT("H"&amp;(ROW()+12*(($AO655-1)*3+$AP655)-ROW())/12+5):INDIRECT("S"&amp;(ROW()+12*(($AO655-1)*3+$AP655)-ROW())/12+5),AR655)</f>
        <v>0</v>
      </c>
      <c r="AT655" s="515">
        <f ca="1">IF($AQ655=1,IF(INDIRECT(ADDRESS(($AO655-1)*3+$AP655+5,$AQ655+20))="",0,INDIRECT(ADDRESS(($AO655-1)*3+$AP655+5,$AQ655+20))),IF(INDIRECT(ADDRESS(($AO655-1)*3+$AP655+5,$AQ655+20))="",0,IF(COUNTIF(INDIRECT(ADDRESS(($AO655-1)*36+($AP655-1)*12+6,COLUMN())):INDIRECT(ADDRESS(($AO655-1)*36+($AP655-1)*12+$AQ655+4,COLUMN())),INDIRECT(ADDRESS(($AO655-1)*3+$AP655+5,$AQ655+20)))&gt;=1,0,INDIRECT(ADDRESS(($AO655-1)*3+$AP655+5,$AQ655+20)))))</f>
        <v>0</v>
      </c>
      <c r="AU655" s="511">
        <f ca="1">COUNTIF(INDIRECT("U"&amp;(ROW()+12*(($AO655-1)*3+$AP655)-ROW())/12+5):INDIRECT("AF"&amp;(ROW()+12*(($AO655-1)*3+$AP655)-ROW())/12+5),AT655)</f>
        <v>0</v>
      </c>
      <c r="AV655" s="511">
        <f ca="1">IF(AND(AR655+AT655&gt;0,AS655+AU655&gt;0),COUNTIF(AV$6:AV654,"&gt;0")+1,0)</f>
        <v>0</v>
      </c>
    </row>
    <row r="656" spans="41:48">
      <c r="AO656" s="511">
        <v>19</v>
      </c>
      <c r="AP656" s="511">
        <v>1</v>
      </c>
      <c r="AQ656" s="511">
        <v>3</v>
      </c>
      <c r="AR656" s="515">
        <f ca="1">IF($AQ656=1,IF(INDIRECT(ADDRESS(($AO656-1)*3+$AP656+5,$AQ656+7))="",0,INDIRECT(ADDRESS(($AO656-1)*3+$AP656+5,$AQ656+7))),IF(INDIRECT(ADDRESS(($AO656-1)*3+$AP656+5,$AQ656+7))="",0,IF(COUNTIF(INDIRECT(ADDRESS(($AO656-1)*36+($AP656-1)*12+6,COLUMN())):INDIRECT(ADDRESS(($AO656-1)*36+($AP656-1)*12+$AQ656+4,COLUMN())),INDIRECT(ADDRESS(($AO656-1)*3+$AP656+5,$AQ656+7)))&gt;=1,0,INDIRECT(ADDRESS(($AO656-1)*3+$AP656+5,$AQ656+7)))))</f>
        <v>0</v>
      </c>
      <c r="AS656" s="511">
        <f ca="1">COUNTIF(INDIRECT("H"&amp;(ROW()+12*(($AO656-1)*3+$AP656)-ROW())/12+5):INDIRECT("S"&amp;(ROW()+12*(($AO656-1)*3+$AP656)-ROW())/12+5),AR656)</f>
        <v>0</v>
      </c>
      <c r="AT656" s="515">
        <f ca="1">IF($AQ656=1,IF(INDIRECT(ADDRESS(($AO656-1)*3+$AP656+5,$AQ656+20))="",0,INDIRECT(ADDRESS(($AO656-1)*3+$AP656+5,$AQ656+20))),IF(INDIRECT(ADDRESS(($AO656-1)*3+$AP656+5,$AQ656+20))="",0,IF(COUNTIF(INDIRECT(ADDRESS(($AO656-1)*36+($AP656-1)*12+6,COLUMN())):INDIRECT(ADDRESS(($AO656-1)*36+($AP656-1)*12+$AQ656+4,COLUMN())),INDIRECT(ADDRESS(($AO656-1)*3+$AP656+5,$AQ656+20)))&gt;=1,0,INDIRECT(ADDRESS(($AO656-1)*3+$AP656+5,$AQ656+20)))))</f>
        <v>0</v>
      </c>
      <c r="AU656" s="511">
        <f ca="1">COUNTIF(INDIRECT("U"&amp;(ROW()+12*(($AO656-1)*3+$AP656)-ROW())/12+5):INDIRECT("AF"&amp;(ROW()+12*(($AO656-1)*3+$AP656)-ROW())/12+5),AT656)</f>
        <v>0</v>
      </c>
      <c r="AV656" s="511">
        <f ca="1">IF(AND(AR656+AT656&gt;0,AS656+AU656&gt;0),COUNTIF(AV$6:AV655,"&gt;0")+1,0)</f>
        <v>0</v>
      </c>
    </row>
    <row r="657" spans="41:48">
      <c r="AO657" s="511">
        <v>19</v>
      </c>
      <c r="AP657" s="511">
        <v>1</v>
      </c>
      <c r="AQ657" s="511">
        <v>4</v>
      </c>
      <c r="AR657" s="515">
        <f ca="1">IF($AQ657=1,IF(INDIRECT(ADDRESS(($AO657-1)*3+$AP657+5,$AQ657+7))="",0,INDIRECT(ADDRESS(($AO657-1)*3+$AP657+5,$AQ657+7))),IF(INDIRECT(ADDRESS(($AO657-1)*3+$AP657+5,$AQ657+7))="",0,IF(COUNTIF(INDIRECT(ADDRESS(($AO657-1)*36+($AP657-1)*12+6,COLUMN())):INDIRECT(ADDRESS(($AO657-1)*36+($AP657-1)*12+$AQ657+4,COLUMN())),INDIRECT(ADDRESS(($AO657-1)*3+$AP657+5,$AQ657+7)))&gt;=1,0,INDIRECT(ADDRESS(($AO657-1)*3+$AP657+5,$AQ657+7)))))</f>
        <v>0</v>
      </c>
      <c r="AS657" s="511">
        <f ca="1">COUNTIF(INDIRECT("H"&amp;(ROW()+12*(($AO657-1)*3+$AP657)-ROW())/12+5):INDIRECT("S"&amp;(ROW()+12*(($AO657-1)*3+$AP657)-ROW())/12+5),AR657)</f>
        <v>0</v>
      </c>
      <c r="AT657" s="515">
        <f ca="1">IF($AQ657=1,IF(INDIRECT(ADDRESS(($AO657-1)*3+$AP657+5,$AQ657+20))="",0,INDIRECT(ADDRESS(($AO657-1)*3+$AP657+5,$AQ657+20))),IF(INDIRECT(ADDRESS(($AO657-1)*3+$AP657+5,$AQ657+20))="",0,IF(COUNTIF(INDIRECT(ADDRESS(($AO657-1)*36+($AP657-1)*12+6,COLUMN())):INDIRECT(ADDRESS(($AO657-1)*36+($AP657-1)*12+$AQ657+4,COLUMN())),INDIRECT(ADDRESS(($AO657-1)*3+$AP657+5,$AQ657+20)))&gt;=1,0,INDIRECT(ADDRESS(($AO657-1)*3+$AP657+5,$AQ657+20)))))</f>
        <v>0</v>
      </c>
      <c r="AU657" s="511">
        <f ca="1">COUNTIF(INDIRECT("U"&amp;(ROW()+12*(($AO657-1)*3+$AP657)-ROW())/12+5):INDIRECT("AF"&amp;(ROW()+12*(($AO657-1)*3+$AP657)-ROW())/12+5),AT657)</f>
        <v>0</v>
      </c>
      <c r="AV657" s="511">
        <f ca="1">IF(AND(AR657+AT657&gt;0,AS657+AU657&gt;0),COUNTIF(AV$6:AV656,"&gt;0")+1,0)</f>
        <v>0</v>
      </c>
    </row>
    <row r="658" spans="41:48">
      <c r="AO658" s="511">
        <v>19</v>
      </c>
      <c r="AP658" s="511">
        <v>1</v>
      </c>
      <c r="AQ658" s="511">
        <v>5</v>
      </c>
      <c r="AR658" s="515">
        <f ca="1">IF($AQ658=1,IF(INDIRECT(ADDRESS(($AO658-1)*3+$AP658+5,$AQ658+7))="",0,INDIRECT(ADDRESS(($AO658-1)*3+$AP658+5,$AQ658+7))),IF(INDIRECT(ADDRESS(($AO658-1)*3+$AP658+5,$AQ658+7))="",0,IF(COUNTIF(INDIRECT(ADDRESS(($AO658-1)*36+($AP658-1)*12+6,COLUMN())):INDIRECT(ADDRESS(($AO658-1)*36+($AP658-1)*12+$AQ658+4,COLUMN())),INDIRECT(ADDRESS(($AO658-1)*3+$AP658+5,$AQ658+7)))&gt;=1,0,INDIRECT(ADDRESS(($AO658-1)*3+$AP658+5,$AQ658+7)))))</f>
        <v>0</v>
      </c>
      <c r="AS658" s="511">
        <f ca="1">COUNTIF(INDIRECT("H"&amp;(ROW()+12*(($AO658-1)*3+$AP658)-ROW())/12+5):INDIRECT("S"&amp;(ROW()+12*(($AO658-1)*3+$AP658)-ROW())/12+5),AR658)</f>
        <v>0</v>
      </c>
      <c r="AT658" s="515">
        <f ca="1">IF($AQ658=1,IF(INDIRECT(ADDRESS(($AO658-1)*3+$AP658+5,$AQ658+20))="",0,INDIRECT(ADDRESS(($AO658-1)*3+$AP658+5,$AQ658+20))),IF(INDIRECT(ADDRESS(($AO658-1)*3+$AP658+5,$AQ658+20))="",0,IF(COUNTIF(INDIRECT(ADDRESS(($AO658-1)*36+($AP658-1)*12+6,COLUMN())):INDIRECT(ADDRESS(($AO658-1)*36+($AP658-1)*12+$AQ658+4,COLUMN())),INDIRECT(ADDRESS(($AO658-1)*3+$AP658+5,$AQ658+20)))&gt;=1,0,INDIRECT(ADDRESS(($AO658-1)*3+$AP658+5,$AQ658+20)))))</f>
        <v>0</v>
      </c>
      <c r="AU658" s="511">
        <f ca="1">COUNTIF(INDIRECT("U"&amp;(ROW()+12*(($AO658-1)*3+$AP658)-ROW())/12+5):INDIRECT("AF"&amp;(ROW()+12*(($AO658-1)*3+$AP658)-ROW())/12+5),AT658)</f>
        <v>0</v>
      </c>
      <c r="AV658" s="511">
        <f ca="1">IF(AND(AR658+AT658&gt;0,AS658+AU658&gt;0),COUNTIF(AV$6:AV657,"&gt;0")+1,0)</f>
        <v>0</v>
      </c>
    </row>
    <row r="659" spans="41:48">
      <c r="AO659" s="511">
        <v>19</v>
      </c>
      <c r="AP659" s="511">
        <v>1</v>
      </c>
      <c r="AQ659" s="511">
        <v>6</v>
      </c>
      <c r="AR659" s="515">
        <f ca="1">IF($AQ659=1,IF(INDIRECT(ADDRESS(($AO659-1)*3+$AP659+5,$AQ659+7))="",0,INDIRECT(ADDRESS(($AO659-1)*3+$AP659+5,$AQ659+7))),IF(INDIRECT(ADDRESS(($AO659-1)*3+$AP659+5,$AQ659+7))="",0,IF(COUNTIF(INDIRECT(ADDRESS(($AO659-1)*36+($AP659-1)*12+6,COLUMN())):INDIRECT(ADDRESS(($AO659-1)*36+($AP659-1)*12+$AQ659+4,COLUMN())),INDIRECT(ADDRESS(($AO659-1)*3+$AP659+5,$AQ659+7)))&gt;=1,0,INDIRECT(ADDRESS(($AO659-1)*3+$AP659+5,$AQ659+7)))))</f>
        <v>0</v>
      </c>
      <c r="AS659" s="511">
        <f ca="1">COUNTIF(INDIRECT("H"&amp;(ROW()+12*(($AO659-1)*3+$AP659)-ROW())/12+5):INDIRECT("S"&amp;(ROW()+12*(($AO659-1)*3+$AP659)-ROW())/12+5),AR659)</f>
        <v>0</v>
      </c>
      <c r="AT659" s="515">
        <f ca="1">IF($AQ659=1,IF(INDIRECT(ADDRESS(($AO659-1)*3+$AP659+5,$AQ659+20))="",0,INDIRECT(ADDRESS(($AO659-1)*3+$AP659+5,$AQ659+20))),IF(INDIRECT(ADDRESS(($AO659-1)*3+$AP659+5,$AQ659+20))="",0,IF(COUNTIF(INDIRECT(ADDRESS(($AO659-1)*36+($AP659-1)*12+6,COLUMN())):INDIRECT(ADDRESS(($AO659-1)*36+($AP659-1)*12+$AQ659+4,COLUMN())),INDIRECT(ADDRESS(($AO659-1)*3+$AP659+5,$AQ659+20)))&gt;=1,0,INDIRECT(ADDRESS(($AO659-1)*3+$AP659+5,$AQ659+20)))))</f>
        <v>0</v>
      </c>
      <c r="AU659" s="511">
        <f ca="1">COUNTIF(INDIRECT("U"&amp;(ROW()+12*(($AO659-1)*3+$AP659)-ROW())/12+5):INDIRECT("AF"&amp;(ROW()+12*(($AO659-1)*3+$AP659)-ROW())/12+5),AT659)</f>
        <v>0</v>
      </c>
      <c r="AV659" s="511">
        <f ca="1">IF(AND(AR659+AT659&gt;0,AS659+AU659&gt;0),COUNTIF(AV$6:AV658,"&gt;0")+1,0)</f>
        <v>0</v>
      </c>
    </row>
    <row r="660" spans="41:48">
      <c r="AO660" s="511">
        <v>19</v>
      </c>
      <c r="AP660" s="511">
        <v>1</v>
      </c>
      <c r="AQ660" s="511">
        <v>7</v>
      </c>
      <c r="AR660" s="515">
        <f ca="1">IF($AQ660=1,IF(INDIRECT(ADDRESS(($AO660-1)*3+$AP660+5,$AQ660+7))="",0,INDIRECT(ADDRESS(($AO660-1)*3+$AP660+5,$AQ660+7))),IF(INDIRECT(ADDRESS(($AO660-1)*3+$AP660+5,$AQ660+7))="",0,IF(COUNTIF(INDIRECT(ADDRESS(($AO660-1)*36+($AP660-1)*12+6,COLUMN())):INDIRECT(ADDRESS(($AO660-1)*36+($AP660-1)*12+$AQ660+4,COLUMN())),INDIRECT(ADDRESS(($AO660-1)*3+$AP660+5,$AQ660+7)))&gt;=1,0,INDIRECT(ADDRESS(($AO660-1)*3+$AP660+5,$AQ660+7)))))</f>
        <v>0</v>
      </c>
      <c r="AS660" s="511">
        <f ca="1">COUNTIF(INDIRECT("H"&amp;(ROW()+12*(($AO660-1)*3+$AP660)-ROW())/12+5):INDIRECT("S"&amp;(ROW()+12*(($AO660-1)*3+$AP660)-ROW())/12+5),AR660)</f>
        <v>0</v>
      </c>
      <c r="AT660" s="515">
        <f ca="1">IF($AQ660=1,IF(INDIRECT(ADDRESS(($AO660-1)*3+$AP660+5,$AQ660+20))="",0,INDIRECT(ADDRESS(($AO660-1)*3+$AP660+5,$AQ660+20))),IF(INDIRECT(ADDRESS(($AO660-1)*3+$AP660+5,$AQ660+20))="",0,IF(COUNTIF(INDIRECT(ADDRESS(($AO660-1)*36+($AP660-1)*12+6,COLUMN())):INDIRECT(ADDRESS(($AO660-1)*36+($AP660-1)*12+$AQ660+4,COLUMN())),INDIRECT(ADDRESS(($AO660-1)*3+$AP660+5,$AQ660+20)))&gt;=1,0,INDIRECT(ADDRESS(($AO660-1)*3+$AP660+5,$AQ660+20)))))</f>
        <v>0</v>
      </c>
      <c r="AU660" s="511">
        <f ca="1">COUNTIF(INDIRECT("U"&amp;(ROW()+12*(($AO660-1)*3+$AP660)-ROW())/12+5):INDIRECT("AF"&amp;(ROW()+12*(($AO660-1)*3+$AP660)-ROW())/12+5),AT660)</f>
        <v>0</v>
      </c>
      <c r="AV660" s="511">
        <f ca="1">IF(AND(AR660+AT660&gt;0,AS660+AU660&gt;0),COUNTIF(AV$6:AV659,"&gt;0")+1,0)</f>
        <v>0</v>
      </c>
    </row>
    <row r="661" spans="41:48">
      <c r="AO661" s="511">
        <v>19</v>
      </c>
      <c r="AP661" s="511">
        <v>1</v>
      </c>
      <c r="AQ661" s="511">
        <v>8</v>
      </c>
      <c r="AR661" s="515">
        <f ca="1">IF($AQ661=1,IF(INDIRECT(ADDRESS(($AO661-1)*3+$AP661+5,$AQ661+7))="",0,INDIRECT(ADDRESS(($AO661-1)*3+$AP661+5,$AQ661+7))),IF(INDIRECT(ADDRESS(($AO661-1)*3+$AP661+5,$AQ661+7))="",0,IF(COUNTIF(INDIRECT(ADDRESS(($AO661-1)*36+($AP661-1)*12+6,COLUMN())):INDIRECT(ADDRESS(($AO661-1)*36+($AP661-1)*12+$AQ661+4,COLUMN())),INDIRECT(ADDRESS(($AO661-1)*3+$AP661+5,$AQ661+7)))&gt;=1,0,INDIRECT(ADDRESS(($AO661-1)*3+$AP661+5,$AQ661+7)))))</f>
        <v>0</v>
      </c>
      <c r="AS661" s="511">
        <f ca="1">COUNTIF(INDIRECT("H"&amp;(ROW()+12*(($AO661-1)*3+$AP661)-ROW())/12+5):INDIRECT("S"&amp;(ROW()+12*(($AO661-1)*3+$AP661)-ROW())/12+5),AR661)</f>
        <v>0</v>
      </c>
      <c r="AT661" s="515">
        <f ca="1">IF($AQ661=1,IF(INDIRECT(ADDRESS(($AO661-1)*3+$AP661+5,$AQ661+20))="",0,INDIRECT(ADDRESS(($AO661-1)*3+$AP661+5,$AQ661+20))),IF(INDIRECT(ADDRESS(($AO661-1)*3+$AP661+5,$AQ661+20))="",0,IF(COUNTIF(INDIRECT(ADDRESS(($AO661-1)*36+($AP661-1)*12+6,COLUMN())):INDIRECT(ADDRESS(($AO661-1)*36+($AP661-1)*12+$AQ661+4,COLUMN())),INDIRECT(ADDRESS(($AO661-1)*3+$AP661+5,$AQ661+20)))&gt;=1,0,INDIRECT(ADDRESS(($AO661-1)*3+$AP661+5,$AQ661+20)))))</f>
        <v>0</v>
      </c>
      <c r="AU661" s="511">
        <f ca="1">COUNTIF(INDIRECT("U"&amp;(ROW()+12*(($AO661-1)*3+$AP661)-ROW())/12+5):INDIRECT("AF"&amp;(ROW()+12*(($AO661-1)*3+$AP661)-ROW())/12+5),AT661)</f>
        <v>0</v>
      </c>
      <c r="AV661" s="511">
        <f ca="1">IF(AND(AR661+AT661&gt;0,AS661+AU661&gt;0),COUNTIF(AV$6:AV660,"&gt;0")+1,0)</f>
        <v>0</v>
      </c>
    </row>
    <row r="662" spans="41:48">
      <c r="AO662" s="511">
        <v>19</v>
      </c>
      <c r="AP662" s="511">
        <v>1</v>
      </c>
      <c r="AQ662" s="511">
        <v>9</v>
      </c>
      <c r="AR662" s="515">
        <f ca="1">IF($AQ662=1,IF(INDIRECT(ADDRESS(($AO662-1)*3+$AP662+5,$AQ662+7))="",0,INDIRECT(ADDRESS(($AO662-1)*3+$AP662+5,$AQ662+7))),IF(INDIRECT(ADDRESS(($AO662-1)*3+$AP662+5,$AQ662+7))="",0,IF(COUNTIF(INDIRECT(ADDRESS(($AO662-1)*36+($AP662-1)*12+6,COLUMN())):INDIRECT(ADDRESS(($AO662-1)*36+($AP662-1)*12+$AQ662+4,COLUMN())),INDIRECT(ADDRESS(($AO662-1)*3+$AP662+5,$AQ662+7)))&gt;=1,0,INDIRECT(ADDRESS(($AO662-1)*3+$AP662+5,$AQ662+7)))))</f>
        <v>0</v>
      </c>
      <c r="AS662" s="511">
        <f ca="1">COUNTIF(INDIRECT("H"&amp;(ROW()+12*(($AO662-1)*3+$AP662)-ROW())/12+5):INDIRECT("S"&amp;(ROW()+12*(($AO662-1)*3+$AP662)-ROW())/12+5),AR662)</f>
        <v>0</v>
      </c>
      <c r="AT662" s="515">
        <f ca="1">IF($AQ662=1,IF(INDIRECT(ADDRESS(($AO662-1)*3+$AP662+5,$AQ662+20))="",0,INDIRECT(ADDRESS(($AO662-1)*3+$AP662+5,$AQ662+20))),IF(INDIRECT(ADDRESS(($AO662-1)*3+$AP662+5,$AQ662+20))="",0,IF(COUNTIF(INDIRECT(ADDRESS(($AO662-1)*36+($AP662-1)*12+6,COLUMN())):INDIRECT(ADDRESS(($AO662-1)*36+($AP662-1)*12+$AQ662+4,COLUMN())),INDIRECT(ADDRESS(($AO662-1)*3+$AP662+5,$AQ662+20)))&gt;=1,0,INDIRECT(ADDRESS(($AO662-1)*3+$AP662+5,$AQ662+20)))))</f>
        <v>0</v>
      </c>
      <c r="AU662" s="511">
        <f ca="1">COUNTIF(INDIRECT("U"&amp;(ROW()+12*(($AO662-1)*3+$AP662)-ROW())/12+5):INDIRECT("AF"&amp;(ROW()+12*(($AO662-1)*3+$AP662)-ROW())/12+5),AT662)</f>
        <v>0</v>
      </c>
      <c r="AV662" s="511">
        <f ca="1">IF(AND(AR662+AT662&gt;0,AS662+AU662&gt;0),COUNTIF(AV$6:AV661,"&gt;0")+1,0)</f>
        <v>0</v>
      </c>
    </row>
    <row r="663" spans="41:48">
      <c r="AO663" s="511">
        <v>19</v>
      </c>
      <c r="AP663" s="511">
        <v>1</v>
      </c>
      <c r="AQ663" s="511">
        <v>10</v>
      </c>
      <c r="AR663" s="515">
        <f ca="1">IF($AQ663=1,IF(INDIRECT(ADDRESS(($AO663-1)*3+$AP663+5,$AQ663+7))="",0,INDIRECT(ADDRESS(($AO663-1)*3+$AP663+5,$AQ663+7))),IF(INDIRECT(ADDRESS(($AO663-1)*3+$AP663+5,$AQ663+7))="",0,IF(COUNTIF(INDIRECT(ADDRESS(($AO663-1)*36+($AP663-1)*12+6,COLUMN())):INDIRECT(ADDRESS(($AO663-1)*36+($AP663-1)*12+$AQ663+4,COLUMN())),INDIRECT(ADDRESS(($AO663-1)*3+$AP663+5,$AQ663+7)))&gt;=1,0,INDIRECT(ADDRESS(($AO663-1)*3+$AP663+5,$AQ663+7)))))</f>
        <v>0</v>
      </c>
      <c r="AS663" s="511">
        <f ca="1">COUNTIF(INDIRECT("H"&amp;(ROW()+12*(($AO663-1)*3+$AP663)-ROW())/12+5):INDIRECT("S"&amp;(ROW()+12*(($AO663-1)*3+$AP663)-ROW())/12+5),AR663)</f>
        <v>0</v>
      </c>
      <c r="AT663" s="515">
        <f ca="1">IF($AQ663=1,IF(INDIRECT(ADDRESS(($AO663-1)*3+$AP663+5,$AQ663+20))="",0,INDIRECT(ADDRESS(($AO663-1)*3+$AP663+5,$AQ663+20))),IF(INDIRECT(ADDRESS(($AO663-1)*3+$AP663+5,$AQ663+20))="",0,IF(COUNTIF(INDIRECT(ADDRESS(($AO663-1)*36+($AP663-1)*12+6,COLUMN())):INDIRECT(ADDRESS(($AO663-1)*36+($AP663-1)*12+$AQ663+4,COLUMN())),INDIRECT(ADDRESS(($AO663-1)*3+$AP663+5,$AQ663+20)))&gt;=1,0,INDIRECT(ADDRESS(($AO663-1)*3+$AP663+5,$AQ663+20)))))</f>
        <v>0</v>
      </c>
      <c r="AU663" s="511">
        <f ca="1">COUNTIF(INDIRECT("U"&amp;(ROW()+12*(($AO663-1)*3+$AP663)-ROW())/12+5):INDIRECT("AF"&amp;(ROW()+12*(($AO663-1)*3+$AP663)-ROW())/12+5),AT663)</f>
        <v>0</v>
      </c>
      <c r="AV663" s="511">
        <f ca="1">IF(AND(AR663+AT663&gt;0,AS663+AU663&gt;0),COUNTIF(AV$6:AV662,"&gt;0")+1,0)</f>
        <v>0</v>
      </c>
    </row>
    <row r="664" spans="41:48">
      <c r="AO664" s="511">
        <v>19</v>
      </c>
      <c r="AP664" s="511">
        <v>1</v>
      </c>
      <c r="AQ664" s="511">
        <v>11</v>
      </c>
      <c r="AR664" s="515">
        <f ca="1">IF($AQ664=1,IF(INDIRECT(ADDRESS(($AO664-1)*3+$AP664+5,$AQ664+7))="",0,INDIRECT(ADDRESS(($AO664-1)*3+$AP664+5,$AQ664+7))),IF(INDIRECT(ADDRESS(($AO664-1)*3+$AP664+5,$AQ664+7))="",0,IF(COUNTIF(INDIRECT(ADDRESS(($AO664-1)*36+($AP664-1)*12+6,COLUMN())):INDIRECT(ADDRESS(($AO664-1)*36+($AP664-1)*12+$AQ664+4,COLUMN())),INDIRECT(ADDRESS(($AO664-1)*3+$AP664+5,$AQ664+7)))&gt;=1,0,INDIRECT(ADDRESS(($AO664-1)*3+$AP664+5,$AQ664+7)))))</f>
        <v>0</v>
      </c>
      <c r="AS664" s="511">
        <f ca="1">COUNTIF(INDIRECT("H"&amp;(ROW()+12*(($AO664-1)*3+$AP664)-ROW())/12+5):INDIRECT("S"&amp;(ROW()+12*(($AO664-1)*3+$AP664)-ROW())/12+5),AR664)</f>
        <v>0</v>
      </c>
      <c r="AT664" s="515">
        <f ca="1">IF($AQ664=1,IF(INDIRECT(ADDRESS(($AO664-1)*3+$AP664+5,$AQ664+20))="",0,INDIRECT(ADDRESS(($AO664-1)*3+$AP664+5,$AQ664+20))),IF(INDIRECT(ADDRESS(($AO664-1)*3+$AP664+5,$AQ664+20))="",0,IF(COUNTIF(INDIRECT(ADDRESS(($AO664-1)*36+($AP664-1)*12+6,COLUMN())):INDIRECT(ADDRESS(($AO664-1)*36+($AP664-1)*12+$AQ664+4,COLUMN())),INDIRECT(ADDRESS(($AO664-1)*3+$AP664+5,$AQ664+20)))&gt;=1,0,INDIRECT(ADDRESS(($AO664-1)*3+$AP664+5,$AQ664+20)))))</f>
        <v>0</v>
      </c>
      <c r="AU664" s="511">
        <f ca="1">COUNTIF(INDIRECT("U"&amp;(ROW()+12*(($AO664-1)*3+$AP664)-ROW())/12+5):INDIRECT("AF"&amp;(ROW()+12*(($AO664-1)*3+$AP664)-ROW())/12+5),AT664)</f>
        <v>0</v>
      </c>
      <c r="AV664" s="511">
        <f ca="1">IF(AND(AR664+AT664&gt;0,AS664+AU664&gt;0),COUNTIF(AV$6:AV663,"&gt;0")+1,0)</f>
        <v>0</v>
      </c>
    </row>
    <row r="665" spans="41:48">
      <c r="AO665" s="511">
        <v>19</v>
      </c>
      <c r="AP665" s="511">
        <v>1</v>
      </c>
      <c r="AQ665" s="511">
        <v>12</v>
      </c>
      <c r="AR665" s="515">
        <f ca="1">IF($AQ665=1,IF(INDIRECT(ADDRESS(($AO665-1)*3+$AP665+5,$AQ665+7))="",0,INDIRECT(ADDRESS(($AO665-1)*3+$AP665+5,$AQ665+7))),IF(INDIRECT(ADDRESS(($AO665-1)*3+$AP665+5,$AQ665+7))="",0,IF(COUNTIF(INDIRECT(ADDRESS(($AO665-1)*36+($AP665-1)*12+6,COLUMN())):INDIRECT(ADDRESS(($AO665-1)*36+($AP665-1)*12+$AQ665+4,COLUMN())),INDIRECT(ADDRESS(($AO665-1)*3+$AP665+5,$AQ665+7)))&gt;=1,0,INDIRECT(ADDRESS(($AO665-1)*3+$AP665+5,$AQ665+7)))))</f>
        <v>0</v>
      </c>
      <c r="AS665" s="511">
        <f ca="1">COUNTIF(INDIRECT("H"&amp;(ROW()+12*(($AO665-1)*3+$AP665)-ROW())/12+5):INDIRECT("S"&amp;(ROW()+12*(($AO665-1)*3+$AP665)-ROW())/12+5),AR665)</f>
        <v>0</v>
      </c>
      <c r="AT665" s="515">
        <f ca="1">IF($AQ665=1,IF(INDIRECT(ADDRESS(($AO665-1)*3+$AP665+5,$AQ665+20))="",0,INDIRECT(ADDRESS(($AO665-1)*3+$AP665+5,$AQ665+20))),IF(INDIRECT(ADDRESS(($AO665-1)*3+$AP665+5,$AQ665+20))="",0,IF(COUNTIF(INDIRECT(ADDRESS(($AO665-1)*36+($AP665-1)*12+6,COLUMN())):INDIRECT(ADDRESS(($AO665-1)*36+($AP665-1)*12+$AQ665+4,COLUMN())),INDIRECT(ADDRESS(($AO665-1)*3+$AP665+5,$AQ665+20)))&gt;=1,0,INDIRECT(ADDRESS(($AO665-1)*3+$AP665+5,$AQ665+20)))))</f>
        <v>0</v>
      </c>
      <c r="AU665" s="511">
        <f ca="1">COUNTIF(INDIRECT("U"&amp;(ROW()+12*(($AO665-1)*3+$AP665)-ROW())/12+5):INDIRECT("AF"&amp;(ROW()+12*(($AO665-1)*3+$AP665)-ROW())/12+5),AT665)</f>
        <v>0</v>
      </c>
      <c r="AV665" s="511">
        <f ca="1">IF(AND(AR665+AT665&gt;0,AS665+AU665&gt;0),COUNTIF(AV$6:AV664,"&gt;0")+1,0)</f>
        <v>0</v>
      </c>
    </row>
    <row r="666" spans="41:48">
      <c r="AO666" s="511">
        <v>19</v>
      </c>
      <c r="AP666" s="511">
        <v>2</v>
      </c>
      <c r="AQ666" s="511">
        <v>1</v>
      </c>
      <c r="AR666" s="515">
        <f ca="1">IF($AQ666=1,IF(INDIRECT(ADDRESS(($AO666-1)*3+$AP666+5,$AQ666+7))="",0,INDIRECT(ADDRESS(($AO666-1)*3+$AP666+5,$AQ666+7))),IF(INDIRECT(ADDRESS(($AO666-1)*3+$AP666+5,$AQ666+7))="",0,IF(COUNTIF(INDIRECT(ADDRESS(($AO666-1)*36+($AP666-1)*12+6,COLUMN())):INDIRECT(ADDRESS(($AO666-1)*36+($AP666-1)*12+$AQ666+4,COLUMN())),INDIRECT(ADDRESS(($AO666-1)*3+$AP666+5,$AQ666+7)))&gt;=1,0,INDIRECT(ADDRESS(($AO666-1)*3+$AP666+5,$AQ666+7)))))</f>
        <v>0</v>
      </c>
      <c r="AS666" s="511">
        <f ca="1">COUNTIF(INDIRECT("H"&amp;(ROW()+12*(($AO666-1)*3+$AP666)-ROW())/12+5):INDIRECT("S"&amp;(ROW()+12*(($AO666-1)*3+$AP666)-ROW())/12+5),AR666)</f>
        <v>0</v>
      </c>
      <c r="AT666" s="515">
        <f ca="1">IF($AQ666=1,IF(INDIRECT(ADDRESS(($AO666-1)*3+$AP666+5,$AQ666+20))="",0,INDIRECT(ADDRESS(($AO666-1)*3+$AP666+5,$AQ666+20))),IF(INDIRECT(ADDRESS(($AO666-1)*3+$AP666+5,$AQ666+20))="",0,IF(COUNTIF(INDIRECT(ADDRESS(($AO666-1)*36+($AP666-1)*12+6,COLUMN())):INDIRECT(ADDRESS(($AO666-1)*36+($AP666-1)*12+$AQ666+4,COLUMN())),INDIRECT(ADDRESS(($AO666-1)*3+$AP666+5,$AQ666+20)))&gt;=1,0,INDIRECT(ADDRESS(($AO666-1)*3+$AP666+5,$AQ666+20)))))</f>
        <v>0</v>
      </c>
      <c r="AU666" s="511">
        <f ca="1">COUNTIF(INDIRECT("U"&amp;(ROW()+12*(($AO666-1)*3+$AP666)-ROW())/12+5):INDIRECT("AF"&amp;(ROW()+12*(($AO666-1)*3+$AP666)-ROW())/12+5),AT666)</f>
        <v>0</v>
      </c>
      <c r="AV666" s="511">
        <f ca="1">IF(AND(AR666+AT666&gt;0,AS666+AU666&gt;0),COUNTIF(AV$6:AV665,"&gt;0")+1,0)</f>
        <v>0</v>
      </c>
    </row>
    <row r="667" spans="41:48">
      <c r="AO667" s="511">
        <v>19</v>
      </c>
      <c r="AP667" s="511">
        <v>2</v>
      </c>
      <c r="AQ667" s="511">
        <v>2</v>
      </c>
      <c r="AR667" s="515">
        <f ca="1">IF($AQ667=1,IF(INDIRECT(ADDRESS(($AO667-1)*3+$AP667+5,$AQ667+7))="",0,INDIRECT(ADDRESS(($AO667-1)*3+$AP667+5,$AQ667+7))),IF(INDIRECT(ADDRESS(($AO667-1)*3+$AP667+5,$AQ667+7))="",0,IF(COUNTIF(INDIRECT(ADDRESS(($AO667-1)*36+($AP667-1)*12+6,COLUMN())):INDIRECT(ADDRESS(($AO667-1)*36+($AP667-1)*12+$AQ667+4,COLUMN())),INDIRECT(ADDRESS(($AO667-1)*3+$AP667+5,$AQ667+7)))&gt;=1,0,INDIRECT(ADDRESS(($AO667-1)*3+$AP667+5,$AQ667+7)))))</f>
        <v>0</v>
      </c>
      <c r="AS667" s="511">
        <f ca="1">COUNTIF(INDIRECT("H"&amp;(ROW()+12*(($AO667-1)*3+$AP667)-ROW())/12+5):INDIRECT("S"&amp;(ROW()+12*(($AO667-1)*3+$AP667)-ROW())/12+5),AR667)</f>
        <v>0</v>
      </c>
      <c r="AT667" s="515">
        <f ca="1">IF($AQ667=1,IF(INDIRECT(ADDRESS(($AO667-1)*3+$AP667+5,$AQ667+20))="",0,INDIRECT(ADDRESS(($AO667-1)*3+$AP667+5,$AQ667+20))),IF(INDIRECT(ADDRESS(($AO667-1)*3+$AP667+5,$AQ667+20))="",0,IF(COUNTIF(INDIRECT(ADDRESS(($AO667-1)*36+($AP667-1)*12+6,COLUMN())):INDIRECT(ADDRESS(($AO667-1)*36+($AP667-1)*12+$AQ667+4,COLUMN())),INDIRECT(ADDRESS(($AO667-1)*3+$AP667+5,$AQ667+20)))&gt;=1,0,INDIRECT(ADDRESS(($AO667-1)*3+$AP667+5,$AQ667+20)))))</f>
        <v>0</v>
      </c>
      <c r="AU667" s="511">
        <f ca="1">COUNTIF(INDIRECT("U"&amp;(ROW()+12*(($AO667-1)*3+$AP667)-ROW())/12+5):INDIRECT("AF"&amp;(ROW()+12*(($AO667-1)*3+$AP667)-ROW())/12+5),AT667)</f>
        <v>0</v>
      </c>
      <c r="AV667" s="511">
        <f ca="1">IF(AND(AR667+AT667&gt;0,AS667+AU667&gt;0),COUNTIF(AV$6:AV666,"&gt;0")+1,0)</f>
        <v>0</v>
      </c>
    </row>
    <row r="668" spans="41:48">
      <c r="AO668" s="511">
        <v>19</v>
      </c>
      <c r="AP668" s="511">
        <v>2</v>
      </c>
      <c r="AQ668" s="511">
        <v>3</v>
      </c>
      <c r="AR668" s="515">
        <f ca="1">IF($AQ668=1,IF(INDIRECT(ADDRESS(($AO668-1)*3+$AP668+5,$AQ668+7))="",0,INDIRECT(ADDRESS(($AO668-1)*3+$AP668+5,$AQ668+7))),IF(INDIRECT(ADDRESS(($AO668-1)*3+$AP668+5,$AQ668+7))="",0,IF(COUNTIF(INDIRECT(ADDRESS(($AO668-1)*36+($AP668-1)*12+6,COLUMN())):INDIRECT(ADDRESS(($AO668-1)*36+($AP668-1)*12+$AQ668+4,COLUMN())),INDIRECT(ADDRESS(($AO668-1)*3+$AP668+5,$AQ668+7)))&gt;=1,0,INDIRECT(ADDRESS(($AO668-1)*3+$AP668+5,$AQ668+7)))))</f>
        <v>0</v>
      </c>
      <c r="AS668" s="511">
        <f ca="1">COUNTIF(INDIRECT("H"&amp;(ROW()+12*(($AO668-1)*3+$AP668)-ROW())/12+5):INDIRECT("S"&amp;(ROW()+12*(($AO668-1)*3+$AP668)-ROW())/12+5),AR668)</f>
        <v>0</v>
      </c>
      <c r="AT668" s="515">
        <f ca="1">IF($AQ668=1,IF(INDIRECT(ADDRESS(($AO668-1)*3+$AP668+5,$AQ668+20))="",0,INDIRECT(ADDRESS(($AO668-1)*3+$AP668+5,$AQ668+20))),IF(INDIRECT(ADDRESS(($AO668-1)*3+$AP668+5,$AQ668+20))="",0,IF(COUNTIF(INDIRECT(ADDRESS(($AO668-1)*36+($AP668-1)*12+6,COLUMN())):INDIRECT(ADDRESS(($AO668-1)*36+($AP668-1)*12+$AQ668+4,COLUMN())),INDIRECT(ADDRESS(($AO668-1)*3+$AP668+5,$AQ668+20)))&gt;=1,0,INDIRECT(ADDRESS(($AO668-1)*3+$AP668+5,$AQ668+20)))))</f>
        <v>0</v>
      </c>
      <c r="AU668" s="511">
        <f ca="1">COUNTIF(INDIRECT("U"&amp;(ROW()+12*(($AO668-1)*3+$AP668)-ROW())/12+5):INDIRECT("AF"&amp;(ROW()+12*(($AO668-1)*3+$AP668)-ROW())/12+5),AT668)</f>
        <v>0</v>
      </c>
      <c r="AV668" s="511">
        <f ca="1">IF(AND(AR668+AT668&gt;0,AS668+AU668&gt;0),COUNTIF(AV$6:AV667,"&gt;0")+1,0)</f>
        <v>0</v>
      </c>
    </row>
    <row r="669" spans="41:48">
      <c r="AO669" s="511">
        <v>19</v>
      </c>
      <c r="AP669" s="511">
        <v>2</v>
      </c>
      <c r="AQ669" s="511">
        <v>4</v>
      </c>
      <c r="AR669" s="515">
        <f ca="1">IF($AQ669=1,IF(INDIRECT(ADDRESS(($AO669-1)*3+$AP669+5,$AQ669+7))="",0,INDIRECT(ADDRESS(($AO669-1)*3+$AP669+5,$AQ669+7))),IF(INDIRECT(ADDRESS(($AO669-1)*3+$AP669+5,$AQ669+7))="",0,IF(COUNTIF(INDIRECT(ADDRESS(($AO669-1)*36+($AP669-1)*12+6,COLUMN())):INDIRECT(ADDRESS(($AO669-1)*36+($AP669-1)*12+$AQ669+4,COLUMN())),INDIRECT(ADDRESS(($AO669-1)*3+$AP669+5,$AQ669+7)))&gt;=1,0,INDIRECT(ADDRESS(($AO669-1)*3+$AP669+5,$AQ669+7)))))</f>
        <v>0</v>
      </c>
      <c r="AS669" s="511">
        <f ca="1">COUNTIF(INDIRECT("H"&amp;(ROW()+12*(($AO669-1)*3+$AP669)-ROW())/12+5):INDIRECT("S"&amp;(ROW()+12*(($AO669-1)*3+$AP669)-ROW())/12+5),AR669)</f>
        <v>0</v>
      </c>
      <c r="AT669" s="515">
        <f ca="1">IF($AQ669=1,IF(INDIRECT(ADDRESS(($AO669-1)*3+$AP669+5,$AQ669+20))="",0,INDIRECT(ADDRESS(($AO669-1)*3+$AP669+5,$AQ669+20))),IF(INDIRECT(ADDRESS(($AO669-1)*3+$AP669+5,$AQ669+20))="",0,IF(COUNTIF(INDIRECT(ADDRESS(($AO669-1)*36+($AP669-1)*12+6,COLUMN())):INDIRECT(ADDRESS(($AO669-1)*36+($AP669-1)*12+$AQ669+4,COLUMN())),INDIRECT(ADDRESS(($AO669-1)*3+$AP669+5,$AQ669+20)))&gt;=1,0,INDIRECT(ADDRESS(($AO669-1)*3+$AP669+5,$AQ669+20)))))</f>
        <v>0</v>
      </c>
      <c r="AU669" s="511">
        <f ca="1">COUNTIF(INDIRECT("U"&amp;(ROW()+12*(($AO669-1)*3+$AP669)-ROW())/12+5):INDIRECT("AF"&amp;(ROW()+12*(($AO669-1)*3+$AP669)-ROW())/12+5),AT669)</f>
        <v>0</v>
      </c>
      <c r="AV669" s="511">
        <f ca="1">IF(AND(AR669+AT669&gt;0,AS669+AU669&gt;0),COUNTIF(AV$6:AV668,"&gt;0")+1,0)</f>
        <v>0</v>
      </c>
    </row>
    <row r="670" spans="41:48">
      <c r="AO670" s="511">
        <v>19</v>
      </c>
      <c r="AP670" s="511">
        <v>2</v>
      </c>
      <c r="AQ670" s="511">
        <v>5</v>
      </c>
      <c r="AR670" s="515">
        <f ca="1">IF($AQ670=1,IF(INDIRECT(ADDRESS(($AO670-1)*3+$AP670+5,$AQ670+7))="",0,INDIRECT(ADDRESS(($AO670-1)*3+$AP670+5,$AQ670+7))),IF(INDIRECT(ADDRESS(($AO670-1)*3+$AP670+5,$AQ670+7))="",0,IF(COUNTIF(INDIRECT(ADDRESS(($AO670-1)*36+($AP670-1)*12+6,COLUMN())):INDIRECT(ADDRESS(($AO670-1)*36+($AP670-1)*12+$AQ670+4,COLUMN())),INDIRECT(ADDRESS(($AO670-1)*3+$AP670+5,$AQ670+7)))&gt;=1,0,INDIRECT(ADDRESS(($AO670-1)*3+$AP670+5,$AQ670+7)))))</f>
        <v>0</v>
      </c>
      <c r="AS670" s="511">
        <f ca="1">COUNTIF(INDIRECT("H"&amp;(ROW()+12*(($AO670-1)*3+$AP670)-ROW())/12+5):INDIRECT("S"&amp;(ROW()+12*(($AO670-1)*3+$AP670)-ROW())/12+5),AR670)</f>
        <v>0</v>
      </c>
      <c r="AT670" s="515">
        <f ca="1">IF($AQ670=1,IF(INDIRECT(ADDRESS(($AO670-1)*3+$AP670+5,$AQ670+20))="",0,INDIRECT(ADDRESS(($AO670-1)*3+$AP670+5,$AQ670+20))),IF(INDIRECT(ADDRESS(($AO670-1)*3+$AP670+5,$AQ670+20))="",0,IF(COUNTIF(INDIRECT(ADDRESS(($AO670-1)*36+($AP670-1)*12+6,COLUMN())):INDIRECT(ADDRESS(($AO670-1)*36+($AP670-1)*12+$AQ670+4,COLUMN())),INDIRECT(ADDRESS(($AO670-1)*3+$AP670+5,$AQ670+20)))&gt;=1,0,INDIRECT(ADDRESS(($AO670-1)*3+$AP670+5,$AQ670+20)))))</f>
        <v>0</v>
      </c>
      <c r="AU670" s="511">
        <f ca="1">COUNTIF(INDIRECT("U"&amp;(ROW()+12*(($AO670-1)*3+$AP670)-ROW())/12+5):INDIRECT("AF"&amp;(ROW()+12*(($AO670-1)*3+$AP670)-ROW())/12+5),AT670)</f>
        <v>0</v>
      </c>
      <c r="AV670" s="511">
        <f ca="1">IF(AND(AR670+AT670&gt;0,AS670+AU670&gt;0),COUNTIF(AV$6:AV669,"&gt;0")+1,0)</f>
        <v>0</v>
      </c>
    </row>
    <row r="671" spans="41:48">
      <c r="AO671" s="511">
        <v>19</v>
      </c>
      <c r="AP671" s="511">
        <v>2</v>
      </c>
      <c r="AQ671" s="511">
        <v>6</v>
      </c>
      <c r="AR671" s="515">
        <f ca="1">IF($AQ671=1,IF(INDIRECT(ADDRESS(($AO671-1)*3+$AP671+5,$AQ671+7))="",0,INDIRECT(ADDRESS(($AO671-1)*3+$AP671+5,$AQ671+7))),IF(INDIRECT(ADDRESS(($AO671-1)*3+$AP671+5,$AQ671+7))="",0,IF(COUNTIF(INDIRECT(ADDRESS(($AO671-1)*36+($AP671-1)*12+6,COLUMN())):INDIRECT(ADDRESS(($AO671-1)*36+($AP671-1)*12+$AQ671+4,COLUMN())),INDIRECT(ADDRESS(($AO671-1)*3+$AP671+5,$AQ671+7)))&gt;=1,0,INDIRECT(ADDRESS(($AO671-1)*3+$AP671+5,$AQ671+7)))))</f>
        <v>0</v>
      </c>
      <c r="AS671" s="511">
        <f ca="1">COUNTIF(INDIRECT("H"&amp;(ROW()+12*(($AO671-1)*3+$AP671)-ROW())/12+5):INDIRECT("S"&amp;(ROW()+12*(($AO671-1)*3+$AP671)-ROW())/12+5),AR671)</f>
        <v>0</v>
      </c>
      <c r="AT671" s="515">
        <f ca="1">IF($AQ671=1,IF(INDIRECT(ADDRESS(($AO671-1)*3+$AP671+5,$AQ671+20))="",0,INDIRECT(ADDRESS(($AO671-1)*3+$AP671+5,$AQ671+20))),IF(INDIRECT(ADDRESS(($AO671-1)*3+$AP671+5,$AQ671+20))="",0,IF(COUNTIF(INDIRECT(ADDRESS(($AO671-1)*36+($AP671-1)*12+6,COLUMN())):INDIRECT(ADDRESS(($AO671-1)*36+($AP671-1)*12+$AQ671+4,COLUMN())),INDIRECT(ADDRESS(($AO671-1)*3+$AP671+5,$AQ671+20)))&gt;=1,0,INDIRECT(ADDRESS(($AO671-1)*3+$AP671+5,$AQ671+20)))))</f>
        <v>0</v>
      </c>
      <c r="AU671" s="511">
        <f ca="1">COUNTIF(INDIRECT("U"&amp;(ROW()+12*(($AO671-1)*3+$AP671)-ROW())/12+5):INDIRECT("AF"&amp;(ROW()+12*(($AO671-1)*3+$AP671)-ROW())/12+5),AT671)</f>
        <v>0</v>
      </c>
      <c r="AV671" s="511">
        <f ca="1">IF(AND(AR671+AT671&gt;0,AS671+AU671&gt;0),COUNTIF(AV$6:AV670,"&gt;0")+1,0)</f>
        <v>0</v>
      </c>
    </row>
    <row r="672" spans="41:48">
      <c r="AO672" s="511">
        <v>19</v>
      </c>
      <c r="AP672" s="511">
        <v>2</v>
      </c>
      <c r="AQ672" s="511">
        <v>7</v>
      </c>
      <c r="AR672" s="515">
        <f ca="1">IF($AQ672=1,IF(INDIRECT(ADDRESS(($AO672-1)*3+$AP672+5,$AQ672+7))="",0,INDIRECT(ADDRESS(($AO672-1)*3+$AP672+5,$AQ672+7))),IF(INDIRECT(ADDRESS(($AO672-1)*3+$AP672+5,$AQ672+7))="",0,IF(COUNTIF(INDIRECT(ADDRESS(($AO672-1)*36+($AP672-1)*12+6,COLUMN())):INDIRECT(ADDRESS(($AO672-1)*36+($AP672-1)*12+$AQ672+4,COLUMN())),INDIRECT(ADDRESS(($AO672-1)*3+$AP672+5,$AQ672+7)))&gt;=1,0,INDIRECT(ADDRESS(($AO672-1)*3+$AP672+5,$AQ672+7)))))</f>
        <v>0</v>
      </c>
      <c r="AS672" s="511">
        <f ca="1">COUNTIF(INDIRECT("H"&amp;(ROW()+12*(($AO672-1)*3+$AP672)-ROW())/12+5):INDIRECT("S"&amp;(ROW()+12*(($AO672-1)*3+$AP672)-ROW())/12+5),AR672)</f>
        <v>0</v>
      </c>
      <c r="AT672" s="515">
        <f ca="1">IF($AQ672=1,IF(INDIRECT(ADDRESS(($AO672-1)*3+$AP672+5,$AQ672+20))="",0,INDIRECT(ADDRESS(($AO672-1)*3+$AP672+5,$AQ672+20))),IF(INDIRECT(ADDRESS(($AO672-1)*3+$AP672+5,$AQ672+20))="",0,IF(COUNTIF(INDIRECT(ADDRESS(($AO672-1)*36+($AP672-1)*12+6,COLUMN())):INDIRECT(ADDRESS(($AO672-1)*36+($AP672-1)*12+$AQ672+4,COLUMN())),INDIRECT(ADDRESS(($AO672-1)*3+$AP672+5,$AQ672+20)))&gt;=1,0,INDIRECT(ADDRESS(($AO672-1)*3+$AP672+5,$AQ672+20)))))</f>
        <v>0</v>
      </c>
      <c r="AU672" s="511">
        <f ca="1">COUNTIF(INDIRECT("U"&amp;(ROW()+12*(($AO672-1)*3+$AP672)-ROW())/12+5):INDIRECT("AF"&amp;(ROW()+12*(($AO672-1)*3+$AP672)-ROW())/12+5),AT672)</f>
        <v>0</v>
      </c>
      <c r="AV672" s="511">
        <f ca="1">IF(AND(AR672+AT672&gt;0,AS672+AU672&gt;0),COUNTIF(AV$6:AV671,"&gt;0")+1,0)</f>
        <v>0</v>
      </c>
    </row>
    <row r="673" spans="41:48">
      <c r="AO673" s="511">
        <v>19</v>
      </c>
      <c r="AP673" s="511">
        <v>2</v>
      </c>
      <c r="AQ673" s="511">
        <v>8</v>
      </c>
      <c r="AR673" s="515">
        <f ca="1">IF($AQ673=1,IF(INDIRECT(ADDRESS(($AO673-1)*3+$AP673+5,$AQ673+7))="",0,INDIRECT(ADDRESS(($AO673-1)*3+$AP673+5,$AQ673+7))),IF(INDIRECT(ADDRESS(($AO673-1)*3+$AP673+5,$AQ673+7))="",0,IF(COUNTIF(INDIRECT(ADDRESS(($AO673-1)*36+($AP673-1)*12+6,COLUMN())):INDIRECT(ADDRESS(($AO673-1)*36+($AP673-1)*12+$AQ673+4,COLUMN())),INDIRECT(ADDRESS(($AO673-1)*3+$AP673+5,$AQ673+7)))&gt;=1,0,INDIRECT(ADDRESS(($AO673-1)*3+$AP673+5,$AQ673+7)))))</f>
        <v>0</v>
      </c>
      <c r="AS673" s="511">
        <f ca="1">COUNTIF(INDIRECT("H"&amp;(ROW()+12*(($AO673-1)*3+$AP673)-ROW())/12+5):INDIRECT("S"&amp;(ROW()+12*(($AO673-1)*3+$AP673)-ROW())/12+5),AR673)</f>
        <v>0</v>
      </c>
      <c r="AT673" s="515">
        <f ca="1">IF($AQ673=1,IF(INDIRECT(ADDRESS(($AO673-1)*3+$AP673+5,$AQ673+20))="",0,INDIRECT(ADDRESS(($AO673-1)*3+$AP673+5,$AQ673+20))),IF(INDIRECT(ADDRESS(($AO673-1)*3+$AP673+5,$AQ673+20))="",0,IF(COUNTIF(INDIRECT(ADDRESS(($AO673-1)*36+($AP673-1)*12+6,COLUMN())):INDIRECT(ADDRESS(($AO673-1)*36+($AP673-1)*12+$AQ673+4,COLUMN())),INDIRECT(ADDRESS(($AO673-1)*3+$AP673+5,$AQ673+20)))&gt;=1,0,INDIRECT(ADDRESS(($AO673-1)*3+$AP673+5,$AQ673+20)))))</f>
        <v>0</v>
      </c>
      <c r="AU673" s="511">
        <f ca="1">COUNTIF(INDIRECT("U"&amp;(ROW()+12*(($AO673-1)*3+$AP673)-ROW())/12+5):INDIRECT("AF"&amp;(ROW()+12*(($AO673-1)*3+$AP673)-ROW())/12+5),AT673)</f>
        <v>0</v>
      </c>
      <c r="AV673" s="511">
        <f ca="1">IF(AND(AR673+AT673&gt;0,AS673+AU673&gt;0),COUNTIF(AV$6:AV672,"&gt;0")+1,0)</f>
        <v>0</v>
      </c>
    </row>
    <row r="674" spans="41:48">
      <c r="AO674" s="511">
        <v>19</v>
      </c>
      <c r="AP674" s="511">
        <v>2</v>
      </c>
      <c r="AQ674" s="511">
        <v>9</v>
      </c>
      <c r="AR674" s="515">
        <f ca="1">IF($AQ674=1,IF(INDIRECT(ADDRESS(($AO674-1)*3+$AP674+5,$AQ674+7))="",0,INDIRECT(ADDRESS(($AO674-1)*3+$AP674+5,$AQ674+7))),IF(INDIRECT(ADDRESS(($AO674-1)*3+$AP674+5,$AQ674+7))="",0,IF(COUNTIF(INDIRECT(ADDRESS(($AO674-1)*36+($AP674-1)*12+6,COLUMN())):INDIRECT(ADDRESS(($AO674-1)*36+($AP674-1)*12+$AQ674+4,COLUMN())),INDIRECT(ADDRESS(($AO674-1)*3+$AP674+5,$AQ674+7)))&gt;=1,0,INDIRECT(ADDRESS(($AO674-1)*3+$AP674+5,$AQ674+7)))))</f>
        <v>0</v>
      </c>
      <c r="AS674" s="511">
        <f ca="1">COUNTIF(INDIRECT("H"&amp;(ROW()+12*(($AO674-1)*3+$AP674)-ROW())/12+5):INDIRECT("S"&amp;(ROW()+12*(($AO674-1)*3+$AP674)-ROW())/12+5),AR674)</f>
        <v>0</v>
      </c>
      <c r="AT674" s="515">
        <f ca="1">IF($AQ674=1,IF(INDIRECT(ADDRESS(($AO674-1)*3+$AP674+5,$AQ674+20))="",0,INDIRECT(ADDRESS(($AO674-1)*3+$AP674+5,$AQ674+20))),IF(INDIRECT(ADDRESS(($AO674-1)*3+$AP674+5,$AQ674+20))="",0,IF(COUNTIF(INDIRECT(ADDRESS(($AO674-1)*36+($AP674-1)*12+6,COLUMN())):INDIRECT(ADDRESS(($AO674-1)*36+($AP674-1)*12+$AQ674+4,COLUMN())),INDIRECT(ADDRESS(($AO674-1)*3+$AP674+5,$AQ674+20)))&gt;=1,0,INDIRECT(ADDRESS(($AO674-1)*3+$AP674+5,$AQ674+20)))))</f>
        <v>0</v>
      </c>
      <c r="AU674" s="511">
        <f ca="1">COUNTIF(INDIRECT("U"&amp;(ROW()+12*(($AO674-1)*3+$AP674)-ROW())/12+5):INDIRECT("AF"&amp;(ROW()+12*(($AO674-1)*3+$AP674)-ROW())/12+5),AT674)</f>
        <v>0</v>
      </c>
      <c r="AV674" s="511">
        <f ca="1">IF(AND(AR674+AT674&gt;0,AS674+AU674&gt;0),COUNTIF(AV$6:AV673,"&gt;0")+1,0)</f>
        <v>0</v>
      </c>
    </row>
    <row r="675" spans="41:48">
      <c r="AO675" s="511">
        <v>19</v>
      </c>
      <c r="AP675" s="511">
        <v>2</v>
      </c>
      <c r="AQ675" s="511">
        <v>10</v>
      </c>
      <c r="AR675" s="515">
        <f ca="1">IF($AQ675=1,IF(INDIRECT(ADDRESS(($AO675-1)*3+$AP675+5,$AQ675+7))="",0,INDIRECT(ADDRESS(($AO675-1)*3+$AP675+5,$AQ675+7))),IF(INDIRECT(ADDRESS(($AO675-1)*3+$AP675+5,$AQ675+7))="",0,IF(COUNTIF(INDIRECT(ADDRESS(($AO675-1)*36+($AP675-1)*12+6,COLUMN())):INDIRECT(ADDRESS(($AO675-1)*36+($AP675-1)*12+$AQ675+4,COLUMN())),INDIRECT(ADDRESS(($AO675-1)*3+$AP675+5,$AQ675+7)))&gt;=1,0,INDIRECT(ADDRESS(($AO675-1)*3+$AP675+5,$AQ675+7)))))</f>
        <v>0</v>
      </c>
      <c r="AS675" s="511">
        <f ca="1">COUNTIF(INDIRECT("H"&amp;(ROW()+12*(($AO675-1)*3+$AP675)-ROW())/12+5):INDIRECT("S"&amp;(ROW()+12*(($AO675-1)*3+$AP675)-ROW())/12+5),AR675)</f>
        <v>0</v>
      </c>
      <c r="AT675" s="515">
        <f ca="1">IF($AQ675=1,IF(INDIRECT(ADDRESS(($AO675-1)*3+$AP675+5,$AQ675+20))="",0,INDIRECT(ADDRESS(($AO675-1)*3+$AP675+5,$AQ675+20))),IF(INDIRECT(ADDRESS(($AO675-1)*3+$AP675+5,$AQ675+20))="",0,IF(COUNTIF(INDIRECT(ADDRESS(($AO675-1)*36+($AP675-1)*12+6,COLUMN())):INDIRECT(ADDRESS(($AO675-1)*36+($AP675-1)*12+$AQ675+4,COLUMN())),INDIRECT(ADDRESS(($AO675-1)*3+$AP675+5,$AQ675+20)))&gt;=1,0,INDIRECT(ADDRESS(($AO675-1)*3+$AP675+5,$AQ675+20)))))</f>
        <v>0</v>
      </c>
      <c r="AU675" s="511">
        <f ca="1">COUNTIF(INDIRECT("U"&amp;(ROW()+12*(($AO675-1)*3+$AP675)-ROW())/12+5):INDIRECT("AF"&amp;(ROW()+12*(($AO675-1)*3+$AP675)-ROW())/12+5),AT675)</f>
        <v>0</v>
      </c>
      <c r="AV675" s="511">
        <f ca="1">IF(AND(AR675+AT675&gt;0,AS675+AU675&gt;0),COUNTIF(AV$6:AV674,"&gt;0")+1,0)</f>
        <v>0</v>
      </c>
    </row>
    <row r="676" spans="41:48">
      <c r="AO676" s="511">
        <v>19</v>
      </c>
      <c r="AP676" s="511">
        <v>2</v>
      </c>
      <c r="AQ676" s="511">
        <v>11</v>
      </c>
      <c r="AR676" s="515">
        <f ca="1">IF($AQ676=1,IF(INDIRECT(ADDRESS(($AO676-1)*3+$AP676+5,$AQ676+7))="",0,INDIRECT(ADDRESS(($AO676-1)*3+$AP676+5,$AQ676+7))),IF(INDIRECT(ADDRESS(($AO676-1)*3+$AP676+5,$AQ676+7))="",0,IF(COUNTIF(INDIRECT(ADDRESS(($AO676-1)*36+($AP676-1)*12+6,COLUMN())):INDIRECT(ADDRESS(($AO676-1)*36+($AP676-1)*12+$AQ676+4,COLUMN())),INDIRECT(ADDRESS(($AO676-1)*3+$AP676+5,$AQ676+7)))&gt;=1,0,INDIRECT(ADDRESS(($AO676-1)*3+$AP676+5,$AQ676+7)))))</f>
        <v>0</v>
      </c>
      <c r="AS676" s="511">
        <f ca="1">COUNTIF(INDIRECT("H"&amp;(ROW()+12*(($AO676-1)*3+$AP676)-ROW())/12+5):INDIRECT("S"&amp;(ROW()+12*(($AO676-1)*3+$AP676)-ROW())/12+5),AR676)</f>
        <v>0</v>
      </c>
      <c r="AT676" s="515">
        <f ca="1">IF($AQ676=1,IF(INDIRECT(ADDRESS(($AO676-1)*3+$AP676+5,$AQ676+20))="",0,INDIRECT(ADDRESS(($AO676-1)*3+$AP676+5,$AQ676+20))),IF(INDIRECT(ADDRESS(($AO676-1)*3+$AP676+5,$AQ676+20))="",0,IF(COUNTIF(INDIRECT(ADDRESS(($AO676-1)*36+($AP676-1)*12+6,COLUMN())):INDIRECT(ADDRESS(($AO676-1)*36+($AP676-1)*12+$AQ676+4,COLUMN())),INDIRECT(ADDRESS(($AO676-1)*3+$AP676+5,$AQ676+20)))&gt;=1,0,INDIRECT(ADDRESS(($AO676-1)*3+$AP676+5,$AQ676+20)))))</f>
        <v>0</v>
      </c>
      <c r="AU676" s="511">
        <f ca="1">COUNTIF(INDIRECT("U"&amp;(ROW()+12*(($AO676-1)*3+$AP676)-ROW())/12+5):INDIRECT("AF"&amp;(ROW()+12*(($AO676-1)*3+$AP676)-ROW())/12+5),AT676)</f>
        <v>0</v>
      </c>
      <c r="AV676" s="511">
        <f ca="1">IF(AND(AR676+AT676&gt;0,AS676+AU676&gt;0),COUNTIF(AV$6:AV675,"&gt;0")+1,0)</f>
        <v>0</v>
      </c>
    </row>
    <row r="677" spans="41:48">
      <c r="AO677" s="511">
        <v>19</v>
      </c>
      <c r="AP677" s="511">
        <v>2</v>
      </c>
      <c r="AQ677" s="511">
        <v>12</v>
      </c>
      <c r="AR677" s="515">
        <f ca="1">IF($AQ677=1,IF(INDIRECT(ADDRESS(($AO677-1)*3+$AP677+5,$AQ677+7))="",0,INDIRECT(ADDRESS(($AO677-1)*3+$AP677+5,$AQ677+7))),IF(INDIRECT(ADDRESS(($AO677-1)*3+$AP677+5,$AQ677+7))="",0,IF(COUNTIF(INDIRECT(ADDRESS(($AO677-1)*36+($AP677-1)*12+6,COLUMN())):INDIRECT(ADDRESS(($AO677-1)*36+($AP677-1)*12+$AQ677+4,COLUMN())),INDIRECT(ADDRESS(($AO677-1)*3+$AP677+5,$AQ677+7)))&gt;=1,0,INDIRECT(ADDRESS(($AO677-1)*3+$AP677+5,$AQ677+7)))))</f>
        <v>0</v>
      </c>
      <c r="AS677" s="511">
        <f ca="1">COUNTIF(INDIRECT("H"&amp;(ROW()+12*(($AO677-1)*3+$AP677)-ROW())/12+5):INDIRECT("S"&amp;(ROW()+12*(($AO677-1)*3+$AP677)-ROW())/12+5),AR677)</f>
        <v>0</v>
      </c>
      <c r="AT677" s="515">
        <f ca="1">IF($AQ677=1,IF(INDIRECT(ADDRESS(($AO677-1)*3+$AP677+5,$AQ677+20))="",0,INDIRECT(ADDRESS(($AO677-1)*3+$AP677+5,$AQ677+20))),IF(INDIRECT(ADDRESS(($AO677-1)*3+$AP677+5,$AQ677+20))="",0,IF(COUNTIF(INDIRECT(ADDRESS(($AO677-1)*36+($AP677-1)*12+6,COLUMN())):INDIRECT(ADDRESS(($AO677-1)*36+($AP677-1)*12+$AQ677+4,COLUMN())),INDIRECT(ADDRESS(($AO677-1)*3+$AP677+5,$AQ677+20)))&gt;=1,0,INDIRECT(ADDRESS(($AO677-1)*3+$AP677+5,$AQ677+20)))))</f>
        <v>0</v>
      </c>
      <c r="AU677" s="511">
        <f ca="1">COUNTIF(INDIRECT("U"&amp;(ROW()+12*(($AO677-1)*3+$AP677)-ROW())/12+5):INDIRECT("AF"&amp;(ROW()+12*(($AO677-1)*3+$AP677)-ROW())/12+5),AT677)</f>
        <v>0</v>
      </c>
      <c r="AV677" s="511">
        <f ca="1">IF(AND(AR677+AT677&gt;0,AS677+AU677&gt;0),COUNTIF(AV$6:AV676,"&gt;0")+1,0)</f>
        <v>0</v>
      </c>
    </row>
    <row r="678" spans="41:48">
      <c r="AO678" s="511">
        <v>19</v>
      </c>
      <c r="AP678" s="511">
        <v>3</v>
      </c>
      <c r="AQ678" s="511">
        <v>1</v>
      </c>
      <c r="AR678" s="515">
        <f ca="1">IF($AQ678=1,IF(INDIRECT(ADDRESS(($AO678-1)*3+$AP678+5,$AQ678+7))="",0,INDIRECT(ADDRESS(($AO678-1)*3+$AP678+5,$AQ678+7))),IF(INDIRECT(ADDRESS(($AO678-1)*3+$AP678+5,$AQ678+7))="",0,IF(COUNTIF(INDIRECT(ADDRESS(($AO678-1)*36+($AP678-1)*12+6,COLUMN())):INDIRECT(ADDRESS(($AO678-1)*36+($AP678-1)*12+$AQ678+4,COLUMN())),INDIRECT(ADDRESS(($AO678-1)*3+$AP678+5,$AQ678+7)))&gt;=1,0,INDIRECT(ADDRESS(($AO678-1)*3+$AP678+5,$AQ678+7)))))</f>
        <v>0</v>
      </c>
      <c r="AS678" s="511">
        <f ca="1">COUNTIF(INDIRECT("H"&amp;(ROW()+12*(($AO678-1)*3+$AP678)-ROW())/12+5):INDIRECT("S"&amp;(ROW()+12*(($AO678-1)*3+$AP678)-ROW())/12+5),AR678)</f>
        <v>0</v>
      </c>
      <c r="AT678" s="515">
        <f ca="1">IF($AQ678=1,IF(INDIRECT(ADDRESS(($AO678-1)*3+$AP678+5,$AQ678+20))="",0,INDIRECT(ADDRESS(($AO678-1)*3+$AP678+5,$AQ678+20))),IF(INDIRECT(ADDRESS(($AO678-1)*3+$AP678+5,$AQ678+20))="",0,IF(COUNTIF(INDIRECT(ADDRESS(($AO678-1)*36+($AP678-1)*12+6,COLUMN())):INDIRECT(ADDRESS(($AO678-1)*36+($AP678-1)*12+$AQ678+4,COLUMN())),INDIRECT(ADDRESS(($AO678-1)*3+$AP678+5,$AQ678+20)))&gt;=1,0,INDIRECT(ADDRESS(($AO678-1)*3+$AP678+5,$AQ678+20)))))</f>
        <v>0</v>
      </c>
      <c r="AU678" s="511">
        <f ca="1">COUNTIF(INDIRECT("U"&amp;(ROW()+12*(($AO678-1)*3+$AP678)-ROW())/12+5):INDIRECT("AF"&amp;(ROW()+12*(($AO678-1)*3+$AP678)-ROW())/12+5),AT678)</f>
        <v>0</v>
      </c>
      <c r="AV678" s="511">
        <f ca="1">IF(AND(AR678+AT678&gt;0,AS678+AU678&gt;0),COUNTIF(AV$6:AV677,"&gt;0")+1,0)</f>
        <v>0</v>
      </c>
    </row>
    <row r="679" spans="41:48">
      <c r="AO679" s="511">
        <v>19</v>
      </c>
      <c r="AP679" s="511">
        <v>3</v>
      </c>
      <c r="AQ679" s="511">
        <v>2</v>
      </c>
      <c r="AR679" s="515">
        <f ca="1">IF($AQ679=1,IF(INDIRECT(ADDRESS(($AO679-1)*3+$AP679+5,$AQ679+7))="",0,INDIRECT(ADDRESS(($AO679-1)*3+$AP679+5,$AQ679+7))),IF(INDIRECT(ADDRESS(($AO679-1)*3+$AP679+5,$AQ679+7))="",0,IF(COUNTIF(INDIRECT(ADDRESS(($AO679-1)*36+($AP679-1)*12+6,COLUMN())):INDIRECT(ADDRESS(($AO679-1)*36+($AP679-1)*12+$AQ679+4,COLUMN())),INDIRECT(ADDRESS(($AO679-1)*3+$AP679+5,$AQ679+7)))&gt;=1,0,INDIRECT(ADDRESS(($AO679-1)*3+$AP679+5,$AQ679+7)))))</f>
        <v>0</v>
      </c>
      <c r="AS679" s="511">
        <f ca="1">COUNTIF(INDIRECT("H"&amp;(ROW()+12*(($AO679-1)*3+$AP679)-ROW())/12+5):INDIRECT("S"&amp;(ROW()+12*(($AO679-1)*3+$AP679)-ROW())/12+5),AR679)</f>
        <v>0</v>
      </c>
      <c r="AT679" s="515">
        <f ca="1">IF($AQ679=1,IF(INDIRECT(ADDRESS(($AO679-1)*3+$AP679+5,$AQ679+20))="",0,INDIRECT(ADDRESS(($AO679-1)*3+$AP679+5,$AQ679+20))),IF(INDIRECT(ADDRESS(($AO679-1)*3+$AP679+5,$AQ679+20))="",0,IF(COUNTIF(INDIRECT(ADDRESS(($AO679-1)*36+($AP679-1)*12+6,COLUMN())):INDIRECT(ADDRESS(($AO679-1)*36+($AP679-1)*12+$AQ679+4,COLUMN())),INDIRECT(ADDRESS(($AO679-1)*3+$AP679+5,$AQ679+20)))&gt;=1,0,INDIRECT(ADDRESS(($AO679-1)*3+$AP679+5,$AQ679+20)))))</f>
        <v>0</v>
      </c>
      <c r="AU679" s="511">
        <f ca="1">COUNTIF(INDIRECT("U"&amp;(ROW()+12*(($AO679-1)*3+$AP679)-ROW())/12+5):INDIRECT("AF"&amp;(ROW()+12*(($AO679-1)*3+$AP679)-ROW())/12+5),AT679)</f>
        <v>0</v>
      </c>
      <c r="AV679" s="511">
        <f ca="1">IF(AND(AR679+AT679&gt;0,AS679+AU679&gt;0),COUNTIF(AV$6:AV678,"&gt;0")+1,0)</f>
        <v>0</v>
      </c>
    </row>
    <row r="680" spans="41:48">
      <c r="AO680" s="511">
        <v>19</v>
      </c>
      <c r="AP680" s="511">
        <v>3</v>
      </c>
      <c r="AQ680" s="511">
        <v>3</v>
      </c>
      <c r="AR680" s="515">
        <f ca="1">IF($AQ680=1,IF(INDIRECT(ADDRESS(($AO680-1)*3+$AP680+5,$AQ680+7))="",0,INDIRECT(ADDRESS(($AO680-1)*3+$AP680+5,$AQ680+7))),IF(INDIRECT(ADDRESS(($AO680-1)*3+$AP680+5,$AQ680+7))="",0,IF(COUNTIF(INDIRECT(ADDRESS(($AO680-1)*36+($AP680-1)*12+6,COLUMN())):INDIRECT(ADDRESS(($AO680-1)*36+($AP680-1)*12+$AQ680+4,COLUMN())),INDIRECT(ADDRESS(($AO680-1)*3+$AP680+5,$AQ680+7)))&gt;=1,0,INDIRECT(ADDRESS(($AO680-1)*3+$AP680+5,$AQ680+7)))))</f>
        <v>0</v>
      </c>
      <c r="AS680" s="511">
        <f ca="1">COUNTIF(INDIRECT("H"&amp;(ROW()+12*(($AO680-1)*3+$AP680)-ROW())/12+5):INDIRECT("S"&amp;(ROW()+12*(($AO680-1)*3+$AP680)-ROW())/12+5),AR680)</f>
        <v>0</v>
      </c>
      <c r="AT680" s="515">
        <f ca="1">IF($AQ680=1,IF(INDIRECT(ADDRESS(($AO680-1)*3+$AP680+5,$AQ680+20))="",0,INDIRECT(ADDRESS(($AO680-1)*3+$AP680+5,$AQ680+20))),IF(INDIRECT(ADDRESS(($AO680-1)*3+$AP680+5,$AQ680+20))="",0,IF(COUNTIF(INDIRECT(ADDRESS(($AO680-1)*36+($AP680-1)*12+6,COLUMN())):INDIRECT(ADDRESS(($AO680-1)*36+($AP680-1)*12+$AQ680+4,COLUMN())),INDIRECT(ADDRESS(($AO680-1)*3+$AP680+5,$AQ680+20)))&gt;=1,0,INDIRECT(ADDRESS(($AO680-1)*3+$AP680+5,$AQ680+20)))))</f>
        <v>0</v>
      </c>
      <c r="AU680" s="511">
        <f ca="1">COUNTIF(INDIRECT("U"&amp;(ROW()+12*(($AO680-1)*3+$AP680)-ROW())/12+5):INDIRECT("AF"&amp;(ROW()+12*(($AO680-1)*3+$AP680)-ROW())/12+5),AT680)</f>
        <v>0</v>
      </c>
      <c r="AV680" s="511">
        <f ca="1">IF(AND(AR680+AT680&gt;0,AS680+AU680&gt;0),COUNTIF(AV$6:AV679,"&gt;0")+1,0)</f>
        <v>0</v>
      </c>
    </row>
    <row r="681" spans="41:48">
      <c r="AO681" s="511">
        <v>19</v>
      </c>
      <c r="AP681" s="511">
        <v>3</v>
      </c>
      <c r="AQ681" s="511">
        <v>4</v>
      </c>
      <c r="AR681" s="515">
        <f ca="1">IF($AQ681=1,IF(INDIRECT(ADDRESS(($AO681-1)*3+$AP681+5,$AQ681+7))="",0,INDIRECT(ADDRESS(($AO681-1)*3+$AP681+5,$AQ681+7))),IF(INDIRECT(ADDRESS(($AO681-1)*3+$AP681+5,$AQ681+7))="",0,IF(COUNTIF(INDIRECT(ADDRESS(($AO681-1)*36+($AP681-1)*12+6,COLUMN())):INDIRECT(ADDRESS(($AO681-1)*36+($AP681-1)*12+$AQ681+4,COLUMN())),INDIRECT(ADDRESS(($AO681-1)*3+$AP681+5,$AQ681+7)))&gt;=1,0,INDIRECT(ADDRESS(($AO681-1)*3+$AP681+5,$AQ681+7)))))</f>
        <v>0</v>
      </c>
      <c r="AS681" s="511">
        <f ca="1">COUNTIF(INDIRECT("H"&amp;(ROW()+12*(($AO681-1)*3+$AP681)-ROW())/12+5):INDIRECT("S"&amp;(ROW()+12*(($AO681-1)*3+$AP681)-ROW())/12+5),AR681)</f>
        <v>0</v>
      </c>
      <c r="AT681" s="515">
        <f ca="1">IF($AQ681=1,IF(INDIRECT(ADDRESS(($AO681-1)*3+$AP681+5,$AQ681+20))="",0,INDIRECT(ADDRESS(($AO681-1)*3+$AP681+5,$AQ681+20))),IF(INDIRECT(ADDRESS(($AO681-1)*3+$AP681+5,$AQ681+20))="",0,IF(COUNTIF(INDIRECT(ADDRESS(($AO681-1)*36+($AP681-1)*12+6,COLUMN())):INDIRECT(ADDRESS(($AO681-1)*36+($AP681-1)*12+$AQ681+4,COLUMN())),INDIRECT(ADDRESS(($AO681-1)*3+$AP681+5,$AQ681+20)))&gt;=1,0,INDIRECT(ADDRESS(($AO681-1)*3+$AP681+5,$AQ681+20)))))</f>
        <v>0</v>
      </c>
      <c r="AU681" s="511">
        <f ca="1">COUNTIF(INDIRECT("U"&amp;(ROW()+12*(($AO681-1)*3+$AP681)-ROW())/12+5):INDIRECT("AF"&amp;(ROW()+12*(($AO681-1)*3+$AP681)-ROW())/12+5),AT681)</f>
        <v>0</v>
      </c>
      <c r="AV681" s="511">
        <f ca="1">IF(AND(AR681+AT681&gt;0,AS681+AU681&gt;0),COUNTIF(AV$6:AV680,"&gt;0")+1,0)</f>
        <v>0</v>
      </c>
    </row>
    <row r="682" spans="41:48">
      <c r="AO682" s="511">
        <v>19</v>
      </c>
      <c r="AP682" s="511">
        <v>3</v>
      </c>
      <c r="AQ682" s="511">
        <v>5</v>
      </c>
      <c r="AR682" s="515">
        <f ca="1">IF($AQ682=1,IF(INDIRECT(ADDRESS(($AO682-1)*3+$AP682+5,$AQ682+7))="",0,INDIRECT(ADDRESS(($AO682-1)*3+$AP682+5,$AQ682+7))),IF(INDIRECT(ADDRESS(($AO682-1)*3+$AP682+5,$AQ682+7))="",0,IF(COUNTIF(INDIRECT(ADDRESS(($AO682-1)*36+($AP682-1)*12+6,COLUMN())):INDIRECT(ADDRESS(($AO682-1)*36+($AP682-1)*12+$AQ682+4,COLUMN())),INDIRECT(ADDRESS(($AO682-1)*3+$AP682+5,$AQ682+7)))&gt;=1,0,INDIRECT(ADDRESS(($AO682-1)*3+$AP682+5,$AQ682+7)))))</f>
        <v>0</v>
      </c>
      <c r="AS682" s="511">
        <f ca="1">COUNTIF(INDIRECT("H"&amp;(ROW()+12*(($AO682-1)*3+$AP682)-ROW())/12+5):INDIRECT("S"&amp;(ROW()+12*(($AO682-1)*3+$AP682)-ROW())/12+5),AR682)</f>
        <v>0</v>
      </c>
      <c r="AT682" s="515">
        <f ca="1">IF($AQ682=1,IF(INDIRECT(ADDRESS(($AO682-1)*3+$AP682+5,$AQ682+20))="",0,INDIRECT(ADDRESS(($AO682-1)*3+$AP682+5,$AQ682+20))),IF(INDIRECT(ADDRESS(($AO682-1)*3+$AP682+5,$AQ682+20))="",0,IF(COUNTIF(INDIRECT(ADDRESS(($AO682-1)*36+($AP682-1)*12+6,COLUMN())):INDIRECT(ADDRESS(($AO682-1)*36+($AP682-1)*12+$AQ682+4,COLUMN())),INDIRECT(ADDRESS(($AO682-1)*3+$AP682+5,$AQ682+20)))&gt;=1,0,INDIRECT(ADDRESS(($AO682-1)*3+$AP682+5,$AQ682+20)))))</f>
        <v>0</v>
      </c>
      <c r="AU682" s="511">
        <f ca="1">COUNTIF(INDIRECT("U"&amp;(ROW()+12*(($AO682-1)*3+$AP682)-ROW())/12+5):INDIRECT("AF"&amp;(ROW()+12*(($AO682-1)*3+$AP682)-ROW())/12+5),AT682)</f>
        <v>0</v>
      </c>
      <c r="AV682" s="511">
        <f ca="1">IF(AND(AR682+AT682&gt;0,AS682+AU682&gt;0),COUNTIF(AV$6:AV681,"&gt;0")+1,0)</f>
        <v>0</v>
      </c>
    </row>
    <row r="683" spans="41:48">
      <c r="AO683" s="511">
        <v>19</v>
      </c>
      <c r="AP683" s="511">
        <v>3</v>
      </c>
      <c r="AQ683" s="511">
        <v>6</v>
      </c>
      <c r="AR683" s="515">
        <f ca="1">IF($AQ683=1,IF(INDIRECT(ADDRESS(($AO683-1)*3+$AP683+5,$AQ683+7))="",0,INDIRECT(ADDRESS(($AO683-1)*3+$AP683+5,$AQ683+7))),IF(INDIRECT(ADDRESS(($AO683-1)*3+$AP683+5,$AQ683+7))="",0,IF(COUNTIF(INDIRECT(ADDRESS(($AO683-1)*36+($AP683-1)*12+6,COLUMN())):INDIRECT(ADDRESS(($AO683-1)*36+($AP683-1)*12+$AQ683+4,COLUMN())),INDIRECT(ADDRESS(($AO683-1)*3+$AP683+5,$AQ683+7)))&gt;=1,0,INDIRECT(ADDRESS(($AO683-1)*3+$AP683+5,$AQ683+7)))))</f>
        <v>0</v>
      </c>
      <c r="AS683" s="511">
        <f ca="1">COUNTIF(INDIRECT("H"&amp;(ROW()+12*(($AO683-1)*3+$AP683)-ROW())/12+5):INDIRECT("S"&amp;(ROW()+12*(($AO683-1)*3+$AP683)-ROW())/12+5),AR683)</f>
        <v>0</v>
      </c>
      <c r="AT683" s="515">
        <f ca="1">IF($AQ683=1,IF(INDIRECT(ADDRESS(($AO683-1)*3+$AP683+5,$AQ683+20))="",0,INDIRECT(ADDRESS(($AO683-1)*3+$AP683+5,$AQ683+20))),IF(INDIRECT(ADDRESS(($AO683-1)*3+$AP683+5,$AQ683+20))="",0,IF(COUNTIF(INDIRECT(ADDRESS(($AO683-1)*36+($AP683-1)*12+6,COLUMN())):INDIRECT(ADDRESS(($AO683-1)*36+($AP683-1)*12+$AQ683+4,COLUMN())),INDIRECT(ADDRESS(($AO683-1)*3+$AP683+5,$AQ683+20)))&gt;=1,0,INDIRECT(ADDRESS(($AO683-1)*3+$AP683+5,$AQ683+20)))))</f>
        <v>0</v>
      </c>
      <c r="AU683" s="511">
        <f ca="1">COUNTIF(INDIRECT("U"&amp;(ROW()+12*(($AO683-1)*3+$AP683)-ROW())/12+5):INDIRECT("AF"&amp;(ROW()+12*(($AO683-1)*3+$AP683)-ROW())/12+5),AT683)</f>
        <v>0</v>
      </c>
      <c r="AV683" s="511">
        <f ca="1">IF(AND(AR683+AT683&gt;0,AS683+AU683&gt;0),COUNTIF(AV$6:AV682,"&gt;0")+1,0)</f>
        <v>0</v>
      </c>
    </row>
    <row r="684" spans="41:48">
      <c r="AO684" s="511">
        <v>19</v>
      </c>
      <c r="AP684" s="511">
        <v>3</v>
      </c>
      <c r="AQ684" s="511">
        <v>7</v>
      </c>
      <c r="AR684" s="515">
        <f ca="1">IF($AQ684=1,IF(INDIRECT(ADDRESS(($AO684-1)*3+$AP684+5,$AQ684+7))="",0,INDIRECT(ADDRESS(($AO684-1)*3+$AP684+5,$AQ684+7))),IF(INDIRECT(ADDRESS(($AO684-1)*3+$AP684+5,$AQ684+7))="",0,IF(COUNTIF(INDIRECT(ADDRESS(($AO684-1)*36+($AP684-1)*12+6,COLUMN())):INDIRECT(ADDRESS(($AO684-1)*36+($AP684-1)*12+$AQ684+4,COLUMN())),INDIRECT(ADDRESS(($AO684-1)*3+$AP684+5,$AQ684+7)))&gt;=1,0,INDIRECT(ADDRESS(($AO684-1)*3+$AP684+5,$AQ684+7)))))</f>
        <v>0</v>
      </c>
      <c r="AS684" s="511">
        <f ca="1">COUNTIF(INDIRECT("H"&amp;(ROW()+12*(($AO684-1)*3+$AP684)-ROW())/12+5):INDIRECT("S"&amp;(ROW()+12*(($AO684-1)*3+$AP684)-ROW())/12+5),AR684)</f>
        <v>0</v>
      </c>
      <c r="AT684" s="515">
        <f ca="1">IF($AQ684=1,IF(INDIRECT(ADDRESS(($AO684-1)*3+$AP684+5,$AQ684+20))="",0,INDIRECT(ADDRESS(($AO684-1)*3+$AP684+5,$AQ684+20))),IF(INDIRECT(ADDRESS(($AO684-1)*3+$AP684+5,$AQ684+20))="",0,IF(COUNTIF(INDIRECT(ADDRESS(($AO684-1)*36+($AP684-1)*12+6,COLUMN())):INDIRECT(ADDRESS(($AO684-1)*36+($AP684-1)*12+$AQ684+4,COLUMN())),INDIRECT(ADDRESS(($AO684-1)*3+$AP684+5,$AQ684+20)))&gt;=1,0,INDIRECT(ADDRESS(($AO684-1)*3+$AP684+5,$AQ684+20)))))</f>
        <v>0</v>
      </c>
      <c r="AU684" s="511">
        <f ca="1">COUNTIF(INDIRECT("U"&amp;(ROW()+12*(($AO684-1)*3+$AP684)-ROW())/12+5):INDIRECT("AF"&amp;(ROW()+12*(($AO684-1)*3+$AP684)-ROW())/12+5),AT684)</f>
        <v>0</v>
      </c>
      <c r="AV684" s="511">
        <f ca="1">IF(AND(AR684+AT684&gt;0,AS684+AU684&gt;0),COUNTIF(AV$6:AV683,"&gt;0")+1,0)</f>
        <v>0</v>
      </c>
    </row>
    <row r="685" spans="41:48">
      <c r="AO685" s="511">
        <v>19</v>
      </c>
      <c r="AP685" s="511">
        <v>3</v>
      </c>
      <c r="AQ685" s="511">
        <v>8</v>
      </c>
      <c r="AR685" s="515">
        <f ca="1">IF($AQ685=1,IF(INDIRECT(ADDRESS(($AO685-1)*3+$AP685+5,$AQ685+7))="",0,INDIRECT(ADDRESS(($AO685-1)*3+$AP685+5,$AQ685+7))),IF(INDIRECT(ADDRESS(($AO685-1)*3+$AP685+5,$AQ685+7))="",0,IF(COUNTIF(INDIRECT(ADDRESS(($AO685-1)*36+($AP685-1)*12+6,COLUMN())):INDIRECT(ADDRESS(($AO685-1)*36+($AP685-1)*12+$AQ685+4,COLUMN())),INDIRECT(ADDRESS(($AO685-1)*3+$AP685+5,$AQ685+7)))&gt;=1,0,INDIRECT(ADDRESS(($AO685-1)*3+$AP685+5,$AQ685+7)))))</f>
        <v>0</v>
      </c>
      <c r="AS685" s="511">
        <f ca="1">COUNTIF(INDIRECT("H"&amp;(ROW()+12*(($AO685-1)*3+$AP685)-ROW())/12+5):INDIRECT("S"&amp;(ROW()+12*(($AO685-1)*3+$AP685)-ROW())/12+5),AR685)</f>
        <v>0</v>
      </c>
      <c r="AT685" s="515">
        <f ca="1">IF($AQ685=1,IF(INDIRECT(ADDRESS(($AO685-1)*3+$AP685+5,$AQ685+20))="",0,INDIRECT(ADDRESS(($AO685-1)*3+$AP685+5,$AQ685+20))),IF(INDIRECT(ADDRESS(($AO685-1)*3+$AP685+5,$AQ685+20))="",0,IF(COUNTIF(INDIRECT(ADDRESS(($AO685-1)*36+($AP685-1)*12+6,COLUMN())):INDIRECT(ADDRESS(($AO685-1)*36+($AP685-1)*12+$AQ685+4,COLUMN())),INDIRECT(ADDRESS(($AO685-1)*3+$AP685+5,$AQ685+20)))&gt;=1,0,INDIRECT(ADDRESS(($AO685-1)*3+$AP685+5,$AQ685+20)))))</f>
        <v>0</v>
      </c>
      <c r="AU685" s="511">
        <f ca="1">COUNTIF(INDIRECT("U"&amp;(ROW()+12*(($AO685-1)*3+$AP685)-ROW())/12+5):INDIRECT("AF"&amp;(ROW()+12*(($AO685-1)*3+$AP685)-ROW())/12+5),AT685)</f>
        <v>0</v>
      </c>
      <c r="AV685" s="511">
        <f ca="1">IF(AND(AR685+AT685&gt;0,AS685+AU685&gt;0),COUNTIF(AV$6:AV684,"&gt;0")+1,0)</f>
        <v>0</v>
      </c>
    </row>
    <row r="686" spans="41:48">
      <c r="AO686" s="511">
        <v>19</v>
      </c>
      <c r="AP686" s="511">
        <v>3</v>
      </c>
      <c r="AQ686" s="511">
        <v>9</v>
      </c>
      <c r="AR686" s="515">
        <f ca="1">IF($AQ686=1,IF(INDIRECT(ADDRESS(($AO686-1)*3+$AP686+5,$AQ686+7))="",0,INDIRECT(ADDRESS(($AO686-1)*3+$AP686+5,$AQ686+7))),IF(INDIRECT(ADDRESS(($AO686-1)*3+$AP686+5,$AQ686+7))="",0,IF(COUNTIF(INDIRECT(ADDRESS(($AO686-1)*36+($AP686-1)*12+6,COLUMN())):INDIRECT(ADDRESS(($AO686-1)*36+($AP686-1)*12+$AQ686+4,COLUMN())),INDIRECT(ADDRESS(($AO686-1)*3+$AP686+5,$AQ686+7)))&gt;=1,0,INDIRECT(ADDRESS(($AO686-1)*3+$AP686+5,$AQ686+7)))))</f>
        <v>0</v>
      </c>
      <c r="AS686" s="511">
        <f ca="1">COUNTIF(INDIRECT("H"&amp;(ROW()+12*(($AO686-1)*3+$AP686)-ROW())/12+5):INDIRECT("S"&amp;(ROW()+12*(($AO686-1)*3+$AP686)-ROW())/12+5),AR686)</f>
        <v>0</v>
      </c>
      <c r="AT686" s="515">
        <f ca="1">IF($AQ686=1,IF(INDIRECT(ADDRESS(($AO686-1)*3+$AP686+5,$AQ686+20))="",0,INDIRECT(ADDRESS(($AO686-1)*3+$AP686+5,$AQ686+20))),IF(INDIRECT(ADDRESS(($AO686-1)*3+$AP686+5,$AQ686+20))="",0,IF(COUNTIF(INDIRECT(ADDRESS(($AO686-1)*36+($AP686-1)*12+6,COLUMN())):INDIRECT(ADDRESS(($AO686-1)*36+($AP686-1)*12+$AQ686+4,COLUMN())),INDIRECT(ADDRESS(($AO686-1)*3+$AP686+5,$AQ686+20)))&gt;=1,0,INDIRECT(ADDRESS(($AO686-1)*3+$AP686+5,$AQ686+20)))))</f>
        <v>0</v>
      </c>
      <c r="AU686" s="511">
        <f ca="1">COUNTIF(INDIRECT("U"&amp;(ROW()+12*(($AO686-1)*3+$AP686)-ROW())/12+5):INDIRECT("AF"&amp;(ROW()+12*(($AO686-1)*3+$AP686)-ROW())/12+5),AT686)</f>
        <v>0</v>
      </c>
      <c r="AV686" s="511">
        <f ca="1">IF(AND(AR686+AT686&gt;0,AS686+AU686&gt;0),COUNTIF(AV$6:AV685,"&gt;0")+1,0)</f>
        <v>0</v>
      </c>
    </row>
    <row r="687" spans="41:48">
      <c r="AO687" s="511">
        <v>19</v>
      </c>
      <c r="AP687" s="511">
        <v>3</v>
      </c>
      <c r="AQ687" s="511">
        <v>10</v>
      </c>
      <c r="AR687" s="515">
        <f ca="1">IF($AQ687=1,IF(INDIRECT(ADDRESS(($AO687-1)*3+$AP687+5,$AQ687+7))="",0,INDIRECT(ADDRESS(($AO687-1)*3+$AP687+5,$AQ687+7))),IF(INDIRECT(ADDRESS(($AO687-1)*3+$AP687+5,$AQ687+7))="",0,IF(COUNTIF(INDIRECT(ADDRESS(($AO687-1)*36+($AP687-1)*12+6,COLUMN())):INDIRECT(ADDRESS(($AO687-1)*36+($AP687-1)*12+$AQ687+4,COLUMN())),INDIRECT(ADDRESS(($AO687-1)*3+$AP687+5,$AQ687+7)))&gt;=1,0,INDIRECT(ADDRESS(($AO687-1)*3+$AP687+5,$AQ687+7)))))</f>
        <v>0</v>
      </c>
      <c r="AS687" s="511">
        <f ca="1">COUNTIF(INDIRECT("H"&amp;(ROW()+12*(($AO687-1)*3+$AP687)-ROW())/12+5):INDIRECT("S"&amp;(ROW()+12*(($AO687-1)*3+$AP687)-ROW())/12+5),AR687)</f>
        <v>0</v>
      </c>
      <c r="AT687" s="515">
        <f ca="1">IF($AQ687=1,IF(INDIRECT(ADDRESS(($AO687-1)*3+$AP687+5,$AQ687+20))="",0,INDIRECT(ADDRESS(($AO687-1)*3+$AP687+5,$AQ687+20))),IF(INDIRECT(ADDRESS(($AO687-1)*3+$AP687+5,$AQ687+20))="",0,IF(COUNTIF(INDIRECT(ADDRESS(($AO687-1)*36+($AP687-1)*12+6,COLUMN())):INDIRECT(ADDRESS(($AO687-1)*36+($AP687-1)*12+$AQ687+4,COLUMN())),INDIRECT(ADDRESS(($AO687-1)*3+$AP687+5,$AQ687+20)))&gt;=1,0,INDIRECT(ADDRESS(($AO687-1)*3+$AP687+5,$AQ687+20)))))</f>
        <v>0</v>
      </c>
      <c r="AU687" s="511">
        <f ca="1">COUNTIF(INDIRECT("U"&amp;(ROW()+12*(($AO687-1)*3+$AP687)-ROW())/12+5):INDIRECT("AF"&amp;(ROW()+12*(($AO687-1)*3+$AP687)-ROW())/12+5),AT687)</f>
        <v>0</v>
      </c>
      <c r="AV687" s="511">
        <f ca="1">IF(AND(AR687+AT687&gt;0,AS687+AU687&gt;0),COUNTIF(AV$6:AV686,"&gt;0")+1,0)</f>
        <v>0</v>
      </c>
    </row>
    <row r="688" spans="41:48">
      <c r="AO688" s="511">
        <v>19</v>
      </c>
      <c r="AP688" s="511">
        <v>3</v>
      </c>
      <c r="AQ688" s="511">
        <v>11</v>
      </c>
      <c r="AR688" s="515">
        <f ca="1">IF($AQ688=1,IF(INDIRECT(ADDRESS(($AO688-1)*3+$AP688+5,$AQ688+7))="",0,INDIRECT(ADDRESS(($AO688-1)*3+$AP688+5,$AQ688+7))),IF(INDIRECT(ADDRESS(($AO688-1)*3+$AP688+5,$AQ688+7))="",0,IF(COUNTIF(INDIRECT(ADDRESS(($AO688-1)*36+($AP688-1)*12+6,COLUMN())):INDIRECT(ADDRESS(($AO688-1)*36+($AP688-1)*12+$AQ688+4,COLUMN())),INDIRECT(ADDRESS(($AO688-1)*3+$AP688+5,$AQ688+7)))&gt;=1,0,INDIRECT(ADDRESS(($AO688-1)*3+$AP688+5,$AQ688+7)))))</f>
        <v>0</v>
      </c>
      <c r="AS688" s="511">
        <f ca="1">COUNTIF(INDIRECT("H"&amp;(ROW()+12*(($AO688-1)*3+$AP688)-ROW())/12+5):INDIRECT("S"&amp;(ROW()+12*(($AO688-1)*3+$AP688)-ROW())/12+5),AR688)</f>
        <v>0</v>
      </c>
      <c r="AT688" s="515">
        <f ca="1">IF($AQ688=1,IF(INDIRECT(ADDRESS(($AO688-1)*3+$AP688+5,$AQ688+20))="",0,INDIRECT(ADDRESS(($AO688-1)*3+$AP688+5,$AQ688+20))),IF(INDIRECT(ADDRESS(($AO688-1)*3+$AP688+5,$AQ688+20))="",0,IF(COUNTIF(INDIRECT(ADDRESS(($AO688-1)*36+($AP688-1)*12+6,COLUMN())):INDIRECT(ADDRESS(($AO688-1)*36+($AP688-1)*12+$AQ688+4,COLUMN())),INDIRECT(ADDRESS(($AO688-1)*3+$AP688+5,$AQ688+20)))&gt;=1,0,INDIRECT(ADDRESS(($AO688-1)*3+$AP688+5,$AQ688+20)))))</f>
        <v>0</v>
      </c>
      <c r="AU688" s="511">
        <f ca="1">COUNTIF(INDIRECT("U"&amp;(ROW()+12*(($AO688-1)*3+$AP688)-ROW())/12+5):INDIRECT("AF"&amp;(ROW()+12*(($AO688-1)*3+$AP688)-ROW())/12+5),AT688)</f>
        <v>0</v>
      </c>
      <c r="AV688" s="511">
        <f ca="1">IF(AND(AR688+AT688&gt;0,AS688+AU688&gt;0),COUNTIF(AV$6:AV687,"&gt;0")+1,0)</f>
        <v>0</v>
      </c>
    </row>
    <row r="689" spans="41:48">
      <c r="AO689" s="511">
        <v>19</v>
      </c>
      <c r="AP689" s="511">
        <v>3</v>
      </c>
      <c r="AQ689" s="511">
        <v>12</v>
      </c>
      <c r="AR689" s="515">
        <f ca="1">IF($AQ689=1,IF(INDIRECT(ADDRESS(($AO689-1)*3+$AP689+5,$AQ689+7))="",0,INDIRECT(ADDRESS(($AO689-1)*3+$AP689+5,$AQ689+7))),IF(INDIRECT(ADDRESS(($AO689-1)*3+$AP689+5,$AQ689+7))="",0,IF(COUNTIF(INDIRECT(ADDRESS(($AO689-1)*36+($AP689-1)*12+6,COLUMN())):INDIRECT(ADDRESS(($AO689-1)*36+($AP689-1)*12+$AQ689+4,COLUMN())),INDIRECT(ADDRESS(($AO689-1)*3+$AP689+5,$AQ689+7)))&gt;=1,0,INDIRECT(ADDRESS(($AO689-1)*3+$AP689+5,$AQ689+7)))))</f>
        <v>0</v>
      </c>
      <c r="AS689" s="511">
        <f ca="1">COUNTIF(INDIRECT("H"&amp;(ROW()+12*(($AO689-1)*3+$AP689)-ROW())/12+5):INDIRECT("S"&amp;(ROW()+12*(($AO689-1)*3+$AP689)-ROW())/12+5),AR689)</f>
        <v>0</v>
      </c>
      <c r="AT689" s="515">
        <f ca="1">IF($AQ689=1,IF(INDIRECT(ADDRESS(($AO689-1)*3+$AP689+5,$AQ689+20))="",0,INDIRECT(ADDRESS(($AO689-1)*3+$AP689+5,$AQ689+20))),IF(INDIRECT(ADDRESS(($AO689-1)*3+$AP689+5,$AQ689+20))="",0,IF(COUNTIF(INDIRECT(ADDRESS(($AO689-1)*36+($AP689-1)*12+6,COLUMN())):INDIRECT(ADDRESS(($AO689-1)*36+($AP689-1)*12+$AQ689+4,COLUMN())),INDIRECT(ADDRESS(($AO689-1)*3+$AP689+5,$AQ689+20)))&gt;=1,0,INDIRECT(ADDRESS(($AO689-1)*3+$AP689+5,$AQ689+20)))))</f>
        <v>0</v>
      </c>
      <c r="AU689" s="511">
        <f ca="1">COUNTIF(INDIRECT("U"&amp;(ROW()+12*(($AO689-1)*3+$AP689)-ROW())/12+5):INDIRECT("AF"&amp;(ROW()+12*(($AO689-1)*3+$AP689)-ROW())/12+5),AT689)</f>
        <v>0</v>
      </c>
      <c r="AV689" s="511">
        <f ca="1">IF(AND(AR689+AT689&gt;0,AS689+AU689&gt;0),COUNTIF(AV$6:AV688,"&gt;0")+1,0)</f>
        <v>0</v>
      </c>
    </row>
    <row r="690" spans="41:48">
      <c r="AO690" s="511">
        <v>20</v>
      </c>
      <c r="AP690" s="511">
        <v>1</v>
      </c>
      <c r="AQ690" s="511">
        <v>1</v>
      </c>
      <c r="AR690" s="515">
        <f ca="1">IF($AQ690=1,IF(INDIRECT(ADDRESS(($AO690-1)*3+$AP690+5,$AQ690+7))="",0,INDIRECT(ADDRESS(($AO690-1)*3+$AP690+5,$AQ690+7))),IF(INDIRECT(ADDRESS(($AO690-1)*3+$AP690+5,$AQ690+7))="",0,IF(COUNTIF(INDIRECT(ADDRESS(($AO690-1)*36+($AP690-1)*12+6,COLUMN())):INDIRECT(ADDRESS(($AO690-1)*36+($AP690-1)*12+$AQ690+4,COLUMN())),INDIRECT(ADDRESS(($AO690-1)*3+$AP690+5,$AQ690+7)))&gt;=1,0,INDIRECT(ADDRESS(($AO690-1)*3+$AP690+5,$AQ690+7)))))</f>
        <v>0</v>
      </c>
      <c r="AS690" s="511">
        <f ca="1">COUNTIF(INDIRECT("H"&amp;(ROW()+12*(($AO690-1)*3+$AP690)-ROW())/12+5):INDIRECT("S"&amp;(ROW()+12*(($AO690-1)*3+$AP690)-ROW())/12+5),AR690)</f>
        <v>0</v>
      </c>
      <c r="AT690" s="515">
        <f ca="1">IF($AQ690=1,IF(INDIRECT(ADDRESS(($AO690-1)*3+$AP690+5,$AQ690+20))="",0,INDIRECT(ADDRESS(($AO690-1)*3+$AP690+5,$AQ690+20))),IF(INDIRECT(ADDRESS(($AO690-1)*3+$AP690+5,$AQ690+20))="",0,IF(COUNTIF(INDIRECT(ADDRESS(($AO690-1)*36+($AP690-1)*12+6,COLUMN())):INDIRECT(ADDRESS(($AO690-1)*36+($AP690-1)*12+$AQ690+4,COLUMN())),INDIRECT(ADDRESS(($AO690-1)*3+$AP690+5,$AQ690+20)))&gt;=1,0,INDIRECT(ADDRESS(($AO690-1)*3+$AP690+5,$AQ690+20)))))</f>
        <v>0</v>
      </c>
      <c r="AU690" s="511">
        <f ca="1">COUNTIF(INDIRECT("U"&amp;(ROW()+12*(($AO690-1)*3+$AP690)-ROW())/12+5):INDIRECT("AF"&amp;(ROW()+12*(($AO690-1)*3+$AP690)-ROW())/12+5),AT690)</f>
        <v>0</v>
      </c>
      <c r="AV690" s="511">
        <f ca="1">IF(AND(AR690+AT690&gt;0,AS690+AU690&gt;0),COUNTIF(AV$6:AV689,"&gt;0")+1,0)</f>
        <v>0</v>
      </c>
    </row>
    <row r="691" spans="41:48">
      <c r="AO691" s="511">
        <v>20</v>
      </c>
      <c r="AP691" s="511">
        <v>1</v>
      </c>
      <c r="AQ691" s="511">
        <v>2</v>
      </c>
      <c r="AR691" s="515">
        <f ca="1">IF($AQ691=1,IF(INDIRECT(ADDRESS(($AO691-1)*3+$AP691+5,$AQ691+7))="",0,INDIRECT(ADDRESS(($AO691-1)*3+$AP691+5,$AQ691+7))),IF(INDIRECT(ADDRESS(($AO691-1)*3+$AP691+5,$AQ691+7))="",0,IF(COUNTIF(INDIRECT(ADDRESS(($AO691-1)*36+($AP691-1)*12+6,COLUMN())):INDIRECT(ADDRESS(($AO691-1)*36+($AP691-1)*12+$AQ691+4,COLUMN())),INDIRECT(ADDRESS(($AO691-1)*3+$AP691+5,$AQ691+7)))&gt;=1,0,INDIRECT(ADDRESS(($AO691-1)*3+$AP691+5,$AQ691+7)))))</f>
        <v>0</v>
      </c>
      <c r="AS691" s="511">
        <f ca="1">COUNTIF(INDIRECT("H"&amp;(ROW()+12*(($AO691-1)*3+$AP691)-ROW())/12+5):INDIRECT("S"&amp;(ROW()+12*(($AO691-1)*3+$AP691)-ROW())/12+5),AR691)</f>
        <v>0</v>
      </c>
      <c r="AT691" s="515">
        <f ca="1">IF($AQ691=1,IF(INDIRECT(ADDRESS(($AO691-1)*3+$AP691+5,$AQ691+20))="",0,INDIRECT(ADDRESS(($AO691-1)*3+$AP691+5,$AQ691+20))),IF(INDIRECT(ADDRESS(($AO691-1)*3+$AP691+5,$AQ691+20))="",0,IF(COUNTIF(INDIRECT(ADDRESS(($AO691-1)*36+($AP691-1)*12+6,COLUMN())):INDIRECT(ADDRESS(($AO691-1)*36+($AP691-1)*12+$AQ691+4,COLUMN())),INDIRECT(ADDRESS(($AO691-1)*3+$AP691+5,$AQ691+20)))&gt;=1,0,INDIRECT(ADDRESS(($AO691-1)*3+$AP691+5,$AQ691+20)))))</f>
        <v>0</v>
      </c>
      <c r="AU691" s="511">
        <f ca="1">COUNTIF(INDIRECT("U"&amp;(ROW()+12*(($AO691-1)*3+$AP691)-ROW())/12+5):INDIRECT("AF"&amp;(ROW()+12*(($AO691-1)*3+$AP691)-ROW())/12+5),AT691)</f>
        <v>0</v>
      </c>
      <c r="AV691" s="511">
        <f ca="1">IF(AND(AR691+AT691&gt;0,AS691+AU691&gt;0),COUNTIF(AV$6:AV690,"&gt;0")+1,0)</f>
        <v>0</v>
      </c>
    </row>
    <row r="692" spans="41:48">
      <c r="AO692" s="511">
        <v>20</v>
      </c>
      <c r="AP692" s="511">
        <v>1</v>
      </c>
      <c r="AQ692" s="511">
        <v>3</v>
      </c>
      <c r="AR692" s="515">
        <f ca="1">IF($AQ692=1,IF(INDIRECT(ADDRESS(($AO692-1)*3+$AP692+5,$AQ692+7))="",0,INDIRECT(ADDRESS(($AO692-1)*3+$AP692+5,$AQ692+7))),IF(INDIRECT(ADDRESS(($AO692-1)*3+$AP692+5,$AQ692+7))="",0,IF(COUNTIF(INDIRECT(ADDRESS(($AO692-1)*36+($AP692-1)*12+6,COLUMN())):INDIRECT(ADDRESS(($AO692-1)*36+($AP692-1)*12+$AQ692+4,COLUMN())),INDIRECT(ADDRESS(($AO692-1)*3+$AP692+5,$AQ692+7)))&gt;=1,0,INDIRECT(ADDRESS(($AO692-1)*3+$AP692+5,$AQ692+7)))))</f>
        <v>0</v>
      </c>
      <c r="AS692" s="511">
        <f ca="1">COUNTIF(INDIRECT("H"&amp;(ROW()+12*(($AO692-1)*3+$AP692)-ROW())/12+5):INDIRECT("S"&amp;(ROW()+12*(($AO692-1)*3+$AP692)-ROW())/12+5),AR692)</f>
        <v>0</v>
      </c>
      <c r="AT692" s="515">
        <f ca="1">IF($AQ692=1,IF(INDIRECT(ADDRESS(($AO692-1)*3+$AP692+5,$AQ692+20))="",0,INDIRECT(ADDRESS(($AO692-1)*3+$AP692+5,$AQ692+20))),IF(INDIRECT(ADDRESS(($AO692-1)*3+$AP692+5,$AQ692+20))="",0,IF(COUNTIF(INDIRECT(ADDRESS(($AO692-1)*36+($AP692-1)*12+6,COLUMN())):INDIRECT(ADDRESS(($AO692-1)*36+($AP692-1)*12+$AQ692+4,COLUMN())),INDIRECT(ADDRESS(($AO692-1)*3+$AP692+5,$AQ692+20)))&gt;=1,0,INDIRECT(ADDRESS(($AO692-1)*3+$AP692+5,$AQ692+20)))))</f>
        <v>0</v>
      </c>
      <c r="AU692" s="511">
        <f ca="1">COUNTIF(INDIRECT("U"&amp;(ROW()+12*(($AO692-1)*3+$AP692)-ROW())/12+5):INDIRECT("AF"&amp;(ROW()+12*(($AO692-1)*3+$AP692)-ROW())/12+5),AT692)</f>
        <v>0</v>
      </c>
      <c r="AV692" s="511">
        <f ca="1">IF(AND(AR692+AT692&gt;0,AS692+AU692&gt;0),COUNTIF(AV$6:AV691,"&gt;0")+1,0)</f>
        <v>0</v>
      </c>
    </row>
    <row r="693" spans="41:48">
      <c r="AO693" s="511">
        <v>20</v>
      </c>
      <c r="AP693" s="511">
        <v>1</v>
      </c>
      <c r="AQ693" s="511">
        <v>4</v>
      </c>
      <c r="AR693" s="515">
        <f ca="1">IF($AQ693=1,IF(INDIRECT(ADDRESS(($AO693-1)*3+$AP693+5,$AQ693+7))="",0,INDIRECT(ADDRESS(($AO693-1)*3+$AP693+5,$AQ693+7))),IF(INDIRECT(ADDRESS(($AO693-1)*3+$AP693+5,$AQ693+7))="",0,IF(COUNTIF(INDIRECT(ADDRESS(($AO693-1)*36+($AP693-1)*12+6,COLUMN())):INDIRECT(ADDRESS(($AO693-1)*36+($AP693-1)*12+$AQ693+4,COLUMN())),INDIRECT(ADDRESS(($AO693-1)*3+$AP693+5,$AQ693+7)))&gt;=1,0,INDIRECT(ADDRESS(($AO693-1)*3+$AP693+5,$AQ693+7)))))</f>
        <v>0</v>
      </c>
      <c r="AS693" s="511">
        <f ca="1">COUNTIF(INDIRECT("H"&amp;(ROW()+12*(($AO693-1)*3+$AP693)-ROW())/12+5):INDIRECT("S"&amp;(ROW()+12*(($AO693-1)*3+$AP693)-ROW())/12+5),AR693)</f>
        <v>0</v>
      </c>
      <c r="AT693" s="515">
        <f ca="1">IF($AQ693=1,IF(INDIRECT(ADDRESS(($AO693-1)*3+$AP693+5,$AQ693+20))="",0,INDIRECT(ADDRESS(($AO693-1)*3+$AP693+5,$AQ693+20))),IF(INDIRECT(ADDRESS(($AO693-1)*3+$AP693+5,$AQ693+20))="",0,IF(COUNTIF(INDIRECT(ADDRESS(($AO693-1)*36+($AP693-1)*12+6,COLUMN())):INDIRECT(ADDRESS(($AO693-1)*36+($AP693-1)*12+$AQ693+4,COLUMN())),INDIRECT(ADDRESS(($AO693-1)*3+$AP693+5,$AQ693+20)))&gt;=1,0,INDIRECT(ADDRESS(($AO693-1)*3+$AP693+5,$AQ693+20)))))</f>
        <v>0</v>
      </c>
      <c r="AU693" s="511">
        <f ca="1">COUNTIF(INDIRECT("U"&amp;(ROW()+12*(($AO693-1)*3+$AP693)-ROW())/12+5):INDIRECT("AF"&amp;(ROW()+12*(($AO693-1)*3+$AP693)-ROW())/12+5),AT693)</f>
        <v>0</v>
      </c>
      <c r="AV693" s="511">
        <f ca="1">IF(AND(AR693+AT693&gt;0,AS693+AU693&gt;0),COUNTIF(AV$6:AV692,"&gt;0")+1,0)</f>
        <v>0</v>
      </c>
    </row>
    <row r="694" spans="41:48">
      <c r="AO694" s="511">
        <v>20</v>
      </c>
      <c r="AP694" s="511">
        <v>1</v>
      </c>
      <c r="AQ694" s="511">
        <v>5</v>
      </c>
      <c r="AR694" s="515">
        <f ca="1">IF($AQ694=1,IF(INDIRECT(ADDRESS(($AO694-1)*3+$AP694+5,$AQ694+7))="",0,INDIRECT(ADDRESS(($AO694-1)*3+$AP694+5,$AQ694+7))),IF(INDIRECT(ADDRESS(($AO694-1)*3+$AP694+5,$AQ694+7))="",0,IF(COUNTIF(INDIRECT(ADDRESS(($AO694-1)*36+($AP694-1)*12+6,COLUMN())):INDIRECT(ADDRESS(($AO694-1)*36+($AP694-1)*12+$AQ694+4,COLUMN())),INDIRECT(ADDRESS(($AO694-1)*3+$AP694+5,$AQ694+7)))&gt;=1,0,INDIRECT(ADDRESS(($AO694-1)*3+$AP694+5,$AQ694+7)))))</f>
        <v>0</v>
      </c>
      <c r="AS694" s="511">
        <f ca="1">COUNTIF(INDIRECT("H"&amp;(ROW()+12*(($AO694-1)*3+$AP694)-ROW())/12+5):INDIRECT("S"&amp;(ROW()+12*(($AO694-1)*3+$AP694)-ROW())/12+5),AR694)</f>
        <v>0</v>
      </c>
      <c r="AT694" s="515">
        <f ca="1">IF($AQ694=1,IF(INDIRECT(ADDRESS(($AO694-1)*3+$AP694+5,$AQ694+20))="",0,INDIRECT(ADDRESS(($AO694-1)*3+$AP694+5,$AQ694+20))),IF(INDIRECT(ADDRESS(($AO694-1)*3+$AP694+5,$AQ694+20))="",0,IF(COUNTIF(INDIRECT(ADDRESS(($AO694-1)*36+($AP694-1)*12+6,COLUMN())):INDIRECT(ADDRESS(($AO694-1)*36+($AP694-1)*12+$AQ694+4,COLUMN())),INDIRECT(ADDRESS(($AO694-1)*3+$AP694+5,$AQ694+20)))&gt;=1,0,INDIRECT(ADDRESS(($AO694-1)*3+$AP694+5,$AQ694+20)))))</f>
        <v>0</v>
      </c>
      <c r="AU694" s="511">
        <f ca="1">COUNTIF(INDIRECT("U"&amp;(ROW()+12*(($AO694-1)*3+$AP694)-ROW())/12+5):INDIRECT("AF"&amp;(ROW()+12*(($AO694-1)*3+$AP694)-ROW())/12+5),AT694)</f>
        <v>0</v>
      </c>
      <c r="AV694" s="511">
        <f ca="1">IF(AND(AR694+AT694&gt;0,AS694+AU694&gt;0),COUNTIF(AV$6:AV693,"&gt;0")+1,0)</f>
        <v>0</v>
      </c>
    </row>
    <row r="695" spans="41:48">
      <c r="AO695" s="511">
        <v>20</v>
      </c>
      <c r="AP695" s="511">
        <v>1</v>
      </c>
      <c r="AQ695" s="511">
        <v>6</v>
      </c>
      <c r="AR695" s="515">
        <f ca="1">IF($AQ695=1,IF(INDIRECT(ADDRESS(($AO695-1)*3+$AP695+5,$AQ695+7))="",0,INDIRECT(ADDRESS(($AO695-1)*3+$AP695+5,$AQ695+7))),IF(INDIRECT(ADDRESS(($AO695-1)*3+$AP695+5,$AQ695+7))="",0,IF(COUNTIF(INDIRECT(ADDRESS(($AO695-1)*36+($AP695-1)*12+6,COLUMN())):INDIRECT(ADDRESS(($AO695-1)*36+($AP695-1)*12+$AQ695+4,COLUMN())),INDIRECT(ADDRESS(($AO695-1)*3+$AP695+5,$AQ695+7)))&gt;=1,0,INDIRECT(ADDRESS(($AO695-1)*3+$AP695+5,$AQ695+7)))))</f>
        <v>0</v>
      </c>
      <c r="AS695" s="511">
        <f ca="1">COUNTIF(INDIRECT("H"&amp;(ROW()+12*(($AO695-1)*3+$AP695)-ROW())/12+5):INDIRECT("S"&amp;(ROW()+12*(($AO695-1)*3+$AP695)-ROW())/12+5),AR695)</f>
        <v>0</v>
      </c>
      <c r="AT695" s="515">
        <f ca="1">IF($AQ695=1,IF(INDIRECT(ADDRESS(($AO695-1)*3+$AP695+5,$AQ695+20))="",0,INDIRECT(ADDRESS(($AO695-1)*3+$AP695+5,$AQ695+20))),IF(INDIRECT(ADDRESS(($AO695-1)*3+$AP695+5,$AQ695+20))="",0,IF(COUNTIF(INDIRECT(ADDRESS(($AO695-1)*36+($AP695-1)*12+6,COLUMN())):INDIRECT(ADDRESS(($AO695-1)*36+($AP695-1)*12+$AQ695+4,COLUMN())),INDIRECT(ADDRESS(($AO695-1)*3+$AP695+5,$AQ695+20)))&gt;=1,0,INDIRECT(ADDRESS(($AO695-1)*3+$AP695+5,$AQ695+20)))))</f>
        <v>0</v>
      </c>
      <c r="AU695" s="511">
        <f ca="1">COUNTIF(INDIRECT("U"&amp;(ROW()+12*(($AO695-1)*3+$AP695)-ROW())/12+5):INDIRECT("AF"&amp;(ROW()+12*(($AO695-1)*3+$AP695)-ROW())/12+5),AT695)</f>
        <v>0</v>
      </c>
      <c r="AV695" s="511">
        <f ca="1">IF(AND(AR695+AT695&gt;0,AS695+AU695&gt;0),COUNTIF(AV$6:AV694,"&gt;0")+1,0)</f>
        <v>0</v>
      </c>
    </row>
    <row r="696" spans="41:48">
      <c r="AO696" s="511">
        <v>20</v>
      </c>
      <c r="AP696" s="511">
        <v>1</v>
      </c>
      <c r="AQ696" s="511">
        <v>7</v>
      </c>
      <c r="AR696" s="515">
        <f ca="1">IF($AQ696=1,IF(INDIRECT(ADDRESS(($AO696-1)*3+$AP696+5,$AQ696+7))="",0,INDIRECT(ADDRESS(($AO696-1)*3+$AP696+5,$AQ696+7))),IF(INDIRECT(ADDRESS(($AO696-1)*3+$AP696+5,$AQ696+7))="",0,IF(COUNTIF(INDIRECT(ADDRESS(($AO696-1)*36+($AP696-1)*12+6,COLUMN())):INDIRECT(ADDRESS(($AO696-1)*36+($AP696-1)*12+$AQ696+4,COLUMN())),INDIRECT(ADDRESS(($AO696-1)*3+$AP696+5,$AQ696+7)))&gt;=1,0,INDIRECT(ADDRESS(($AO696-1)*3+$AP696+5,$AQ696+7)))))</f>
        <v>0</v>
      </c>
      <c r="AS696" s="511">
        <f ca="1">COUNTIF(INDIRECT("H"&amp;(ROW()+12*(($AO696-1)*3+$AP696)-ROW())/12+5):INDIRECT("S"&amp;(ROW()+12*(($AO696-1)*3+$AP696)-ROW())/12+5),AR696)</f>
        <v>0</v>
      </c>
      <c r="AT696" s="515">
        <f ca="1">IF($AQ696=1,IF(INDIRECT(ADDRESS(($AO696-1)*3+$AP696+5,$AQ696+20))="",0,INDIRECT(ADDRESS(($AO696-1)*3+$AP696+5,$AQ696+20))),IF(INDIRECT(ADDRESS(($AO696-1)*3+$AP696+5,$AQ696+20))="",0,IF(COUNTIF(INDIRECT(ADDRESS(($AO696-1)*36+($AP696-1)*12+6,COLUMN())):INDIRECT(ADDRESS(($AO696-1)*36+($AP696-1)*12+$AQ696+4,COLUMN())),INDIRECT(ADDRESS(($AO696-1)*3+$AP696+5,$AQ696+20)))&gt;=1,0,INDIRECT(ADDRESS(($AO696-1)*3+$AP696+5,$AQ696+20)))))</f>
        <v>0</v>
      </c>
      <c r="AU696" s="511">
        <f ca="1">COUNTIF(INDIRECT("U"&amp;(ROW()+12*(($AO696-1)*3+$AP696)-ROW())/12+5):INDIRECT("AF"&amp;(ROW()+12*(($AO696-1)*3+$AP696)-ROW())/12+5),AT696)</f>
        <v>0</v>
      </c>
      <c r="AV696" s="511">
        <f ca="1">IF(AND(AR696+AT696&gt;0,AS696+AU696&gt;0),COUNTIF(AV$6:AV695,"&gt;0")+1,0)</f>
        <v>0</v>
      </c>
    </row>
    <row r="697" spans="41:48">
      <c r="AO697" s="511">
        <v>20</v>
      </c>
      <c r="AP697" s="511">
        <v>1</v>
      </c>
      <c r="AQ697" s="511">
        <v>8</v>
      </c>
      <c r="AR697" s="515">
        <f ca="1">IF($AQ697=1,IF(INDIRECT(ADDRESS(($AO697-1)*3+$AP697+5,$AQ697+7))="",0,INDIRECT(ADDRESS(($AO697-1)*3+$AP697+5,$AQ697+7))),IF(INDIRECT(ADDRESS(($AO697-1)*3+$AP697+5,$AQ697+7))="",0,IF(COUNTIF(INDIRECT(ADDRESS(($AO697-1)*36+($AP697-1)*12+6,COLUMN())):INDIRECT(ADDRESS(($AO697-1)*36+($AP697-1)*12+$AQ697+4,COLUMN())),INDIRECT(ADDRESS(($AO697-1)*3+$AP697+5,$AQ697+7)))&gt;=1,0,INDIRECT(ADDRESS(($AO697-1)*3+$AP697+5,$AQ697+7)))))</f>
        <v>0</v>
      </c>
      <c r="AS697" s="511">
        <f ca="1">COUNTIF(INDIRECT("H"&amp;(ROW()+12*(($AO697-1)*3+$AP697)-ROW())/12+5):INDIRECT("S"&amp;(ROW()+12*(($AO697-1)*3+$AP697)-ROW())/12+5),AR697)</f>
        <v>0</v>
      </c>
      <c r="AT697" s="515">
        <f ca="1">IF($AQ697=1,IF(INDIRECT(ADDRESS(($AO697-1)*3+$AP697+5,$AQ697+20))="",0,INDIRECT(ADDRESS(($AO697-1)*3+$AP697+5,$AQ697+20))),IF(INDIRECT(ADDRESS(($AO697-1)*3+$AP697+5,$AQ697+20))="",0,IF(COUNTIF(INDIRECT(ADDRESS(($AO697-1)*36+($AP697-1)*12+6,COLUMN())):INDIRECT(ADDRESS(($AO697-1)*36+($AP697-1)*12+$AQ697+4,COLUMN())),INDIRECT(ADDRESS(($AO697-1)*3+$AP697+5,$AQ697+20)))&gt;=1,0,INDIRECT(ADDRESS(($AO697-1)*3+$AP697+5,$AQ697+20)))))</f>
        <v>0</v>
      </c>
      <c r="AU697" s="511">
        <f ca="1">COUNTIF(INDIRECT("U"&amp;(ROW()+12*(($AO697-1)*3+$AP697)-ROW())/12+5):INDIRECT("AF"&amp;(ROW()+12*(($AO697-1)*3+$AP697)-ROW())/12+5),AT697)</f>
        <v>0</v>
      </c>
      <c r="AV697" s="511">
        <f ca="1">IF(AND(AR697+AT697&gt;0,AS697+AU697&gt;0),COUNTIF(AV$6:AV696,"&gt;0")+1,0)</f>
        <v>0</v>
      </c>
    </row>
    <row r="698" spans="41:48">
      <c r="AO698" s="511">
        <v>20</v>
      </c>
      <c r="AP698" s="511">
        <v>1</v>
      </c>
      <c r="AQ698" s="511">
        <v>9</v>
      </c>
      <c r="AR698" s="515">
        <f ca="1">IF($AQ698=1,IF(INDIRECT(ADDRESS(($AO698-1)*3+$AP698+5,$AQ698+7))="",0,INDIRECT(ADDRESS(($AO698-1)*3+$AP698+5,$AQ698+7))),IF(INDIRECT(ADDRESS(($AO698-1)*3+$AP698+5,$AQ698+7))="",0,IF(COUNTIF(INDIRECT(ADDRESS(($AO698-1)*36+($AP698-1)*12+6,COLUMN())):INDIRECT(ADDRESS(($AO698-1)*36+($AP698-1)*12+$AQ698+4,COLUMN())),INDIRECT(ADDRESS(($AO698-1)*3+$AP698+5,$AQ698+7)))&gt;=1,0,INDIRECT(ADDRESS(($AO698-1)*3+$AP698+5,$AQ698+7)))))</f>
        <v>0</v>
      </c>
      <c r="AS698" s="511">
        <f ca="1">COUNTIF(INDIRECT("H"&amp;(ROW()+12*(($AO698-1)*3+$AP698)-ROW())/12+5):INDIRECT("S"&amp;(ROW()+12*(($AO698-1)*3+$AP698)-ROW())/12+5),AR698)</f>
        <v>0</v>
      </c>
      <c r="AT698" s="515">
        <f ca="1">IF($AQ698=1,IF(INDIRECT(ADDRESS(($AO698-1)*3+$AP698+5,$AQ698+20))="",0,INDIRECT(ADDRESS(($AO698-1)*3+$AP698+5,$AQ698+20))),IF(INDIRECT(ADDRESS(($AO698-1)*3+$AP698+5,$AQ698+20))="",0,IF(COUNTIF(INDIRECT(ADDRESS(($AO698-1)*36+($AP698-1)*12+6,COLUMN())):INDIRECT(ADDRESS(($AO698-1)*36+($AP698-1)*12+$AQ698+4,COLUMN())),INDIRECT(ADDRESS(($AO698-1)*3+$AP698+5,$AQ698+20)))&gt;=1,0,INDIRECT(ADDRESS(($AO698-1)*3+$AP698+5,$AQ698+20)))))</f>
        <v>0</v>
      </c>
      <c r="AU698" s="511">
        <f ca="1">COUNTIF(INDIRECT("U"&amp;(ROW()+12*(($AO698-1)*3+$AP698)-ROW())/12+5):INDIRECT("AF"&amp;(ROW()+12*(($AO698-1)*3+$AP698)-ROW())/12+5),AT698)</f>
        <v>0</v>
      </c>
      <c r="AV698" s="511">
        <f ca="1">IF(AND(AR698+AT698&gt;0,AS698+AU698&gt;0),COUNTIF(AV$6:AV697,"&gt;0")+1,0)</f>
        <v>0</v>
      </c>
    </row>
    <row r="699" spans="41:48">
      <c r="AO699" s="511">
        <v>20</v>
      </c>
      <c r="AP699" s="511">
        <v>1</v>
      </c>
      <c r="AQ699" s="511">
        <v>10</v>
      </c>
      <c r="AR699" s="515">
        <f ca="1">IF($AQ699=1,IF(INDIRECT(ADDRESS(($AO699-1)*3+$AP699+5,$AQ699+7))="",0,INDIRECT(ADDRESS(($AO699-1)*3+$AP699+5,$AQ699+7))),IF(INDIRECT(ADDRESS(($AO699-1)*3+$AP699+5,$AQ699+7))="",0,IF(COUNTIF(INDIRECT(ADDRESS(($AO699-1)*36+($AP699-1)*12+6,COLUMN())):INDIRECT(ADDRESS(($AO699-1)*36+($AP699-1)*12+$AQ699+4,COLUMN())),INDIRECT(ADDRESS(($AO699-1)*3+$AP699+5,$AQ699+7)))&gt;=1,0,INDIRECT(ADDRESS(($AO699-1)*3+$AP699+5,$AQ699+7)))))</f>
        <v>0</v>
      </c>
      <c r="AS699" s="511">
        <f ca="1">COUNTIF(INDIRECT("H"&amp;(ROW()+12*(($AO699-1)*3+$AP699)-ROW())/12+5):INDIRECT("S"&amp;(ROW()+12*(($AO699-1)*3+$AP699)-ROW())/12+5),AR699)</f>
        <v>0</v>
      </c>
      <c r="AT699" s="515">
        <f ca="1">IF($AQ699=1,IF(INDIRECT(ADDRESS(($AO699-1)*3+$AP699+5,$AQ699+20))="",0,INDIRECT(ADDRESS(($AO699-1)*3+$AP699+5,$AQ699+20))),IF(INDIRECT(ADDRESS(($AO699-1)*3+$AP699+5,$AQ699+20))="",0,IF(COUNTIF(INDIRECT(ADDRESS(($AO699-1)*36+($AP699-1)*12+6,COLUMN())):INDIRECT(ADDRESS(($AO699-1)*36+($AP699-1)*12+$AQ699+4,COLUMN())),INDIRECT(ADDRESS(($AO699-1)*3+$AP699+5,$AQ699+20)))&gt;=1,0,INDIRECT(ADDRESS(($AO699-1)*3+$AP699+5,$AQ699+20)))))</f>
        <v>0</v>
      </c>
      <c r="AU699" s="511">
        <f ca="1">COUNTIF(INDIRECT("U"&amp;(ROW()+12*(($AO699-1)*3+$AP699)-ROW())/12+5):INDIRECT("AF"&amp;(ROW()+12*(($AO699-1)*3+$AP699)-ROW())/12+5),AT699)</f>
        <v>0</v>
      </c>
      <c r="AV699" s="511">
        <f ca="1">IF(AND(AR699+AT699&gt;0,AS699+AU699&gt;0),COUNTIF(AV$6:AV698,"&gt;0")+1,0)</f>
        <v>0</v>
      </c>
    </row>
    <row r="700" spans="41:48">
      <c r="AO700" s="511">
        <v>20</v>
      </c>
      <c r="AP700" s="511">
        <v>1</v>
      </c>
      <c r="AQ700" s="511">
        <v>11</v>
      </c>
      <c r="AR700" s="515">
        <f ca="1">IF($AQ700=1,IF(INDIRECT(ADDRESS(($AO700-1)*3+$AP700+5,$AQ700+7))="",0,INDIRECT(ADDRESS(($AO700-1)*3+$AP700+5,$AQ700+7))),IF(INDIRECT(ADDRESS(($AO700-1)*3+$AP700+5,$AQ700+7))="",0,IF(COUNTIF(INDIRECT(ADDRESS(($AO700-1)*36+($AP700-1)*12+6,COLUMN())):INDIRECT(ADDRESS(($AO700-1)*36+($AP700-1)*12+$AQ700+4,COLUMN())),INDIRECT(ADDRESS(($AO700-1)*3+$AP700+5,$AQ700+7)))&gt;=1,0,INDIRECT(ADDRESS(($AO700-1)*3+$AP700+5,$AQ700+7)))))</f>
        <v>0</v>
      </c>
      <c r="AS700" s="511">
        <f ca="1">COUNTIF(INDIRECT("H"&amp;(ROW()+12*(($AO700-1)*3+$AP700)-ROW())/12+5):INDIRECT("S"&amp;(ROW()+12*(($AO700-1)*3+$AP700)-ROW())/12+5),AR700)</f>
        <v>0</v>
      </c>
      <c r="AT700" s="515">
        <f ca="1">IF($AQ700=1,IF(INDIRECT(ADDRESS(($AO700-1)*3+$AP700+5,$AQ700+20))="",0,INDIRECT(ADDRESS(($AO700-1)*3+$AP700+5,$AQ700+20))),IF(INDIRECT(ADDRESS(($AO700-1)*3+$AP700+5,$AQ700+20))="",0,IF(COUNTIF(INDIRECT(ADDRESS(($AO700-1)*36+($AP700-1)*12+6,COLUMN())):INDIRECT(ADDRESS(($AO700-1)*36+($AP700-1)*12+$AQ700+4,COLUMN())),INDIRECT(ADDRESS(($AO700-1)*3+$AP700+5,$AQ700+20)))&gt;=1,0,INDIRECT(ADDRESS(($AO700-1)*3+$AP700+5,$AQ700+20)))))</f>
        <v>0</v>
      </c>
      <c r="AU700" s="511">
        <f ca="1">COUNTIF(INDIRECT("U"&amp;(ROW()+12*(($AO700-1)*3+$AP700)-ROW())/12+5):INDIRECT("AF"&amp;(ROW()+12*(($AO700-1)*3+$AP700)-ROW())/12+5),AT700)</f>
        <v>0</v>
      </c>
      <c r="AV700" s="511">
        <f ca="1">IF(AND(AR700+AT700&gt;0,AS700+AU700&gt;0),COUNTIF(AV$6:AV699,"&gt;0")+1,0)</f>
        <v>0</v>
      </c>
    </row>
    <row r="701" spans="41:48">
      <c r="AO701" s="511">
        <v>20</v>
      </c>
      <c r="AP701" s="511">
        <v>1</v>
      </c>
      <c r="AQ701" s="511">
        <v>12</v>
      </c>
      <c r="AR701" s="515">
        <f ca="1">IF($AQ701=1,IF(INDIRECT(ADDRESS(($AO701-1)*3+$AP701+5,$AQ701+7))="",0,INDIRECT(ADDRESS(($AO701-1)*3+$AP701+5,$AQ701+7))),IF(INDIRECT(ADDRESS(($AO701-1)*3+$AP701+5,$AQ701+7))="",0,IF(COUNTIF(INDIRECT(ADDRESS(($AO701-1)*36+($AP701-1)*12+6,COLUMN())):INDIRECT(ADDRESS(($AO701-1)*36+($AP701-1)*12+$AQ701+4,COLUMN())),INDIRECT(ADDRESS(($AO701-1)*3+$AP701+5,$AQ701+7)))&gt;=1,0,INDIRECT(ADDRESS(($AO701-1)*3+$AP701+5,$AQ701+7)))))</f>
        <v>0</v>
      </c>
      <c r="AS701" s="511">
        <f ca="1">COUNTIF(INDIRECT("H"&amp;(ROW()+12*(($AO701-1)*3+$AP701)-ROW())/12+5):INDIRECT("S"&amp;(ROW()+12*(($AO701-1)*3+$AP701)-ROW())/12+5),AR701)</f>
        <v>0</v>
      </c>
      <c r="AT701" s="515">
        <f ca="1">IF($AQ701=1,IF(INDIRECT(ADDRESS(($AO701-1)*3+$AP701+5,$AQ701+20))="",0,INDIRECT(ADDRESS(($AO701-1)*3+$AP701+5,$AQ701+20))),IF(INDIRECT(ADDRESS(($AO701-1)*3+$AP701+5,$AQ701+20))="",0,IF(COUNTIF(INDIRECT(ADDRESS(($AO701-1)*36+($AP701-1)*12+6,COLUMN())):INDIRECT(ADDRESS(($AO701-1)*36+($AP701-1)*12+$AQ701+4,COLUMN())),INDIRECT(ADDRESS(($AO701-1)*3+$AP701+5,$AQ701+20)))&gt;=1,0,INDIRECT(ADDRESS(($AO701-1)*3+$AP701+5,$AQ701+20)))))</f>
        <v>0</v>
      </c>
      <c r="AU701" s="511">
        <f ca="1">COUNTIF(INDIRECT("U"&amp;(ROW()+12*(($AO701-1)*3+$AP701)-ROW())/12+5):INDIRECT("AF"&amp;(ROW()+12*(($AO701-1)*3+$AP701)-ROW())/12+5),AT701)</f>
        <v>0</v>
      </c>
      <c r="AV701" s="511">
        <f ca="1">IF(AND(AR701+AT701&gt;0,AS701+AU701&gt;0),COUNTIF(AV$6:AV700,"&gt;0")+1,0)</f>
        <v>0</v>
      </c>
    </row>
    <row r="702" spans="41:48">
      <c r="AO702" s="511">
        <v>20</v>
      </c>
      <c r="AP702" s="511">
        <v>2</v>
      </c>
      <c r="AQ702" s="511">
        <v>1</v>
      </c>
      <c r="AR702" s="515">
        <f ca="1">IF($AQ702=1,IF(INDIRECT(ADDRESS(($AO702-1)*3+$AP702+5,$AQ702+7))="",0,INDIRECT(ADDRESS(($AO702-1)*3+$AP702+5,$AQ702+7))),IF(INDIRECT(ADDRESS(($AO702-1)*3+$AP702+5,$AQ702+7))="",0,IF(COUNTIF(INDIRECT(ADDRESS(($AO702-1)*36+($AP702-1)*12+6,COLUMN())):INDIRECT(ADDRESS(($AO702-1)*36+($AP702-1)*12+$AQ702+4,COLUMN())),INDIRECT(ADDRESS(($AO702-1)*3+$AP702+5,$AQ702+7)))&gt;=1,0,INDIRECT(ADDRESS(($AO702-1)*3+$AP702+5,$AQ702+7)))))</f>
        <v>0</v>
      </c>
      <c r="AS702" s="511">
        <f ca="1">COUNTIF(INDIRECT("H"&amp;(ROW()+12*(($AO702-1)*3+$AP702)-ROW())/12+5):INDIRECT("S"&amp;(ROW()+12*(($AO702-1)*3+$AP702)-ROW())/12+5),AR702)</f>
        <v>0</v>
      </c>
      <c r="AT702" s="515">
        <f ca="1">IF($AQ702=1,IF(INDIRECT(ADDRESS(($AO702-1)*3+$AP702+5,$AQ702+20))="",0,INDIRECT(ADDRESS(($AO702-1)*3+$AP702+5,$AQ702+20))),IF(INDIRECT(ADDRESS(($AO702-1)*3+$AP702+5,$AQ702+20))="",0,IF(COUNTIF(INDIRECT(ADDRESS(($AO702-1)*36+($AP702-1)*12+6,COLUMN())):INDIRECT(ADDRESS(($AO702-1)*36+($AP702-1)*12+$AQ702+4,COLUMN())),INDIRECT(ADDRESS(($AO702-1)*3+$AP702+5,$AQ702+20)))&gt;=1,0,INDIRECT(ADDRESS(($AO702-1)*3+$AP702+5,$AQ702+20)))))</f>
        <v>0</v>
      </c>
      <c r="AU702" s="511">
        <f ca="1">COUNTIF(INDIRECT("U"&amp;(ROW()+12*(($AO702-1)*3+$AP702)-ROW())/12+5):INDIRECT("AF"&amp;(ROW()+12*(($AO702-1)*3+$AP702)-ROW())/12+5),AT702)</f>
        <v>0</v>
      </c>
      <c r="AV702" s="511">
        <f ca="1">IF(AND(AR702+AT702&gt;0,AS702+AU702&gt;0),COUNTIF(AV$6:AV701,"&gt;0")+1,0)</f>
        <v>0</v>
      </c>
    </row>
    <row r="703" spans="41:48">
      <c r="AO703" s="511">
        <v>20</v>
      </c>
      <c r="AP703" s="511">
        <v>2</v>
      </c>
      <c r="AQ703" s="511">
        <v>2</v>
      </c>
      <c r="AR703" s="515">
        <f ca="1">IF($AQ703=1,IF(INDIRECT(ADDRESS(($AO703-1)*3+$AP703+5,$AQ703+7))="",0,INDIRECT(ADDRESS(($AO703-1)*3+$AP703+5,$AQ703+7))),IF(INDIRECT(ADDRESS(($AO703-1)*3+$AP703+5,$AQ703+7))="",0,IF(COUNTIF(INDIRECT(ADDRESS(($AO703-1)*36+($AP703-1)*12+6,COLUMN())):INDIRECT(ADDRESS(($AO703-1)*36+($AP703-1)*12+$AQ703+4,COLUMN())),INDIRECT(ADDRESS(($AO703-1)*3+$AP703+5,$AQ703+7)))&gt;=1,0,INDIRECT(ADDRESS(($AO703-1)*3+$AP703+5,$AQ703+7)))))</f>
        <v>0</v>
      </c>
      <c r="AS703" s="511">
        <f ca="1">COUNTIF(INDIRECT("H"&amp;(ROW()+12*(($AO703-1)*3+$AP703)-ROW())/12+5):INDIRECT("S"&amp;(ROW()+12*(($AO703-1)*3+$AP703)-ROW())/12+5),AR703)</f>
        <v>0</v>
      </c>
      <c r="AT703" s="515">
        <f ca="1">IF($AQ703=1,IF(INDIRECT(ADDRESS(($AO703-1)*3+$AP703+5,$AQ703+20))="",0,INDIRECT(ADDRESS(($AO703-1)*3+$AP703+5,$AQ703+20))),IF(INDIRECT(ADDRESS(($AO703-1)*3+$AP703+5,$AQ703+20))="",0,IF(COUNTIF(INDIRECT(ADDRESS(($AO703-1)*36+($AP703-1)*12+6,COLUMN())):INDIRECT(ADDRESS(($AO703-1)*36+($AP703-1)*12+$AQ703+4,COLUMN())),INDIRECT(ADDRESS(($AO703-1)*3+$AP703+5,$AQ703+20)))&gt;=1,0,INDIRECT(ADDRESS(($AO703-1)*3+$AP703+5,$AQ703+20)))))</f>
        <v>0</v>
      </c>
      <c r="AU703" s="511">
        <f ca="1">COUNTIF(INDIRECT("U"&amp;(ROW()+12*(($AO703-1)*3+$AP703)-ROW())/12+5):INDIRECT("AF"&amp;(ROW()+12*(($AO703-1)*3+$AP703)-ROW())/12+5),AT703)</f>
        <v>0</v>
      </c>
      <c r="AV703" s="511">
        <f ca="1">IF(AND(AR703+AT703&gt;0,AS703+AU703&gt;0),COUNTIF(AV$6:AV702,"&gt;0")+1,0)</f>
        <v>0</v>
      </c>
    </row>
    <row r="704" spans="41:48">
      <c r="AO704" s="511">
        <v>20</v>
      </c>
      <c r="AP704" s="511">
        <v>2</v>
      </c>
      <c r="AQ704" s="511">
        <v>3</v>
      </c>
      <c r="AR704" s="515">
        <f ca="1">IF($AQ704=1,IF(INDIRECT(ADDRESS(($AO704-1)*3+$AP704+5,$AQ704+7))="",0,INDIRECT(ADDRESS(($AO704-1)*3+$AP704+5,$AQ704+7))),IF(INDIRECT(ADDRESS(($AO704-1)*3+$AP704+5,$AQ704+7))="",0,IF(COUNTIF(INDIRECT(ADDRESS(($AO704-1)*36+($AP704-1)*12+6,COLUMN())):INDIRECT(ADDRESS(($AO704-1)*36+($AP704-1)*12+$AQ704+4,COLUMN())),INDIRECT(ADDRESS(($AO704-1)*3+$AP704+5,$AQ704+7)))&gt;=1,0,INDIRECT(ADDRESS(($AO704-1)*3+$AP704+5,$AQ704+7)))))</f>
        <v>0</v>
      </c>
      <c r="AS704" s="511">
        <f ca="1">COUNTIF(INDIRECT("H"&amp;(ROW()+12*(($AO704-1)*3+$AP704)-ROW())/12+5):INDIRECT("S"&amp;(ROW()+12*(($AO704-1)*3+$AP704)-ROW())/12+5),AR704)</f>
        <v>0</v>
      </c>
      <c r="AT704" s="515">
        <f ca="1">IF($AQ704=1,IF(INDIRECT(ADDRESS(($AO704-1)*3+$AP704+5,$AQ704+20))="",0,INDIRECT(ADDRESS(($AO704-1)*3+$AP704+5,$AQ704+20))),IF(INDIRECT(ADDRESS(($AO704-1)*3+$AP704+5,$AQ704+20))="",0,IF(COUNTIF(INDIRECT(ADDRESS(($AO704-1)*36+($AP704-1)*12+6,COLUMN())):INDIRECT(ADDRESS(($AO704-1)*36+($AP704-1)*12+$AQ704+4,COLUMN())),INDIRECT(ADDRESS(($AO704-1)*3+$AP704+5,$AQ704+20)))&gt;=1,0,INDIRECT(ADDRESS(($AO704-1)*3+$AP704+5,$AQ704+20)))))</f>
        <v>0</v>
      </c>
      <c r="AU704" s="511">
        <f ca="1">COUNTIF(INDIRECT("U"&amp;(ROW()+12*(($AO704-1)*3+$AP704)-ROW())/12+5):INDIRECT("AF"&amp;(ROW()+12*(($AO704-1)*3+$AP704)-ROW())/12+5),AT704)</f>
        <v>0</v>
      </c>
      <c r="AV704" s="511">
        <f ca="1">IF(AND(AR704+AT704&gt;0,AS704+AU704&gt;0),COUNTIF(AV$6:AV703,"&gt;0")+1,0)</f>
        <v>0</v>
      </c>
    </row>
    <row r="705" spans="41:48">
      <c r="AO705" s="511">
        <v>20</v>
      </c>
      <c r="AP705" s="511">
        <v>2</v>
      </c>
      <c r="AQ705" s="511">
        <v>4</v>
      </c>
      <c r="AR705" s="515">
        <f ca="1">IF($AQ705=1,IF(INDIRECT(ADDRESS(($AO705-1)*3+$AP705+5,$AQ705+7))="",0,INDIRECT(ADDRESS(($AO705-1)*3+$AP705+5,$AQ705+7))),IF(INDIRECT(ADDRESS(($AO705-1)*3+$AP705+5,$AQ705+7))="",0,IF(COUNTIF(INDIRECT(ADDRESS(($AO705-1)*36+($AP705-1)*12+6,COLUMN())):INDIRECT(ADDRESS(($AO705-1)*36+($AP705-1)*12+$AQ705+4,COLUMN())),INDIRECT(ADDRESS(($AO705-1)*3+$AP705+5,$AQ705+7)))&gt;=1,0,INDIRECT(ADDRESS(($AO705-1)*3+$AP705+5,$AQ705+7)))))</f>
        <v>0</v>
      </c>
      <c r="AS705" s="511">
        <f ca="1">COUNTIF(INDIRECT("H"&amp;(ROW()+12*(($AO705-1)*3+$AP705)-ROW())/12+5):INDIRECT("S"&amp;(ROW()+12*(($AO705-1)*3+$AP705)-ROW())/12+5),AR705)</f>
        <v>0</v>
      </c>
      <c r="AT705" s="515">
        <f ca="1">IF($AQ705=1,IF(INDIRECT(ADDRESS(($AO705-1)*3+$AP705+5,$AQ705+20))="",0,INDIRECT(ADDRESS(($AO705-1)*3+$AP705+5,$AQ705+20))),IF(INDIRECT(ADDRESS(($AO705-1)*3+$AP705+5,$AQ705+20))="",0,IF(COUNTIF(INDIRECT(ADDRESS(($AO705-1)*36+($AP705-1)*12+6,COLUMN())):INDIRECT(ADDRESS(($AO705-1)*36+($AP705-1)*12+$AQ705+4,COLUMN())),INDIRECT(ADDRESS(($AO705-1)*3+$AP705+5,$AQ705+20)))&gt;=1,0,INDIRECT(ADDRESS(($AO705-1)*3+$AP705+5,$AQ705+20)))))</f>
        <v>0</v>
      </c>
      <c r="AU705" s="511">
        <f ca="1">COUNTIF(INDIRECT("U"&amp;(ROW()+12*(($AO705-1)*3+$AP705)-ROW())/12+5):INDIRECT("AF"&amp;(ROW()+12*(($AO705-1)*3+$AP705)-ROW())/12+5),AT705)</f>
        <v>0</v>
      </c>
      <c r="AV705" s="511">
        <f ca="1">IF(AND(AR705+AT705&gt;0,AS705+AU705&gt;0),COUNTIF(AV$6:AV704,"&gt;0")+1,0)</f>
        <v>0</v>
      </c>
    </row>
    <row r="706" spans="41:48">
      <c r="AO706" s="511">
        <v>20</v>
      </c>
      <c r="AP706" s="511">
        <v>2</v>
      </c>
      <c r="AQ706" s="511">
        <v>5</v>
      </c>
      <c r="AR706" s="515">
        <f ca="1">IF($AQ706=1,IF(INDIRECT(ADDRESS(($AO706-1)*3+$AP706+5,$AQ706+7))="",0,INDIRECT(ADDRESS(($AO706-1)*3+$AP706+5,$AQ706+7))),IF(INDIRECT(ADDRESS(($AO706-1)*3+$AP706+5,$AQ706+7))="",0,IF(COUNTIF(INDIRECT(ADDRESS(($AO706-1)*36+($AP706-1)*12+6,COLUMN())):INDIRECT(ADDRESS(($AO706-1)*36+($AP706-1)*12+$AQ706+4,COLUMN())),INDIRECT(ADDRESS(($AO706-1)*3+$AP706+5,$AQ706+7)))&gt;=1,0,INDIRECT(ADDRESS(($AO706-1)*3+$AP706+5,$AQ706+7)))))</f>
        <v>0</v>
      </c>
      <c r="AS706" s="511">
        <f ca="1">COUNTIF(INDIRECT("H"&amp;(ROW()+12*(($AO706-1)*3+$AP706)-ROW())/12+5):INDIRECT("S"&amp;(ROW()+12*(($AO706-1)*3+$AP706)-ROW())/12+5),AR706)</f>
        <v>0</v>
      </c>
      <c r="AT706" s="515">
        <f ca="1">IF($AQ706=1,IF(INDIRECT(ADDRESS(($AO706-1)*3+$AP706+5,$AQ706+20))="",0,INDIRECT(ADDRESS(($AO706-1)*3+$AP706+5,$AQ706+20))),IF(INDIRECT(ADDRESS(($AO706-1)*3+$AP706+5,$AQ706+20))="",0,IF(COUNTIF(INDIRECT(ADDRESS(($AO706-1)*36+($AP706-1)*12+6,COLUMN())):INDIRECT(ADDRESS(($AO706-1)*36+($AP706-1)*12+$AQ706+4,COLUMN())),INDIRECT(ADDRESS(($AO706-1)*3+$AP706+5,$AQ706+20)))&gt;=1,0,INDIRECT(ADDRESS(($AO706-1)*3+$AP706+5,$AQ706+20)))))</f>
        <v>0</v>
      </c>
      <c r="AU706" s="511">
        <f ca="1">COUNTIF(INDIRECT("U"&amp;(ROW()+12*(($AO706-1)*3+$AP706)-ROW())/12+5):INDIRECT("AF"&amp;(ROW()+12*(($AO706-1)*3+$AP706)-ROW())/12+5),AT706)</f>
        <v>0</v>
      </c>
      <c r="AV706" s="511">
        <f ca="1">IF(AND(AR706+AT706&gt;0,AS706+AU706&gt;0),COUNTIF(AV$6:AV705,"&gt;0")+1,0)</f>
        <v>0</v>
      </c>
    </row>
    <row r="707" spans="41:48">
      <c r="AO707" s="511">
        <v>20</v>
      </c>
      <c r="AP707" s="511">
        <v>2</v>
      </c>
      <c r="AQ707" s="511">
        <v>6</v>
      </c>
      <c r="AR707" s="515">
        <f ca="1">IF($AQ707=1,IF(INDIRECT(ADDRESS(($AO707-1)*3+$AP707+5,$AQ707+7))="",0,INDIRECT(ADDRESS(($AO707-1)*3+$AP707+5,$AQ707+7))),IF(INDIRECT(ADDRESS(($AO707-1)*3+$AP707+5,$AQ707+7))="",0,IF(COUNTIF(INDIRECT(ADDRESS(($AO707-1)*36+($AP707-1)*12+6,COLUMN())):INDIRECT(ADDRESS(($AO707-1)*36+($AP707-1)*12+$AQ707+4,COLUMN())),INDIRECT(ADDRESS(($AO707-1)*3+$AP707+5,$AQ707+7)))&gt;=1,0,INDIRECT(ADDRESS(($AO707-1)*3+$AP707+5,$AQ707+7)))))</f>
        <v>0</v>
      </c>
      <c r="AS707" s="511">
        <f ca="1">COUNTIF(INDIRECT("H"&amp;(ROW()+12*(($AO707-1)*3+$AP707)-ROW())/12+5):INDIRECT("S"&amp;(ROW()+12*(($AO707-1)*3+$AP707)-ROW())/12+5),AR707)</f>
        <v>0</v>
      </c>
      <c r="AT707" s="515">
        <f ca="1">IF($AQ707=1,IF(INDIRECT(ADDRESS(($AO707-1)*3+$AP707+5,$AQ707+20))="",0,INDIRECT(ADDRESS(($AO707-1)*3+$AP707+5,$AQ707+20))),IF(INDIRECT(ADDRESS(($AO707-1)*3+$AP707+5,$AQ707+20))="",0,IF(COUNTIF(INDIRECT(ADDRESS(($AO707-1)*36+($AP707-1)*12+6,COLUMN())):INDIRECT(ADDRESS(($AO707-1)*36+($AP707-1)*12+$AQ707+4,COLUMN())),INDIRECT(ADDRESS(($AO707-1)*3+$AP707+5,$AQ707+20)))&gt;=1,0,INDIRECT(ADDRESS(($AO707-1)*3+$AP707+5,$AQ707+20)))))</f>
        <v>0</v>
      </c>
      <c r="AU707" s="511">
        <f ca="1">COUNTIF(INDIRECT("U"&amp;(ROW()+12*(($AO707-1)*3+$AP707)-ROW())/12+5):INDIRECT("AF"&amp;(ROW()+12*(($AO707-1)*3+$AP707)-ROW())/12+5),AT707)</f>
        <v>0</v>
      </c>
      <c r="AV707" s="511">
        <f ca="1">IF(AND(AR707+AT707&gt;0,AS707+AU707&gt;0),COUNTIF(AV$6:AV706,"&gt;0")+1,0)</f>
        <v>0</v>
      </c>
    </row>
    <row r="708" spans="41:48">
      <c r="AO708" s="511">
        <v>20</v>
      </c>
      <c r="AP708" s="511">
        <v>2</v>
      </c>
      <c r="AQ708" s="511">
        <v>7</v>
      </c>
      <c r="AR708" s="515">
        <f ca="1">IF($AQ708=1,IF(INDIRECT(ADDRESS(($AO708-1)*3+$AP708+5,$AQ708+7))="",0,INDIRECT(ADDRESS(($AO708-1)*3+$AP708+5,$AQ708+7))),IF(INDIRECT(ADDRESS(($AO708-1)*3+$AP708+5,$AQ708+7))="",0,IF(COUNTIF(INDIRECT(ADDRESS(($AO708-1)*36+($AP708-1)*12+6,COLUMN())):INDIRECT(ADDRESS(($AO708-1)*36+($AP708-1)*12+$AQ708+4,COLUMN())),INDIRECT(ADDRESS(($AO708-1)*3+$AP708+5,$AQ708+7)))&gt;=1,0,INDIRECT(ADDRESS(($AO708-1)*3+$AP708+5,$AQ708+7)))))</f>
        <v>0</v>
      </c>
      <c r="AS708" s="511">
        <f ca="1">COUNTIF(INDIRECT("H"&amp;(ROW()+12*(($AO708-1)*3+$AP708)-ROW())/12+5):INDIRECT("S"&amp;(ROW()+12*(($AO708-1)*3+$AP708)-ROW())/12+5),AR708)</f>
        <v>0</v>
      </c>
      <c r="AT708" s="515">
        <f ca="1">IF($AQ708=1,IF(INDIRECT(ADDRESS(($AO708-1)*3+$AP708+5,$AQ708+20))="",0,INDIRECT(ADDRESS(($AO708-1)*3+$AP708+5,$AQ708+20))),IF(INDIRECT(ADDRESS(($AO708-1)*3+$AP708+5,$AQ708+20))="",0,IF(COUNTIF(INDIRECT(ADDRESS(($AO708-1)*36+($AP708-1)*12+6,COLUMN())):INDIRECT(ADDRESS(($AO708-1)*36+($AP708-1)*12+$AQ708+4,COLUMN())),INDIRECT(ADDRESS(($AO708-1)*3+$AP708+5,$AQ708+20)))&gt;=1,0,INDIRECT(ADDRESS(($AO708-1)*3+$AP708+5,$AQ708+20)))))</f>
        <v>0</v>
      </c>
      <c r="AU708" s="511">
        <f ca="1">COUNTIF(INDIRECT("U"&amp;(ROW()+12*(($AO708-1)*3+$AP708)-ROW())/12+5):INDIRECT("AF"&amp;(ROW()+12*(($AO708-1)*3+$AP708)-ROW())/12+5),AT708)</f>
        <v>0</v>
      </c>
      <c r="AV708" s="511">
        <f ca="1">IF(AND(AR708+AT708&gt;0,AS708+AU708&gt;0),COUNTIF(AV$6:AV707,"&gt;0")+1,0)</f>
        <v>0</v>
      </c>
    </row>
    <row r="709" spans="41:48">
      <c r="AO709" s="511">
        <v>20</v>
      </c>
      <c r="AP709" s="511">
        <v>2</v>
      </c>
      <c r="AQ709" s="511">
        <v>8</v>
      </c>
      <c r="AR709" s="515">
        <f ca="1">IF($AQ709=1,IF(INDIRECT(ADDRESS(($AO709-1)*3+$AP709+5,$AQ709+7))="",0,INDIRECT(ADDRESS(($AO709-1)*3+$AP709+5,$AQ709+7))),IF(INDIRECT(ADDRESS(($AO709-1)*3+$AP709+5,$AQ709+7))="",0,IF(COUNTIF(INDIRECT(ADDRESS(($AO709-1)*36+($AP709-1)*12+6,COLUMN())):INDIRECT(ADDRESS(($AO709-1)*36+($AP709-1)*12+$AQ709+4,COLUMN())),INDIRECT(ADDRESS(($AO709-1)*3+$AP709+5,$AQ709+7)))&gt;=1,0,INDIRECT(ADDRESS(($AO709-1)*3+$AP709+5,$AQ709+7)))))</f>
        <v>0</v>
      </c>
      <c r="AS709" s="511">
        <f ca="1">COUNTIF(INDIRECT("H"&amp;(ROW()+12*(($AO709-1)*3+$AP709)-ROW())/12+5):INDIRECT("S"&amp;(ROW()+12*(($AO709-1)*3+$AP709)-ROW())/12+5),AR709)</f>
        <v>0</v>
      </c>
      <c r="AT709" s="515">
        <f ca="1">IF($AQ709=1,IF(INDIRECT(ADDRESS(($AO709-1)*3+$AP709+5,$AQ709+20))="",0,INDIRECT(ADDRESS(($AO709-1)*3+$AP709+5,$AQ709+20))),IF(INDIRECT(ADDRESS(($AO709-1)*3+$AP709+5,$AQ709+20))="",0,IF(COUNTIF(INDIRECT(ADDRESS(($AO709-1)*36+($AP709-1)*12+6,COLUMN())):INDIRECT(ADDRESS(($AO709-1)*36+($AP709-1)*12+$AQ709+4,COLUMN())),INDIRECT(ADDRESS(($AO709-1)*3+$AP709+5,$AQ709+20)))&gt;=1,0,INDIRECT(ADDRESS(($AO709-1)*3+$AP709+5,$AQ709+20)))))</f>
        <v>0</v>
      </c>
      <c r="AU709" s="511">
        <f ca="1">COUNTIF(INDIRECT("U"&amp;(ROW()+12*(($AO709-1)*3+$AP709)-ROW())/12+5):INDIRECT("AF"&amp;(ROW()+12*(($AO709-1)*3+$AP709)-ROW())/12+5),AT709)</f>
        <v>0</v>
      </c>
      <c r="AV709" s="511">
        <f ca="1">IF(AND(AR709+AT709&gt;0,AS709+AU709&gt;0),COUNTIF(AV$6:AV708,"&gt;0")+1,0)</f>
        <v>0</v>
      </c>
    </row>
    <row r="710" spans="41:48">
      <c r="AO710" s="511">
        <v>20</v>
      </c>
      <c r="AP710" s="511">
        <v>2</v>
      </c>
      <c r="AQ710" s="511">
        <v>9</v>
      </c>
      <c r="AR710" s="515">
        <f ca="1">IF($AQ710=1,IF(INDIRECT(ADDRESS(($AO710-1)*3+$AP710+5,$AQ710+7))="",0,INDIRECT(ADDRESS(($AO710-1)*3+$AP710+5,$AQ710+7))),IF(INDIRECT(ADDRESS(($AO710-1)*3+$AP710+5,$AQ710+7))="",0,IF(COUNTIF(INDIRECT(ADDRESS(($AO710-1)*36+($AP710-1)*12+6,COLUMN())):INDIRECT(ADDRESS(($AO710-1)*36+($AP710-1)*12+$AQ710+4,COLUMN())),INDIRECT(ADDRESS(($AO710-1)*3+$AP710+5,$AQ710+7)))&gt;=1,0,INDIRECT(ADDRESS(($AO710-1)*3+$AP710+5,$AQ710+7)))))</f>
        <v>0</v>
      </c>
      <c r="AS710" s="511">
        <f ca="1">COUNTIF(INDIRECT("H"&amp;(ROW()+12*(($AO710-1)*3+$AP710)-ROW())/12+5):INDIRECT("S"&amp;(ROW()+12*(($AO710-1)*3+$AP710)-ROW())/12+5),AR710)</f>
        <v>0</v>
      </c>
      <c r="AT710" s="515">
        <f ca="1">IF($AQ710=1,IF(INDIRECT(ADDRESS(($AO710-1)*3+$AP710+5,$AQ710+20))="",0,INDIRECT(ADDRESS(($AO710-1)*3+$AP710+5,$AQ710+20))),IF(INDIRECT(ADDRESS(($AO710-1)*3+$AP710+5,$AQ710+20))="",0,IF(COUNTIF(INDIRECT(ADDRESS(($AO710-1)*36+($AP710-1)*12+6,COLUMN())):INDIRECT(ADDRESS(($AO710-1)*36+($AP710-1)*12+$AQ710+4,COLUMN())),INDIRECT(ADDRESS(($AO710-1)*3+$AP710+5,$AQ710+20)))&gt;=1,0,INDIRECT(ADDRESS(($AO710-1)*3+$AP710+5,$AQ710+20)))))</f>
        <v>0</v>
      </c>
      <c r="AU710" s="511">
        <f ca="1">COUNTIF(INDIRECT("U"&amp;(ROW()+12*(($AO710-1)*3+$AP710)-ROW())/12+5):INDIRECT("AF"&amp;(ROW()+12*(($AO710-1)*3+$AP710)-ROW())/12+5),AT710)</f>
        <v>0</v>
      </c>
      <c r="AV710" s="511">
        <f ca="1">IF(AND(AR710+AT710&gt;0,AS710+AU710&gt;0),COUNTIF(AV$6:AV709,"&gt;0")+1,0)</f>
        <v>0</v>
      </c>
    </row>
    <row r="711" spans="41:48">
      <c r="AO711" s="511">
        <v>20</v>
      </c>
      <c r="AP711" s="511">
        <v>2</v>
      </c>
      <c r="AQ711" s="511">
        <v>10</v>
      </c>
      <c r="AR711" s="515">
        <f ca="1">IF($AQ711=1,IF(INDIRECT(ADDRESS(($AO711-1)*3+$AP711+5,$AQ711+7))="",0,INDIRECT(ADDRESS(($AO711-1)*3+$AP711+5,$AQ711+7))),IF(INDIRECT(ADDRESS(($AO711-1)*3+$AP711+5,$AQ711+7))="",0,IF(COUNTIF(INDIRECT(ADDRESS(($AO711-1)*36+($AP711-1)*12+6,COLUMN())):INDIRECT(ADDRESS(($AO711-1)*36+($AP711-1)*12+$AQ711+4,COLUMN())),INDIRECT(ADDRESS(($AO711-1)*3+$AP711+5,$AQ711+7)))&gt;=1,0,INDIRECT(ADDRESS(($AO711-1)*3+$AP711+5,$AQ711+7)))))</f>
        <v>0</v>
      </c>
      <c r="AS711" s="511">
        <f ca="1">COUNTIF(INDIRECT("H"&amp;(ROW()+12*(($AO711-1)*3+$AP711)-ROW())/12+5):INDIRECT("S"&amp;(ROW()+12*(($AO711-1)*3+$AP711)-ROW())/12+5),AR711)</f>
        <v>0</v>
      </c>
      <c r="AT711" s="515">
        <f ca="1">IF($AQ711=1,IF(INDIRECT(ADDRESS(($AO711-1)*3+$AP711+5,$AQ711+20))="",0,INDIRECT(ADDRESS(($AO711-1)*3+$AP711+5,$AQ711+20))),IF(INDIRECT(ADDRESS(($AO711-1)*3+$AP711+5,$AQ711+20))="",0,IF(COUNTIF(INDIRECT(ADDRESS(($AO711-1)*36+($AP711-1)*12+6,COLUMN())):INDIRECT(ADDRESS(($AO711-1)*36+($AP711-1)*12+$AQ711+4,COLUMN())),INDIRECT(ADDRESS(($AO711-1)*3+$AP711+5,$AQ711+20)))&gt;=1,0,INDIRECT(ADDRESS(($AO711-1)*3+$AP711+5,$AQ711+20)))))</f>
        <v>0</v>
      </c>
      <c r="AU711" s="511">
        <f ca="1">COUNTIF(INDIRECT("U"&amp;(ROW()+12*(($AO711-1)*3+$AP711)-ROW())/12+5):INDIRECT("AF"&amp;(ROW()+12*(($AO711-1)*3+$AP711)-ROW())/12+5),AT711)</f>
        <v>0</v>
      </c>
      <c r="AV711" s="511">
        <f ca="1">IF(AND(AR711+AT711&gt;0,AS711+AU711&gt;0),COUNTIF(AV$6:AV710,"&gt;0")+1,0)</f>
        <v>0</v>
      </c>
    </row>
    <row r="712" spans="41:48">
      <c r="AO712" s="511">
        <v>20</v>
      </c>
      <c r="AP712" s="511">
        <v>2</v>
      </c>
      <c r="AQ712" s="511">
        <v>11</v>
      </c>
      <c r="AR712" s="515">
        <f ca="1">IF($AQ712=1,IF(INDIRECT(ADDRESS(($AO712-1)*3+$AP712+5,$AQ712+7))="",0,INDIRECT(ADDRESS(($AO712-1)*3+$AP712+5,$AQ712+7))),IF(INDIRECT(ADDRESS(($AO712-1)*3+$AP712+5,$AQ712+7))="",0,IF(COUNTIF(INDIRECT(ADDRESS(($AO712-1)*36+($AP712-1)*12+6,COLUMN())):INDIRECT(ADDRESS(($AO712-1)*36+($AP712-1)*12+$AQ712+4,COLUMN())),INDIRECT(ADDRESS(($AO712-1)*3+$AP712+5,$AQ712+7)))&gt;=1,0,INDIRECT(ADDRESS(($AO712-1)*3+$AP712+5,$AQ712+7)))))</f>
        <v>0</v>
      </c>
      <c r="AS712" s="511">
        <f ca="1">COUNTIF(INDIRECT("H"&amp;(ROW()+12*(($AO712-1)*3+$AP712)-ROW())/12+5):INDIRECT("S"&amp;(ROW()+12*(($AO712-1)*3+$AP712)-ROW())/12+5),AR712)</f>
        <v>0</v>
      </c>
      <c r="AT712" s="515">
        <f ca="1">IF($AQ712=1,IF(INDIRECT(ADDRESS(($AO712-1)*3+$AP712+5,$AQ712+20))="",0,INDIRECT(ADDRESS(($AO712-1)*3+$AP712+5,$AQ712+20))),IF(INDIRECT(ADDRESS(($AO712-1)*3+$AP712+5,$AQ712+20))="",0,IF(COUNTIF(INDIRECT(ADDRESS(($AO712-1)*36+($AP712-1)*12+6,COLUMN())):INDIRECT(ADDRESS(($AO712-1)*36+($AP712-1)*12+$AQ712+4,COLUMN())),INDIRECT(ADDRESS(($AO712-1)*3+$AP712+5,$AQ712+20)))&gt;=1,0,INDIRECT(ADDRESS(($AO712-1)*3+$AP712+5,$AQ712+20)))))</f>
        <v>0</v>
      </c>
      <c r="AU712" s="511">
        <f ca="1">COUNTIF(INDIRECT("U"&amp;(ROW()+12*(($AO712-1)*3+$AP712)-ROW())/12+5):INDIRECT("AF"&amp;(ROW()+12*(($AO712-1)*3+$AP712)-ROW())/12+5),AT712)</f>
        <v>0</v>
      </c>
      <c r="AV712" s="511">
        <f ca="1">IF(AND(AR712+AT712&gt;0,AS712+AU712&gt;0),COUNTIF(AV$6:AV711,"&gt;0")+1,0)</f>
        <v>0</v>
      </c>
    </row>
    <row r="713" spans="41:48">
      <c r="AO713" s="511">
        <v>20</v>
      </c>
      <c r="AP713" s="511">
        <v>2</v>
      </c>
      <c r="AQ713" s="511">
        <v>12</v>
      </c>
      <c r="AR713" s="515">
        <f ca="1">IF($AQ713=1,IF(INDIRECT(ADDRESS(($AO713-1)*3+$AP713+5,$AQ713+7))="",0,INDIRECT(ADDRESS(($AO713-1)*3+$AP713+5,$AQ713+7))),IF(INDIRECT(ADDRESS(($AO713-1)*3+$AP713+5,$AQ713+7))="",0,IF(COUNTIF(INDIRECT(ADDRESS(($AO713-1)*36+($AP713-1)*12+6,COLUMN())):INDIRECT(ADDRESS(($AO713-1)*36+($AP713-1)*12+$AQ713+4,COLUMN())),INDIRECT(ADDRESS(($AO713-1)*3+$AP713+5,$AQ713+7)))&gt;=1,0,INDIRECT(ADDRESS(($AO713-1)*3+$AP713+5,$AQ713+7)))))</f>
        <v>0</v>
      </c>
      <c r="AS713" s="511">
        <f ca="1">COUNTIF(INDIRECT("H"&amp;(ROW()+12*(($AO713-1)*3+$AP713)-ROW())/12+5):INDIRECT("S"&amp;(ROW()+12*(($AO713-1)*3+$AP713)-ROW())/12+5),AR713)</f>
        <v>0</v>
      </c>
      <c r="AT713" s="515">
        <f ca="1">IF($AQ713=1,IF(INDIRECT(ADDRESS(($AO713-1)*3+$AP713+5,$AQ713+20))="",0,INDIRECT(ADDRESS(($AO713-1)*3+$AP713+5,$AQ713+20))),IF(INDIRECT(ADDRESS(($AO713-1)*3+$AP713+5,$AQ713+20))="",0,IF(COUNTIF(INDIRECT(ADDRESS(($AO713-1)*36+($AP713-1)*12+6,COLUMN())):INDIRECT(ADDRESS(($AO713-1)*36+($AP713-1)*12+$AQ713+4,COLUMN())),INDIRECT(ADDRESS(($AO713-1)*3+$AP713+5,$AQ713+20)))&gt;=1,0,INDIRECT(ADDRESS(($AO713-1)*3+$AP713+5,$AQ713+20)))))</f>
        <v>0</v>
      </c>
      <c r="AU713" s="511">
        <f ca="1">COUNTIF(INDIRECT("U"&amp;(ROW()+12*(($AO713-1)*3+$AP713)-ROW())/12+5):INDIRECT("AF"&amp;(ROW()+12*(($AO713-1)*3+$AP713)-ROW())/12+5),AT713)</f>
        <v>0</v>
      </c>
      <c r="AV713" s="511">
        <f ca="1">IF(AND(AR713+AT713&gt;0,AS713+AU713&gt;0),COUNTIF(AV$6:AV712,"&gt;0")+1,0)</f>
        <v>0</v>
      </c>
    </row>
    <row r="714" spans="41:48">
      <c r="AO714" s="511">
        <v>20</v>
      </c>
      <c r="AP714" s="511">
        <v>3</v>
      </c>
      <c r="AQ714" s="511">
        <v>1</v>
      </c>
      <c r="AR714" s="515">
        <f ca="1">IF($AQ714=1,IF(INDIRECT(ADDRESS(($AO714-1)*3+$AP714+5,$AQ714+7))="",0,INDIRECT(ADDRESS(($AO714-1)*3+$AP714+5,$AQ714+7))),IF(INDIRECT(ADDRESS(($AO714-1)*3+$AP714+5,$AQ714+7))="",0,IF(COUNTIF(INDIRECT(ADDRESS(($AO714-1)*36+($AP714-1)*12+6,COLUMN())):INDIRECT(ADDRESS(($AO714-1)*36+($AP714-1)*12+$AQ714+4,COLUMN())),INDIRECT(ADDRESS(($AO714-1)*3+$AP714+5,$AQ714+7)))&gt;=1,0,INDIRECT(ADDRESS(($AO714-1)*3+$AP714+5,$AQ714+7)))))</f>
        <v>0</v>
      </c>
      <c r="AS714" s="511">
        <f ca="1">COUNTIF(INDIRECT("H"&amp;(ROW()+12*(($AO714-1)*3+$AP714)-ROW())/12+5):INDIRECT("S"&amp;(ROW()+12*(($AO714-1)*3+$AP714)-ROW())/12+5),AR714)</f>
        <v>0</v>
      </c>
      <c r="AT714" s="515">
        <f ca="1">IF($AQ714=1,IF(INDIRECT(ADDRESS(($AO714-1)*3+$AP714+5,$AQ714+20))="",0,INDIRECT(ADDRESS(($AO714-1)*3+$AP714+5,$AQ714+20))),IF(INDIRECT(ADDRESS(($AO714-1)*3+$AP714+5,$AQ714+20))="",0,IF(COUNTIF(INDIRECT(ADDRESS(($AO714-1)*36+($AP714-1)*12+6,COLUMN())):INDIRECT(ADDRESS(($AO714-1)*36+($AP714-1)*12+$AQ714+4,COLUMN())),INDIRECT(ADDRESS(($AO714-1)*3+$AP714+5,$AQ714+20)))&gt;=1,0,INDIRECT(ADDRESS(($AO714-1)*3+$AP714+5,$AQ714+20)))))</f>
        <v>0</v>
      </c>
      <c r="AU714" s="511">
        <f ca="1">COUNTIF(INDIRECT("U"&amp;(ROW()+12*(($AO714-1)*3+$AP714)-ROW())/12+5):INDIRECT("AF"&amp;(ROW()+12*(($AO714-1)*3+$AP714)-ROW())/12+5),AT714)</f>
        <v>0</v>
      </c>
      <c r="AV714" s="511">
        <f ca="1">IF(AND(AR714+AT714&gt;0,AS714+AU714&gt;0),COUNTIF(AV$6:AV713,"&gt;0")+1,0)</f>
        <v>0</v>
      </c>
    </row>
    <row r="715" spans="41:48">
      <c r="AO715" s="511">
        <v>20</v>
      </c>
      <c r="AP715" s="511">
        <v>3</v>
      </c>
      <c r="AQ715" s="511">
        <v>2</v>
      </c>
      <c r="AR715" s="515">
        <f ca="1">IF($AQ715=1,IF(INDIRECT(ADDRESS(($AO715-1)*3+$AP715+5,$AQ715+7))="",0,INDIRECT(ADDRESS(($AO715-1)*3+$AP715+5,$AQ715+7))),IF(INDIRECT(ADDRESS(($AO715-1)*3+$AP715+5,$AQ715+7))="",0,IF(COUNTIF(INDIRECT(ADDRESS(($AO715-1)*36+($AP715-1)*12+6,COLUMN())):INDIRECT(ADDRESS(($AO715-1)*36+($AP715-1)*12+$AQ715+4,COLUMN())),INDIRECT(ADDRESS(($AO715-1)*3+$AP715+5,$AQ715+7)))&gt;=1,0,INDIRECT(ADDRESS(($AO715-1)*3+$AP715+5,$AQ715+7)))))</f>
        <v>0</v>
      </c>
      <c r="AS715" s="511">
        <f ca="1">COUNTIF(INDIRECT("H"&amp;(ROW()+12*(($AO715-1)*3+$AP715)-ROW())/12+5):INDIRECT("S"&amp;(ROW()+12*(($AO715-1)*3+$AP715)-ROW())/12+5),AR715)</f>
        <v>0</v>
      </c>
      <c r="AT715" s="515">
        <f ca="1">IF($AQ715=1,IF(INDIRECT(ADDRESS(($AO715-1)*3+$AP715+5,$AQ715+20))="",0,INDIRECT(ADDRESS(($AO715-1)*3+$AP715+5,$AQ715+20))),IF(INDIRECT(ADDRESS(($AO715-1)*3+$AP715+5,$AQ715+20))="",0,IF(COUNTIF(INDIRECT(ADDRESS(($AO715-1)*36+($AP715-1)*12+6,COLUMN())):INDIRECT(ADDRESS(($AO715-1)*36+($AP715-1)*12+$AQ715+4,COLUMN())),INDIRECT(ADDRESS(($AO715-1)*3+$AP715+5,$AQ715+20)))&gt;=1,0,INDIRECT(ADDRESS(($AO715-1)*3+$AP715+5,$AQ715+20)))))</f>
        <v>0</v>
      </c>
      <c r="AU715" s="511">
        <f ca="1">COUNTIF(INDIRECT("U"&amp;(ROW()+12*(($AO715-1)*3+$AP715)-ROW())/12+5):INDIRECT("AF"&amp;(ROW()+12*(($AO715-1)*3+$AP715)-ROW())/12+5),AT715)</f>
        <v>0</v>
      </c>
      <c r="AV715" s="511">
        <f ca="1">IF(AND(AR715+AT715&gt;0,AS715+AU715&gt;0),COUNTIF(AV$6:AV714,"&gt;0")+1,0)</f>
        <v>0</v>
      </c>
    </row>
    <row r="716" spans="41:48">
      <c r="AO716" s="511">
        <v>20</v>
      </c>
      <c r="AP716" s="511">
        <v>3</v>
      </c>
      <c r="AQ716" s="511">
        <v>3</v>
      </c>
      <c r="AR716" s="515">
        <f ca="1">IF($AQ716=1,IF(INDIRECT(ADDRESS(($AO716-1)*3+$AP716+5,$AQ716+7))="",0,INDIRECT(ADDRESS(($AO716-1)*3+$AP716+5,$AQ716+7))),IF(INDIRECT(ADDRESS(($AO716-1)*3+$AP716+5,$AQ716+7))="",0,IF(COUNTIF(INDIRECT(ADDRESS(($AO716-1)*36+($AP716-1)*12+6,COLUMN())):INDIRECT(ADDRESS(($AO716-1)*36+($AP716-1)*12+$AQ716+4,COLUMN())),INDIRECT(ADDRESS(($AO716-1)*3+$AP716+5,$AQ716+7)))&gt;=1,0,INDIRECT(ADDRESS(($AO716-1)*3+$AP716+5,$AQ716+7)))))</f>
        <v>0</v>
      </c>
      <c r="AS716" s="511">
        <f ca="1">COUNTIF(INDIRECT("H"&amp;(ROW()+12*(($AO716-1)*3+$AP716)-ROW())/12+5):INDIRECT("S"&amp;(ROW()+12*(($AO716-1)*3+$AP716)-ROW())/12+5),AR716)</f>
        <v>0</v>
      </c>
      <c r="AT716" s="515">
        <f ca="1">IF($AQ716=1,IF(INDIRECT(ADDRESS(($AO716-1)*3+$AP716+5,$AQ716+20))="",0,INDIRECT(ADDRESS(($AO716-1)*3+$AP716+5,$AQ716+20))),IF(INDIRECT(ADDRESS(($AO716-1)*3+$AP716+5,$AQ716+20))="",0,IF(COUNTIF(INDIRECT(ADDRESS(($AO716-1)*36+($AP716-1)*12+6,COLUMN())):INDIRECT(ADDRESS(($AO716-1)*36+($AP716-1)*12+$AQ716+4,COLUMN())),INDIRECT(ADDRESS(($AO716-1)*3+$AP716+5,$AQ716+20)))&gt;=1,0,INDIRECT(ADDRESS(($AO716-1)*3+$AP716+5,$AQ716+20)))))</f>
        <v>0</v>
      </c>
      <c r="AU716" s="511">
        <f ca="1">COUNTIF(INDIRECT("U"&amp;(ROW()+12*(($AO716-1)*3+$AP716)-ROW())/12+5):INDIRECT("AF"&amp;(ROW()+12*(($AO716-1)*3+$AP716)-ROW())/12+5),AT716)</f>
        <v>0</v>
      </c>
      <c r="AV716" s="511">
        <f ca="1">IF(AND(AR716+AT716&gt;0,AS716+AU716&gt;0),COUNTIF(AV$6:AV715,"&gt;0")+1,0)</f>
        <v>0</v>
      </c>
    </row>
    <row r="717" spans="41:48">
      <c r="AO717" s="511">
        <v>20</v>
      </c>
      <c r="AP717" s="511">
        <v>3</v>
      </c>
      <c r="AQ717" s="511">
        <v>4</v>
      </c>
      <c r="AR717" s="515">
        <f ca="1">IF($AQ717=1,IF(INDIRECT(ADDRESS(($AO717-1)*3+$AP717+5,$AQ717+7))="",0,INDIRECT(ADDRESS(($AO717-1)*3+$AP717+5,$AQ717+7))),IF(INDIRECT(ADDRESS(($AO717-1)*3+$AP717+5,$AQ717+7))="",0,IF(COUNTIF(INDIRECT(ADDRESS(($AO717-1)*36+($AP717-1)*12+6,COLUMN())):INDIRECT(ADDRESS(($AO717-1)*36+($AP717-1)*12+$AQ717+4,COLUMN())),INDIRECT(ADDRESS(($AO717-1)*3+$AP717+5,$AQ717+7)))&gt;=1,0,INDIRECT(ADDRESS(($AO717-1)*3+$AP717+5,$AQ717+7)))))</f>
        <v>0</v>
      </c>
      <c r="AS717" s="511">
        <f ca="1">COUNTIF(INDIRECT("H"&amp;(ROW()+12*(($AO717-1)*3+$AP717)-ROW())/12+5):INDIRECT("S"&amp;(ROW()+12*(($AO717-1)*3+$AP717)-ROW())/12+5),AR717)</f>
        <v>0</v>
      </c>
      <c r="AT717" s="515">
        <f ca="1">IF($AQ717=1,IF(INDIRECT(ADDRESS(($AO717-1)*3+$AP717+5,$AQ717+20))="",0,INDIRECT(ADDRESS(($AO717-1)*3+$AP717+5,$AQ717+20))),IF(INDIRECT(ADDRESS(($AO717-1)*3+$AP717+5,$AQ717+20))="",0,IF(COUNTIF(INDIRECT(ADDRESS(($AO717-1)*36+($AP717-1)*12+6,COLUMN())):INDIRECT(ADDRESS(($AO717-1)*36+($AP717-1)*12+$AQ717+4,COLUMN())),INDIRECT(ADDRESS(($AO717-1)*3+$AP717+5,$AQ717+20)))&gt;=1,0,INDIRECT(ADDRESS(($AO717-1)*3+$AP717+5,$AQ717+20)))))</f>
        <v>0</v>
      </c>
      <c r="AU717" s="511">
        <f ca="1">COUNTIF(INDIRECT("U"&amp;(ROW()+12*(($AO717-1)*3+$AP717)-ROW())/12+5):INDIRECT("AF"&amp;(ROW()+12*(($AO717-1)*3+$AP717)-ROW())/12+5),AT717)</f>
        <v>0</v>
      </c>
      <c r="AV717" s="511">
        <f ca="1">IF(AND(AR717+AT717&gt;0,AS717+AU717&gt;0),COUNTIF(AV$6:AV716,"&gt;0")+1,0)</f>
        <v>0</v>
      </c>
    </row>
    <row r="718" spans="41:48">
      <c r="AO718" s="511">
        <v>20</v>
      </c>
      <c r="AP718" s="511">
        <v>3</v>
      </c>
      <c r="AQ718" s="511">
        <v>5</v>
      </c>
      <c r="AR718" s="515">
        <f ca="1">IF($AQ718=1,IF(INDIRECT(ADDRESS(($AO718-1)*3+$AP718+5,$AQ718+7))="",0,INDIRECT(ADDRESS(($AO718-1)*3+$AP718+5,$AQ718+7))),IF(INDIRECT(ADDRESS(($AO718-1)*3+$AP718+5,$AQ718+7))="",0,IF(COUNTIF(INDIRECT(ADDRESS(($AO718-1)*36+($AP718-1)*12+6,COLUMN())):INDIRECT(ADDRESS(($AO718-1)*36+($AP718-1)*12+$AQ718+4,COLUMN())),INDIRECT(ADDRESS(($AO718-1)*3+$AP718+5,$AQ718+7)))&gt;=1,0,INDIRECT(ADDRESS(($AO718-1)*3+$AP718+5,$AQ718+7)))))</f>
        <v>0</v>
      </c>
      <c r="AS718" s="511">
        <f ca="1">COUNTIF(INDIRECT("H"&amp;(ROW()+12*(($AO718-1)*3+$AP718)-ROW())/12+5):INDIRECT("S"&amp;(ROW()+12*(($AO718-1)*3+$AP718)-ROW())/12+5),AR718)</f>
        <v>0</v>
      </c>
      <c r="AT718" s="515">
        <f ca="1">IF($AQ718=1,IF(INDIRECT(ADDRESS(($AO718-1)*3+$AP718+5,$AQ718+20))="",0,INDIRECT(ADDRESS(($AO718-1)*3+$AP718+5,$AQ718+20))),IF(INDIRECT(ADDRESS(($AO718-1)*3+$AP718+5,$AQ718+20))="",0,IF(COUNTIF(INDIRECT(ADDRESS(($AO718-1)*36+($AP718-1)*12+6,COLUMN())):INDIRECT(ADDRESS(($AO718-1)*36+($AP718-1)*12+$AQ718+4,COLUMN())),INDIRECT(ADDRESS(($AO718-1)*3+$AP718+5,$AQ718+20)))&gt;=1,0,INDIRECT(ADDRESS(($AO718-1)*3+$AP718+5,$AQ718+20)))))</f>
        <v>0</v>
      </c>
      <c r="AU718" s="511">
        <f ca="1">COUNTIF(INDIRECT("U"&amp;(ROW()+12*(($AO718-1)*3+$AP718)-ROW())/12+5):INDIRECT("AF"&amp;(ROW()+12*(($AO718-1)*3+$AP718)-ROW())/12+5),AT718)</f>
        <v>0</v>
      </c>
      <c r="AV718" s="511">
        <f ca="1">IF(AND(AR718+AT718&gt;0,AS718+AU718&gt;0),COUNTIF(AV$6:AV717,"&gt;0")+1,0)</f>
        <v>0</v>
      </c>
    </row>
    <row r="719" spans="41:48">
      <c r="AO719" s="511">
        <v>20</v>
      </c>
      <c r="AP719" s="511">
        <v>3</v>
      </c>
      <c r="AQ719" s="511">
        <v>6</v>
      </c>
      <c r="AR719" s="515">
        <f ca="1">IF($AQ719=1,IF(INDIRECT(ADDRESS(($AO719-1)*3+$AP719+5,$AQ719+7))="",0,INDIRECT(ADDRESS(($AO719-1)*3+$AP719+5,$AQ719+7))),IF(INDIRECT(ADDRESS(($AO719-1)*3+$AP719+5,$AQ719+7))="",0,IF(COUNTIF(INDIRECT(ADDRESS(($AO719-1)*36+($AP719-1)*12+6,COLUMN())):INDIRECT(ADDRESS(($AO719-1)*36+($AP719-1)*12+$AQ719+4,COLUMN())),INDIRECT(ADDRESS(($AO719-1)*3+$AP719+5,$AQ719+7)))&gt;=1,0,INDIRECT(ADDRESS(($AO719-1)*3+$AP719+5,$AQ719+7)))))</f>
        <v>0</v>
      </c>
      <c r="AS719" s="511">
        <f ca="1">COUNTIF(INDIRECT("H"&amp;(ROW()+12*(($AO719-1)*3+$AP719)-ROW())/12+5):INDIRECT("S"&amp;(ROW()+12*(($AO719-1)*3+$AP719)-ROW())/12+5),AR719)</f>
        <v>0</v>
      </c>
      <c r="AT719" s="515">
        <f ca="1">IF($AQ719=1,IF(INDIRECT(ADDRESS(($AO719-1)*3+$AP719+5,$AQ719+20))="",0,INDIRECT(ADDRESS(($AO719-1)*3+$AP719+5,$AQ719+20))),IF(INDIRECT(ADDRESS(($AO719-1)*3+$AP719+5,$AQ719+20))="",0,IF(COUNTIF(INDIRECT(ADDRESS(($AO719-1)*36+($AP719-1)*12+6,COLUMN())):INDIRECT(ADDRESS(($AO719-1)*36+($AP719-1)*12+$AQ719+4,COLUMN())),INDIRECT(ADDRESS(($AO719-1)*3+$AP719+5,$AQ719+20)))&gt;=1,0,INDIRECT(ADDRESS(($AO719-1)*3+$AP719+5,$AQ719+20)))))</f>
        <v>0</v>
      </c>
      <c r="AU719" s="511">
        <f ca="1">COUNTIF(INDIRECT("U"&amp;(ROW()+12*(($AO719-1)*3+$AP719)-ROW())/12+5):INDIRECT("AF"&amp;(ROW()+12*(($AO719-1)*3+$AP719)-ROW())/12+5),AT719)</f>
        <v>0</v>
      </c>
      <c r="AV719" s="511">
        <f ca="1">IF(AND(AR719+AT719&gt;0,AS719+AU719&gt;0),COUNTIF(AV$6:AV718,"&gt;0")+1,0)</f>
        <v>0</v>
      </c>
    </row>
    <row r="720" spans="41:48">
      <c r="AO720" s="511">
        <v>20</v>
      </c>
      <c r="AP720" s="511">
        <v>3</v>
      </c>
      <c r="AQ720" s="511">
        <v>7</v>
      </c>
      <c r="AR720" s="515">
        <f ca="1">IF($AQ720=1,IF(INDIRECT(ADDRESS(($AO720-1)*3+$AP720+5,$AQ720+7))="",0,INDIRECT(ADDRESS(($AO720-1)*3+$AP720+5,$AQ720+7))),IF(INDIRECT(ADDRESS(($AO720-1)*3+$AP720+5,$AQ720+7))="",0,IF(COUNTIF(INDIRECT(ADDRESS(($AO720-1)*36+($AP720-1)*12+6,COLUMN())):INDIRECT(ADDRESS(($AO720-1)*36+($AP720-1)*12+$AQ720+4,COLUMN())),INDIRECT(ADDRESS(($AO720-1)*3+$AP720+5,$AQ720+7)))&gt;=1,0,INDIRECT(ADDRESS(($AO720-1)*3+$AP720+5,$AQ720+7)))))</f>
        <v>0</v>
      </c>
      <c r="AS720" s="511">
        <f ca="1">COUNTIF(INDIRECT("H"&amp;(ROW()+12*(($AO720-1)*3+$AP720)-ROW())/12+5):INDIRECT("S"&amp;(ROW()+12*(($AO720-1)*3+$AP720)-ROW())/12+5),AR720)</f>
        <v>0</v>
      </c>
      <c r="AT720" s="515">
        <f ca="1">IF($AQ720=1,IF(INDIRECT(ADDRESS(($AO720-1)*3+$AP720+5,$AQ720+20))="",0,INDIRECT(ADDRESS(($AO720-1)*3+$AP720+5,$AQ720+20))),IF(INDIRECT(ADDRESS(($AO720-1)*3+$AP720+5,$AQ720+20))="",0,IF(COUNTIF(INDIRECT(ADDRESS(($AO720-1)*36+($AP720-1)*12+6,COLUMN())):INDIRECT(ADDRESS(($AO720-1)*36+($AP720-1)*12+$AQ720+4,COLUMN())),INDIRECT(ADDRESS(($AO720-1)*3+$AP720+5,$AQ720+20)))&gt;=1,0,INDIRECT(ADDRESS(($AO720-1)*3+$AP720+5,$AQ720+20)))))</f>
        <v>0</v>
      </c>
      <c r="AU720" s="511">
        <f ca="1">COUNTIF(INDIRECT("U"&amp;(ROW()+12*(($AO720-1)*3+$AP720)-ROW())/12+5):INDIRECT("AF"&amp;(ROW()+12*(($AO720-1)*3+$AP720)-ROW())/12+5),AT720)</f>
        <v>0</v>
      </c>
      <c r="AV720" s="511">
        <f ca="1">IF(AND(AR720+AT720&gt;0,AS720+AU720&gt;0),COUNTIF(AV$6:AV719,"&gt;0")+1,0)</f>
        <v>0</v>
      </c>
    </row>
    <row r="721" spans="41:48">
      <c r="AO721" s="511">
        <v>20</v>
      </c>
      <c r="AP721" s="511">
        <v>3</v>
      </c>
      <c r="AQ721" s="511">
        <v>8</v>
      </c>
      <c r="AR721" s="515">
        <f ca="1">IF($AQ721=1,IF(INDIRECT(ADDRESS(($AO721-1)*3+$AP721+5,$AQ721+7))="",0,INDIRECT(ADDRESS(($AO721-1)*3+$AP721+5,$AQ721+7))),IF(INDIRECT(ADDRESS(($AO721-1)*3+$AP721+5,$AQ721+7))="",0,IF(COUNTIF(INDIRECT(ADDRESS(($AO721-1)*36+($AP721-1)*12+6,COLUMN())):INDIRECT(ADDRESS(($AO721-1)*36+($AP721-1)*12+$AQ721+4,COLUMN())),INDIRECT(ADDRESS(($AO721-1)*3+$AP721+5,$AQ721+7)))&gt;=1,0,INDIRECT(ADDRESS(($AO721-1)*3+$AP721+5,$AQ721+7)))))</f>
        <v>0</v>
      </c>
      <c r="AS721" s="511">
        <f ca="1">COUNTIF(INDIRECT("H"&amp;(ROW()+12*(($AO721-1)*3+$AP721)-ROW())/12+5):INDIRECT("S"&amp;(ROW()+12*(($AO721-1)*3+$AP721)-ROW())/12+5),AR721)</f>
        <v>0</v>
      </c>
      <c r="AT721" s="515">
        <f ca="1">IF($AQ721=1,IF(INDIRECT(ADDRESS(($AO721-1)*3+$AP721+5,$AQ721+20))="",0,INDIRECT(ADDRESS(($AO721-1)*3+$AP721+5,$AQ721+20))),IF(INDIRECT(ADDRESS(($AO721-1)*3+$AP721+5,$AQ721+20))="",0,IF(COUNTIF(INDIRECT(ADDRESS(($AO721-1)*36+($AP721-1)*12+6,COLUMN())):INDIRECT(ADDRESS(($AO721-1)*36+($AP721-1)*12+$AQ721+4,COLUMN())),INDIRECT(ADDRESS(($AO721-1)*3+$AP721+5,$AQ721+20)))&gt;=1,0,INDIRECT(ADDRESS(($AO721-1)*3+$AP721+5,$AQ721+20)))))</f>
        <v>0</v>
      </c>
      <c r="AU721" s="511">
        <f ca="1">COUNTIF(INDIRECT("U"&amp;(ROW()+12*(($AO721-1)*3+$AP721)-ROW())/12+5):INDIRECT("AF"&amp;(ROW()+12*(($AO721-1)*3+$AP721)-ROW())/12+5),AT721)</f>
        <v>0</v>
      </c>
      <c r="AV721" s="511">
        <f ca="1">IF(AND(AR721+AT721&gt;0,AS721+AU721&gt;0),COUNTIF(AV$6:AV720,"&gt;0")+1,0)</f>
        <v>0</v>
      </c>
    </row>
    <row r="722" spans="41:48">
      <c r="AO722" s="511">
        <v>20</v>
      </c>
      <c r="AP722" s="511">
        <v>3</v>
      </c>
      <c r="AQ722" s="511">
        <v>9</v>
      </c>
      <c r="AR722" s="515">
        <f ca="1">IF($AQ722=1,IF(INDIRECT(ADDRESS(($AO722-1)*3+$AP722+5,$AQ722+7))="",0,INDIRECT(ADDRESS(($AO722-1)*3+$AP722+5,$AQ722+7))),IF(INDIRECT(ADDRESS(($AO722-1)*3+$AP722+5,$AQ722+7))="",0,IF(COUNTIF(INDIRECT(ADDRESS(($AO722-1)*36+($AP722-1)*12+6,COLUMN())):INDIRECT(ADDRESS(($AO722-1)*36+($AP722-1)*12+$AQ722+4,COLUMN())),INDIRECT(ADDRESS(($AO722-1)*3+$AP722+5,$AQ722+7)))&gt;=1,0,INDIRECT(ADDRESS(($AO722-1)*3+$AP722+5,$AQ722+7)))))</f>
        <v>0</v>
      </c>
      <c r="AS722" s="511">
        <f ca="1">COUNTIF(INDIRECT("H"&amp;(ROW()+12*(($AO722-1)*3+$AP722)-ROW())/12+5):INDIRECT("S"&amp;(ROW()+12*(($AO722-1)*3+$AP722)-ROW())/12+5),AR722)</f>
        <v>0</v>
      </c>
      <c r="AT722" s="515">
        <f ca="1">IF($AQ722=1,IF(INDIRECT(ADDRESS(($AO722-1)*3+$AP722+5,$AQ722+20))="",0,INDIRECT(ADDRESS(($AO722-1)*3+$AP722+5,$AQ722+20))),IF(INDIRECT(ADDRESS(($AO722-1)*3+$AP722+5,$AQ722+20))="",0,IF(COUNTIF(INDIRECT(ADDRESS(($AO722-1)*36+($AP722-1)*12+6,COLUMN())):INDIRECT(ADDRESS(($AO722-1)*36+($AP722-1)*12+$AQ722+4,COLUMN())),INDIRECT(ADDRESS(($AO722-1)*3+$AP722+5,$AQ722+20)))&gt;=1,0,INDIRECT(ADDRESS(($AO722-1)*3+$AP722+5,$AQ722+20)))))</f>
        <v>0</v>
      </c>
      <c r="AU722" s="511">
        <f ca="1">COUNTIF(INDIRECT("U"&amp;(ROW()+12*(($AO722-1)*3+$AP722)-ROW())/12+5):INDIRECT("AF"&amp;(ROW()+12*(($AO722-1)*3+$AP722)-ROW())/12+5),AT722)</f>
        <v>0</v>
      </c>
      <c r="AV722" s="511">
        <f ca="1">IF(AND(AR722+AT722&gt;0,AS722+AU722&gt;0),COUNTIF(AV$6:AV721,"&gt;0")+1,0)</f>
        <v>0</v>
      </c>
    </row>
    <row r="723" spans="41:48">
      <c r="AO723" s="511">
        <v>20</v>
      </c>
      <c r="AP723" s="511">
        <v>3</v>
      </c>
      <c r="AQ723" s="511">
        <v>10</v>
      </c>
      <c r="AR723" s="515">
        <f ca="1">IF($AQ723=1,IF(INDIRECT(ADDRESS(($AO723-1)*3+$AP723+5,$AQ723+7))="",0,INDIRECT(ADDRESS(($AO723-1)*3+$AP723+5,$AQ723+7))),IF(INDIRECT(ADDRESS(($AO723-1)*3+$AP723+5,$AQ723+7))="",0,IF(COUNTIF(INDIRECT(ADDRESS(($AO723-1)*36+($AP723-1)*12+6,COLUMN())):INDIRECT(ADDRESS(($AO723-1)*36+($AP723-1)*12+$AQ723+4,COLUMN())),INDIRECT(ADDRESS(($AO723-1)*3+$AP723+5,$AQ723+7)))&gt;=1,0,INDIRECT(ADDRESS(($AO723-1)*3+$AP723+5,$AQ723+7)))))</f>
        <v>0</v>
      </c>
      <c r="AS723" s="511">
        <f ca="1">COUNTIF(INDIRECT("H"&amp;(ROW()+12*(($AO723-1)*3+$AP723)-ROW())/12+5):INDIRECT("S"&amp;(ROW()+12*(($AO723-1)*3+$AP723)-ROW())/12+5),AR723)</f>
        <v>0</v>
      </c>
      <c r="AT723" s="515">
        <f ca="1">IF($AQ723=1,IF(INDIRECT(ADDRESS(($AO723-1)*3+$AP723+5,$AQ723+20))="",0,INDIRECT(ADDRESS(($AO723-1)*3+$AP723+5,$AQ723+20))),IF(INDIRECT(ADDRESS(($AO723-1)*3+$AP723+5,$AQ723+20))="",0,IF(COUNTIF(INDIRECT(ADDRESS(($AO723-1)*36+($AP723-1)*12+6,COLUMN())):INDIRECT(ADDRESS(($AO723-1)*36+($AP723-1)*12+$AQ723+4,COLUMN())),INDIRECT(ADDRESS(($AO723-1)*3+$AP723+5,$AQ723+20)))&gt;=1,0,INDIRECT(ADDRESS(($AO723-1)*3+$AP723+5,$AQ723+20)))))</f>
        <v>0</v>
      </c>
      <c r="AU723" s="511">
        <f ca="1">COUNTIF(INDIRECT("U"&amp;(ROW()+12*(($AO723-1)*3+$AP723)-ROW())/12+5):INDIRECT("AF"&amp;(ROW()+12*(($AO723-1)*3+$AP723)-ROW())/12+5),AT723)</f>
        <v>0</v>
      </c>
      <c r="AV723" s="511">
        <f ca="1">IF(AND(AR723+AT723&gt;0,AS723+AU723&gt;0),COUNTIF(AV$6:AV722,"&gt;0")+1,0)</f>
        <v>0</v>
      </c>
    </row>
    <row r="724" spans="41:48">
      <c r="AO724" s="511">
        <v>20</v>
      </c>
      <c r="AP724" s="511">
        <v>3</v>
      </c>
      <c r="AQ724" s="511">
        <v>11</v>
      </c>
      <c r="AR724" s="515">
        <f ca="1">IF($AQ724=1,IF(INDIRECT(ADDRESS(($AO724-1)*3+$AP724+5,$AQ724+7))="",0,INDIRECT(ADDRESS(($AO724-1)*3+$AP724+5,$AQ724+7))),IF(INDIRECT(ADDRESS(($AO724-1)*3+$AP724+5,$AQ724+7))="",0,IF(COUNTIF(INDIRECT(ADDRESS(($AO724-1)*36+($AP724-1)*12+6,COLUMN())):INDIRECT(ADDRESS(($AO724-1)*36+($AP724-1)*12+$AQ724+4,COLUMN())),INDIRECT(ADDRESS(($AO724-1)*3+$AP724+5,$AQ724+7)))&gt;=1,0,INDIRECT(ADDRESS(($AO724-1)*3+$AP724+5,$AQ724+7)))))</f>
        <v>0</v>
      </c>
      <c r="AS724" s="511">
        <f ca="1">COUNTIF(INDIRECT("H"&amp;(ROW()+12*(($AO724-1)*3+$AP724)-ROW())/12+5):INDIRECT("S"&amp;(ROW()+12*(($AO724-1)*3+$AP724)-ROW())/12+5),AR724)</f>
        <v>0</v>
      </c>
      <c r="AT724" s="515">
        <f ca="1">IF($AQ724=1,IF(INDIRECT(ADDRESS(($AO724-1)*3+$AP724+5,$AQ724+20))="",0,INDIRECT(ADDRESS(($AO724-1)*3+$AP724+5,$AQ724+20))),IF(INDIRECT(ADDRESS(($AO724-1)*3+$AP724+5,$AQ724+20))="",0,IF(COUNTIF(INDIRECT(ADDRESS(($AO724-1)*36+($AP724-1)*12+6,COLUMN())):INDIRECT(ADDRESS(($AO724-1)*36+($AP724-1)*12+$AQ724+4,COLUMN())),INDIRECT(ADDRESS(($AO724-1)*3+$AP724+5,$AQ724+20)))&gt;=1,0,INDIRECT(ADDRESS(($AO724-1)*3+$AP724+5,$AQ724+20)))))</f>
        <v>0</v>
      </c>
      <c r="AU724" s="511">
        <f ca="1">COUNTIF(INDIRECT("U"&amp;(ROW()+12*(($AO724-1)*3+$AP724)-ROW())/12+5):INDIRECT("AF"&amp;(ROW()+12*(($AO724-1)*3+$AP724)-ROW())/12+5),AT724)</f>
        <v>0</v>
      </c>
      <c r="AV724" s="511">
        <f ca="1">IF(AND(AR724+AT724&gt;0,AS724+AU724&gt;0),COUNTIF(AV$6:AV723,"&gt;0")+1,0)</f>
        <v>0</v>
      </c>
    </row>
    <row r="725" spans="41:48">
      <c r="AO725" s="511">
        <v>20</v>
      </c>
      <c r="AP725" s="511">
        <v>3</v>
      </c>
      <c r="AQ725" s="511">
        <v>12</v>
      </c>
      <c r="AR725" s="515">
        <f ca="1">IF($AQ725=1,IF(INDIRECT(ADDRESS(($AO725-1)*3+$AP725+5,$AQ725+7))="",0,INDIRECT(ADDRESS(($AO725-1)*3+$AP725+5,$AQ725+7))),IF(INDIRECT(ADDRESS(($AO725-1)*3+$AP725+5,$AQ725+7))="",0,IF(COUNTIF(INDIRECT(ADDRESS(($AO725-1)*36+($AP725-1)*12+6,COLUMN())):INDIRECT(ADDRESS(($AO725-1)*36+($AP725-1)*12+$AQ725+4,COLUMN())),INDIRECT(ADDRESS(($AO725-1)*3+$AP725+5,$AQ725+7)))&gt;=1,0,INDIRECT(ADDRESS(($AO725-1)*3+$AP725+5,$AQ725+7)))))</f>
        <v>0</v>
      </c>
      <c r="AS725" s="511">
        <f ca="1">COUNTIF(INDIRECT("H"&amp;(ROW()+12*(($AO725-1)*3+$AP725)-ROW())/12+5):INDIRECT("S"&amp;(ROW()+12*(($AO725-1)*3+$AP725)-ROW())/12+5),AR725)</f>
        <v>0</v>
      </c>
      <c r="AT725" s="515">
        <f ca="1">IF($AQ725=1,IF(INDIRECT(ADDRESS(($AO725-1)*3+$AP725+5,$AQ725+20))="",0,INDIRECT(ADDRESS(($AO725-1)*3+$AP725+5,$AQ725+20))),IF(INDIRECT(ADDRESS(($AO725-1)*3+$AP725+5,$AQ725+20))="",0,IF(COUNTIF(INDIRECT(ADDRESS(($AO725-1)*36+($AP725-1)*12+6,COLUMN())):INDIRECT(ADDRESS(($AO725-1)*36+($AP725-1)*12+$AQ725+4,COLUMN())),INDIRECT(ADDRESS(($AO725-1)*3+$AP725+5,$AQ725+20)))&gt;=1,0,INDIRECT(ADDRESS(($AO725-1)*3+$AP725+5,$AQ725+20)))))</f>
        <v>0</v>
      </c>
      <c r="AU725" s="511">
        <f ca="1">COUNTIF(INDIRECT("U"&amp;(ROW()+12*(($AO725-1)*3+$AP725)-ROW())/12+5):INDIRECT("AF"&amp;(ROW()+12*(($AO725-1)*3+$AP725)-ROW())/12+5),AT725)</f>
        <v>0</v>
      </c>
      <c r="AV725" s="511">
        <f ca="1">IF(AND(AR725+AT725&gt;0,AS725+AU725&gt;0),COUNTIF(AV$6:AV724,"&gt;0")+1,0)</f>
        <v>0</v>
      </c>
    </row>
    <row r="726" spans="41:48">
      <c r="AO726" s="511">
        <v>21</v>
      </c>
      <c r="AP726" s="511">
        <v>1</v>
      </c>
      <c r="AQ726" s="511">
        <v>1</v>
      </c>
      <c r="AR726" s="515">
        <f ca="1">IF($AQ726=1,IF(INDIRECT(ADDRESS(($AO726-1)*3+$AP726+5,$AQ726+7))="",0,INDIRECT(ADDRESS(($AO726-1)*3+$AP726+5,$AQ726+7))),IF(INDIRECT(ADDRESS(($AO726-1)*3+$AP726+5,$AQ726+7))="",0,IF(COUNTIF(INDIRECT(ADDRESS(($AO726-1)*36+($AP726-1)*12+6,COLUMN())):INDIRECT(ADDRESS(($AO726-1)*36+($AP726-1)*12+$AQ726+4,COLUMN())),INDIRECT(ADDRESS(($AO726-1)*3+$AP726+5,$AQ726+7)))&gt;=1,0,INDIRECT(ADDRESS(($AO726-1)*3+$AP726+5,$AQ726+7)))))</f>
        <v>0</v>
      </c>
      <c r="AS726" s="511">
        <f ca="1">COUNTIF(INDIRECT("H"&amp;(ROW()+12*(($AO726-1)*3+$AP726)-ROW())/12+5):INDIRECT("S"&amp;(ROW()+12*(($AO726-1)*3+$AP726)-ROW())/12+5),AR726)</f>
        <v>0</v>
      </c>
      <c r="AT726" s="515">
        <f ca="1">IF($AQ726=1,IF(INDIRECT(ADDRESS(($AO726-1)*3+$AP726+5,$AQ726+20))="",0,INDIRECT(ADDRESS(($AO726-1)*3+$AP726+5,$AQ726+20))),IF(INDIRECT(ADDRESS(($AO726-1)*3+$AP726+5,$AQ726+20))="",0,IF(COUNTIF(INDIRECT(ADDRESS(($AO726-1)*36+($AP726-1)*12+6,COLUMN())):INDIRECT(ADDRESS(($AO726-1)*36+($AP726-1)*12+$AQ726+4,COLUMN())),INDIRECT(ADDRESS(($AO726-1)*3+$AP726+5,$AQ726+20)))&gt;=1,0,INDIRECT(ADDRESS(($AO726-1)*3+$AP726+5,$AQ726+20)))))</f>
        <v>0</v>
      </c>
      <c r="AU726" s="511">
        <f ca="1">COUNTIF(INDIRECT("U"&amp;(ROW()+12*(($AO726-1)*3+$AP726)-ROW())/12+5):INDIRECT("AF"&amp;(ROW()+12*(($AO726-1)*3+$AP726)-ROW())/12+5),AT726)</f>
        <v>0</v>
      </c>
      <c r="AV726" s="511">
        <f ca="1">IF(AND(AR726+AT726&gt;0,AS726+AU726&gt;0),COUNTIF(AV$6:AV725,"&gt;0")+1,0)</f>
        <v>0</v>
      </c>
    </row>
    <row r="727" spans="41:48">
      <c r="AO727" s="511">
        <v>21</v>
      </c>
      <c r="AP727" s="511">
        <v>1</v>
      </c>
      <c r="AQ727" s="511">
        <v>2</v>
      </c>
      <c r="AR727" s="515">
        <f ca="1">IF($AQ727=1,IF(INDIRECT(ADDRESS(($AO727-1)*3+$AP727+5,$AQ727+7))="",0,INDIRECT(ADDRESS(($AO727-1)*3+$AP727+5,$AQ727+7))),IF(INDIRECT(ADDRESS(($AO727-1)*3+$AP727+5,$AQ727+7))="",0,IF(COUNTIF(INDIRECT(ADDRESS(($AO727-1)*36+($AP727-1)*12+6,COLUMN())):INDIRECT(ADDRESS(($AO727-1)*36+($AP727-1)*12+$AQ727+4,COLUMN())),INDIRECT(ADDRESS(($AO727-1)*3+$AP727+5,$AQ727+7)))&gt;=1,0,INDIRECT(ADDRESS(($AO727-1)*3+$AP727+5,$AQ727+7)))))</f>
        <v>0</v>
      </c>
      <c r="AS727" s="511">
        <f ca="1">COUNTIF(INDIRECT("H"&amp;(ROW()+12*(($AO727-1)*3+$AP727)-ROW())/12+5):INDIRECT("S"&amp;(ROW()+12*(($AO727-1)*3+$AP727)-ROW())/12+5),AR727)</f>
        <v>0</v>
      </c>
      <c r="AT727" s="515">
        <f ca="1">IF($AQ727=1,IF(INDIRECT(ADDRESS(($AO727-1)*3+$AP727+5,$AQ727+20))="",0,INDIRECT(ADDRESS(($AO727-1)*3+$AP727+5,$AQ727+20))),IF(INDIRECT(ADDRESS(($AO727-1)*3+$AP727+5,$AQ727+20))="",0,IF(COUNTIF(INDIRECT(ADDRESS(($AO727-1)*36+($AP727-1)*12+6,COLUMN())):INDIRECT(ADDRESS(($AO727-1)*36+($AP727-1)*12+$AQ727+4,COLUMN())),INDIRECT(ADDRESS(($AO727-1)*3+$AP727+5,$AQ727+20)))&gt;=1,0,INDIRECT(ADDRESS(($AO727-1)*3+$AP727+5,$AQ727+20)))))</f>
        <v>0</v>
      </c>
      <c r="AU727" s="511">
        <f ca="1">COUNTIF(INDIRECT("U"&amp;(ROW()+12*(($AO727-1)*3+$AP727)-ROW())/12+5):INDIRECT("AF"&amp;(ROW()+12*(($AO727-1)*3+$AP727)-ROW())/12+5),AT727)</f>
        <v>0</v>
      </c>
      <c r="AV727" s="511">
        <f ca="1">IF(AND(AR727+AT727&gt;0,AS727+AU727&gt;0),COUNTIF(AV$6:AV726,"&gt;0")+1,0)</f>
        <v>0</v>
      </c>
    </row>
    <row r="728" spans="41:48">
      <c r="AO728" s="511">
        <v>21</v>
      </c>
      <c r="AP728" s="511">
        <v>1</v>
      </c>
      <c r="AQ728" s="511">
        <v>3</v>
      </c>
      <c r="AR728" s="515">
        <f ca="1">IF($AQ728=1,IF(INDIRECT(ADDRESS(($AO728-1)*3+$AP728+5,$AQ728+7))="",0,INDIRECT(ADDRESS(($AO728-1)*3+$AP728+5,$AQ728+7))),IF(INDIRECT(ADDRESS(($AO728-1)*3+$AP728+5,$AQ728+7))="",0,IF(COUNTIF(INDIRECT(ADDRESS(($AO728-1)*36+($AP728-1)*12+6,COLUMN())):INDIRECT(ADDRESS(($AO728-1)*36+($AP728-1)*12+$AQ728+4,COLUMN())),INDIRECT(ADDRESS(($AO728-1)*3+$AP728+5,$AQ728+7)))&gt;=1,0,INDIRECT(ADDRESS(($AO728-1)*3+$AP728+5,$AQ728+7)))))</f>
        <v>0</v>
      </c>
      <c r="AS728" s="511">
        <f ca="1">COUNTIF(INDIRECT("H"&amp;(ROW()+12*(($AO728-1)*3+$AP728)-ROW())/12+5):INDIRECT("S"&amp;(ROW()+12*(($AO728-1)*3+$AP728)-ROW())/12+5),AR728)</f>
        <v>0</v>
      </c>
      <c r="AT728" s="515">
        <f ca="1">IF($AQ728=1,IF(INDIRECT(ADDRESS(($AO728-1)*3+$AP728+5,$AQ728+20))="",0,INDIRECT(ADDRESS(($AO728-1)*3+$AP728+5,$AQ728+20))),IF(INDIRECT(ADDRESS(($AO728-1)*3+$AP728+5,$AQ728+20))="",0,IF(COUNTIF(INDIRECT(ADDRESS(($AO728-1)*36+($AP728-1)*12+6,COLUMN())):INDIRECT(ADDRESS(($AO728-1)*36+($AP728-1)*12+$AQ728+4,COLUMN())),INDIRECT(ADDRESS(($AO728-1)*3+$AP728+5,$AQ728+20)))&gt;=1,0,INDIRECT(ADDRESS(($AO728-1)*3+$AP728+5,$AQ728+20)))))</f>
        <v>0</v>
      </c>
      <c r="AU728" s="511">
        <f ca="1">COUNTIF(INDIRECT("U"&amp;(ROW()+12*(($AO728-1)*3+$AP728)-ROW())/12+5):INDIRECT("AF"&amp;(ROW()+12*(($AO728-1)*3+$AP728)-ROW())/12+5),AT728)</f>
        <v>0</v>
      </c>
      <c r="AV728" s="511">
        <f ca="1">IF(AND(AR728+AT728&gt;0,AS728+AU728&gt;0),COUNTIF(AV$6:AV727,"&gt;0")+1,0)</f>
        <v>0</v>
      </c>
    </row>
    <row r="729" spans="41:48">
      <c r="AO729" s="511">
        <v>21</v>
      </c>
      <c r="AP729" s="511">
        <v>1</v>
      </c>
      <c r="AQ729" s="511">
        <v>4</v>
      </c>
      <c r="AR729" s="515">
        <f ca="1">IF($AQ729=1,IF(INDIRECT(ADDRESS(($AO729-1)*3+$AP729+5,$AQ729+7))="",0,INDIRECT(ADDRESS(($AO729-1)*3+$AP729+5,$AQ729+7))),IF(INDIRECT(ADDRESS(($AO729-1)*3+$AP729+5,$AQ729+7))="",0,IF(COUNTIF(INDIRECT(ADDRESS(($AO729-1)*36+($AP729-1)*12+6,COLUMN())):INDIRECT(ADDRESS(($AO729-1)*36+($AP729-1)*12+$AQ729+4,COLUMN())),INDIRECT(ADDRESS(($AO729-1)*3+$AP729+5,$AQ729+7)))&gt;=1,0,INDIRECT(ADDRESS(($AO729-1)*3+$AP729+5,$AQ729+7)))))</f>
        <v>0</v>
      </c>
      <c r="AS729" s="511">
        <f ca="1">COUNTIF(INDIRECT("H"&amp;(ROW()+12*(($AO729-1)*3+$AP729)-ROW())/12+5):INDIRECT("S"&amp;(ROW()+12*(($AO729-1)*3+$AP729)-ROW())/12+5),AR729)</f>
        <v>0</v>
      </c>
      <c r="AT729" s="515">
        <f ca="1">IF($AQ729=1,IF(INDIRECT(ADDRESS(($AO729-1)*3+$AP729+5,$AQ729+20))="",0,INDIRECT(ADDRESS(($AO729-1)*3+$AP729+5,$AQ729+20))),IF(INDIRECT(ADDRESS(($AO729-1)*3+$AP729+5,$AQ729+20))="",0,IF(COUNTIF(INDIRECT(ADDRESS(($AO729-1)*36+($AP729-1)*12+6,COLUMN())):INDIRECT(ADDRESS(($AO729-1)*36+($AP729-1)*12+$AQ729+4,COLUMN())),INDIRECT(ADDRESS(($AO729-1)*3+$AP729+5,$AQ729+20)))&gt;=1,0,INDIRECT(ADDRESS(($AO729-1)*3+$AP729+5,$AQ729+20)))))</f>
        <v>0</v>
      </c>
      <c r="AU729" s="511">
        <f ca="1">COUNTIF(INDIRECT("U"&amp;(ROW()+12*(($AO729-1)*3+$AP729)-ROW())/12+5):INDIRECT("AF"&amp;(ROW()+12*(($AO729-1)*3+$AP729)-ROW())/12+5),AT729)</f>
        <v>0</v>
      </c>
      <c r="AV729" s="511">
        <f ca="1">IF(AND(AR729+AT729&gt;0,AS729+AU729&gt;0),COUNTIF(AV$6:AV728,"&gt;0")+1,0)</f>
        <v>0</v>
      </c>
    </row>
    <row r="730" spans="41:48">
      <c r="AO730" s="511">
        <v>21</v>
      </c>
      <c r="AP730" s="511">
        <v>1</v>
      </c>
      <c r="AQ730" s="511">
        <v>5</v>
      </c>
      <c r="AR730" s="515">
        <f ca="1">IF($AQ730=1,IF(INDIRECT(ADDRESS(($AO730-1)*3+$AP730+5,$AQ730+7))="",0,INDIRECT(ADDRESS(($AO730-1)*3+$AP730+5,$AQ730+7))),IF(INDIRECT(ADDRESS(($AO730-1)*3+$AP730+5,$AQ730+7))="",0,IF(COUNTIF(INDIRECT(ADDRESS(($AO730-1)*36+($AP730-1)*12+6,COLUMN())):INDIRECT(ADDRESS(($AO730-1)*36+($AP730-1)*12+$AQ730+4,COLUMN())),INDIRECT(ADDRESS(($AO730-1)*3+$AP730+5,$AQ730+7)))&gt;=1,0,INDIRECT(ADDRESS(($AO730-1)*3+$AP730+5,$AQ730+7)))))</f>
        <v>0</v>
      </c>
      <c r="AS730" s="511">
        <f ca="1">COUNTIF(INDIRECT("H"&amp;(ROW()+12*(($AO730-1)*3+$AP730)-ROW())/12+5):INDIRECT("S"&amp;(ROW()+12*(($AO730-1)*3+$AP730)-ROW())/12+5),AR730)</f>
        <v>0</v>
      </c>
      <c r="AT730" s="515">
        <f ca="1">IF($AQ730=1,IF(INDIRECT(ADDRESS(($AO730-1)*3+$AP730+5,$AQ730+20))="",0,INDIRECT(ADDRESS(($AO730-1)*3+$AP730+5,$AQ730+20))),IF(INDIRECT(ADDRESS(($AO730-1)*3+$AP730+5,$AQ730+20))="",0,IF(COUNTIF(INDIRECT(ADDRESS(($AO730-1)*36+($AP730-1)*12+6,COLUMN())):INDIRECT(ADDRESS(($AO730-1)*36+($AP730-1)*12+$AQ730+4,COLUMN())),INDIRECT(ADDRESS(($AO730-1)*3+$AP730+5,$AQ730+20)))&gt;=1,0,INDIRECT(ADDRESS(($AO730-1)*3+$AP730+5,$AQ730+20)))))</f>
        <v>0</v>
      </c>
      <c r="AU730" s="511">
        <f ca="1">COUNTIF(INDIRECT("U"&amp;(ROW()+12*(($AO730-1)*3+$AP730)-ROW())/12+5):INDIRECT("AF"&amp;(ROW()+12*(($AO730-1)*3+$AP730)-ROW())/12+5),AT730)</f>
        <v>0</v>
      </c>
      <c r="AV730" s="511">
        <f ca="1">IF(AND(AR730+AT730&gt;0,AS730+AU730&gt;0),COUNTIF(AV$6:AV729,"&gt;0")+1,0)</f>
        <v>0</v>
      </c>
    </row>
    <row r="731" spans="41:48">
      <c r="AO731" s="511">
        <v>21</v>
      </c>
      <c r="AP731" s="511">
        <v>1</v>
      </c>
      <c r="AQ731" s="511">
        <v>6</v>
      </c>
      <c r="AR731" s="515">
        <f ca="1">IF($AQ731=1,IF(INDIRECT(ADDRESS(($AO731-1)*3+$AP731+5,$AQ731+7))="",0,INDIRECT(ADDRESS(($AO731-1)*3+$AP731+5,$AQ731+7))),IF(INDIRECT(ADDRESS(($AO731-1)*3+$AP731+5,$AQ731+7))="",0,IF(COUNTIF(INDIRECT(ADDRESS(($AO731-1)*36+($AP731-1)*12+6,COLUMN())):INDIRECT(ADDRESS(($AO731-1)*36+($AP731-1)*12+$AQ731+4,COLUMN())),INDIRECT(ADDRESS(($AO731-1)*3+$AP731+5,$AQ731+7)))&gt;=1,0,INDIRECT(ADDRESS(($AO731-1)*3+$AP731+5,$AQ731+7)))))</f>
        <v>0</v>
      </c>
      <c r="AS731" s="511">
        <f ca="1">COUNTIF(INDIRECT("H"&amp;(ROW()+12*(($AO731-1)*3+$AP731)-ROW())/12+5):INDIRECT("S"&amp;(ROW()+12*(($AO731-1)*3+$AP731)-ROW())/12+5),AR731)</f>
        <v>0</v>
      </c>
      <c r="AT731" s="515">
        <f ca="1">IF($AQ731=1,IF(INDIRECT(ADDRESS(($AO731-1)*3+$AP731+5,$AQ731+20))="",0,INDIRECT(ADDRESS(($AO731-1)*3+$AP731+5,$AQ731+20))),IF(INDIRECT(ADDRESS(($AO731-1)*3+$AP731+5,$AQ731+20))="",0,IF(COUNTIF(INDIRECT(ADDRESS(($AO731-1)*36+($AP731-1)*12+6,COLUMN())):INDIRECT(ADDRESS(($AO731-1)*36+($AP731-1)*12+$AQ731+4,COLUMN())),INDIRECT(ADDRESS(($AO731-1)*3+$AP731+5,$AQ731+20)))&gt;=1,0,INDIRECT(ADDRESS(($AO731-1)*3+$AP731+5,$AQ731+20)))))</f>
        <v>0</v>
      </c>
      <c r="AU731" s="511">
        <f ca="1">COUNTIF(INDIRECT("U"&amp;(ROW()+12*(($AO731-1)*3+$AP731)-ROW())/12+5):INDIRECT("AF"&amp;(ROW()+12*(($AO731-1)*3+$AP731)-ROW())/12+5),AT731)</f>
        <v>0</v>
      </c>
      <c r="AV731" s="511">
        <f ca="1">IF(AND(AR731+AT731&gt;0,AS731+AU731&gt;0),COUNTIF(AV$6:AV730,"&gt;0")+1,0)</f>
        <v>0</v>
      </c>
    </row>
    <row r="732" spans="41:48">
      <c r="AO732" s="511">
        <v>21</v>
      </c>
      <c r="AP732" s="511">
        <v>1</v>
      </c>
      <c r="AQ732" s="511">
        <v>7</v>
      </c>
      <c r="AR732" s="515">
        <f ca="1">IF($AQ732=1,IF(INDIRECT(ADDRESS(($AO732-1)*3+$AP732+5,$AQ732+7))="",0,INDIRECT(ADDRESS(($AO732-1)*3+$AP732+5,$AQ732+7))),IF(INDIRECT(ADDRESS(($AO732-1)*3+$AP732+5,$AQ732+7))="",0,IF(COUNTIF(INDIRECT(ADDRESS(($AO732-1)*36+($AP732-1)*12+6,COLUMN())):INDIRECT(ADDRESS(($AO732-1)*36+($AP732-1)*12+$AQ732+4,COLUMN())),INDIRECT(ADDRESS(($AO732-1)*3+$AP732+5,$AQ732+7)))&gt;=1,0,INDIRECT(ADDRESS(($AO732-1)*3+$AP732+5,$AQ732+7)))))</f>
        <v>0</v>
      </c>
      <c r="AS732" s="511">
        <f ca="1">COUNTIF(INDIRECT("H"&amp;(ROW()+12*(($AO732-1)*3+$AP732)-ROW())/12+5):INDIRECT("S"&amp;(ROW()+12*(($AO732-1)*3+$AP732)-ROW())/12+5),AR732)</f>
        <v>0</v>
      </c>
      <c r="AT732" s="515">
        <f ca="1">IF($AQ732=1,IF(INDIRECT(ADDRESS(($AO732-1)*3+$AP732+5,$AQ732+20))="",0,INDIRECT(ADDRESS(($AO732-1)*3+$AP732+5,$AQ732+20))),IF(INDIRECT(ADDRESS(($AO732-1)*3+$AP732+5,$AQ732+20))="",0,IF(COUNTIF(INDIRECT(ADDRESS(($AO732-1)*36+($AP732-1)*12+6,COLUMN())):INDIRECT(ADDRESS(($AO732-1)*36+($AP732-1)*12+$AQ732+4,COLUMN())),INDIRECT(ADDRESS(($AO732-1)*3+$AP732+5,$AQ732+20)))&gt;=1,0,INDIRECT(ADDRESS(($AO732-1)*3+$AP732+5,$AQ732+20)))))</f>
        <v>0</v>
      </c>
      <c r="AU732" s="511">
        <f ca="1">COUNTIF(INDIRECT("U"&amp;(ROW()+12*(($AO732-1)*3+$AP732)-ROW())/12+5):INDIRECT("AF"&amp;(ROW()+12*(($AO732-1)*3+$AP732)-ROW())/12+5),AT732)</f>
        <v>0</v>
      </c>
      <c r="AV732" s="511">
        <f ca="1">IF(AND(AR732+AT732&gt;0,AS732+AU732&gt;0),COUNTIF(AV$6:AV731,"&gt;0")+1,0)</f>
        <v>0</v>
      </c>
    </row>
    <row r="733" spans="41:48">
      <c r="AO733" s="511">
        <v>21</v>
      </c>
      <c r="AP733" s="511">
        <v>1</v>
      </c>
      <c r="AQ733" s="511">
        <v>8</v>
      </c>
      <c r="AR733" s="515">
        <f ca="1">IF($AQ733=1,IF(INDIRECT(ADDRESS(($AO733-1)*3+$AP733+5,$AQ733+7))="",0,INDIRECT(ADDRESS(($AO733-1)*3+$AP733+5,$AQ733+7))),IF(INDIRECT(ADDRESS(($AO733-1)*3+$AP733+5,$AQ733+7))="",0,IF(COUNTIF(INDIRECT(ADDRESS(($AO733-1)*36+($AP733-1)*12+6,COLUMN())):INDIRECT(ADDRESS(($AO733-1)*36+($AP733-1)*12+$AQ733+4,COLUMN())),INDIRECT(ADDRESS(($AO733-1)*3+$AP733+5,$AQ733+7)))&gt;=1,0,INDIRECT(ADDRESS(($AO733-1)*3+$AP733+5,$AQ733+7)))))</f>
        <v>0</v>
      </c>
      <c r="AS733" s="511">
        <f ca="1">COUNTIF(INDIRECT("H"&amp;(ROW()+12*(($AO733-1)*3+$AP733)-ROW())/12+5):INDIRECT("S"&amp;(ROW()+12*(($AO733-1)*3+$AP733)-ROW())/12+5),AR733)</f>
        <v>0</v>
      </c>
      <c r="AT733" s="515">
        <f ca="1">IF($AQ733=1,IF(INDIRECT(ADDRESS(($AO733-1)*3+$AP733+5,$AQ733+20))="",0,INDIRECT(ADDRESS(($AO733-1)*3+$AP733+5,$AQ733+20))),IF(INDIRECT(ADDRESS(($AO733-1)*3+$AP733+5,$AQ733+20))="",0,IF(COUNTIF(INDIRECT(ADDRESS(($AO733-1)*36+($AP733-1)*12+6,COLUMN())):INDIRECT(ADDRESS(($AO733-1)*36+($AP733-1)*12+$AQ733+4,COLUMN())),INDIRECT(ADDRESS(($AO733-1)*3+$AP733+5,$AQ733+20)))&gt;=1,0,INDIRECT(ADDRESS(($AO733-1)*3+$AP733+5,$AQ733+20)))))</f>
        <v>0</v>
      </c>
      <c r="AU733" s="511">
        <f ca="1">COUNTIF(INDIRECT("U"&amp;(ROW()+12*(($AO733-1)*3+$AP733)-ROW())/12+5):INDIRECT("AF"&amp;(ROW()+12*(($AO733-1)*3+$AP733)-ROW())/12+5),AT733)</f>
        <v>0</v>
      </c>
      <c r="AV733" s="511">
        <f ca="1">IF(AND(AR733+AT733&gt;0,AS733+AU733&gt;0),COUNTIF(AV$6:AV732,"&gt;0")+1,0)</f>
        <v>0</v>
      </c>
    </row>
    <row r="734" spans="41:48">
      <c r="AO734" s="511">
        <v>21</v>
      </c>
      <c r="AP734" s="511">
        <v>1</v>
      </c>
      <c r="AQ734" s="511">
        <v>9</v>
      </c>
      <c r="AR734" s="515">
        <f ca="1">IF($AQ734=1,IF(INDIRECT(ADDRESS(($AO734-1)*3+$AP734+5,$AQ734+7))="",0,INDIRECT(ADDRESS(($AO734-1)*3+$AP734+5,$AQ734+7))),IF(INDIRECT(ADDRESS(($AO734-1)*3+$AP734+5,$AQ734+7))="",0,IF(COUNTIF(INDIRECT(ADDRESS(($AO734-1)*36+($AP734-1)*12+6,COLUMN())):INDIRECT(ADDRESS(($AO734-1)*36+($AP734-1)*12+$AQ734+4,COLUMN())),INDIRECT(ADDRESS(($AO734-1)*3+$AP734+5,$AQ734+7)))&gt;=1,0,INDIRECT(ADDRESS(($AO734-1)*3+$AP734+5,$AQ734+7)))))</f>
        <v>0</v>
      </c>
      <c r="AS734" s="511">
        <f ca="1">COUNTIF(INDIRECT("H"&amp;(ROW()+12*(($AO734-1)*3+$AP734)-ROW())/12+5):INDIRECT("S"&amp;(ROW()+12*(($AO734-1)*3+$AP734)-ROW())/12+5),AR734)</f>
        <v>0</v>
      </c>
      <c r="AT734" s="515">
        <f ca="1">IF($AQ734=1,IF(INDIRECT(ADDRESS(($AO734-1)*3+$AP734+5,$AQ734+20))="",0,INDIRECT(ADDRESS(($AO734-1)*3+$AP734+5,$AQ734+20))),IF(INDIRECT(ADDRESS(($AO734-1)*3+$AP734+5,$AQ734+20))="",0,IF(COUNTIF(INDIRECT(ADDRESS(($AO734-1)*36+($AP734-1)*12+6,COLUMN())):INDIRECT(ADDRESS(($AO734-1)*36+($AP734-1)*12+$AQ734+4,COLUMN())),INDIRECT(ADDRESS(($AO734-1)*3+$AP734+5,$AQ734+20)))&gt;=1,0,INDIRECT(ADDRESS(($AO734-1)*3+$AP734+5,$AQ734+20)))))</f>
        <v>0</v>
      </c>
      <c r="AU734" s="511">
        <f ca="1">COUNTIF(INDIRECT("U"&amp;(ROW()+12*(($AO734-1)*3+$AP734)-ROW())/12+5):INDIRECT("AF"&amp;(ROW()+12*(($AO734-1)*3+$AP734)-ROW())/12+5),AT734)</f>
        <v>0</v>
      </c>
      <c r="AV734" s="511">
        <f ca="1">IF(AND(AR734+AT734&gt;0,AS734+AU734&gt;0),COUNTIF(AV$6:AV733,"&gt;0")+1,0)</f>
        <v>0</v>
      </c>
    </row>
    <row r="735" spans="41:48">
      <c r="AO735" s="511">
        <v>21</v>
      </c>
      <c r="AP735" s="511">
        <v>1</v>
      </c>
      <c r="AQ735" s="511">
        <v>10</v>
      </c>
      <c r="AR735" s="515">
        <f ca="1">IF($AQ735=1,IF(INDIRECT(ADDRESS(($AO735-1)*3+$AP735+5,$AQ735+7))="",0,INDIRECT(ADDRESS(($AO735-1)*3+$AP735+5,$AQ735+7))),IF(INDIRECT(ADDRESS(($AO735-1)*3+$AP735+5,$AQ735+7))="",0,IF(COUNTIF(INDIRECT(ADDRESS(($AO735-1)*36+($AP735-1)*12+6,COLUMN())):INDIRECT(ADDRESS(($AO735-1)*36+($AP735-1)*12+$AQ735+4,COLUMN())),INDIRECT(ADDRESS(($AO735-1)*3+$AP735+5,$AQ735+7)))&gt;=1,0,INDIRECT(ADDRESS(($AO735-1)*3+$AP735+5,$AQ735+7)))))</f>
        <v>0</v>
      </c>
      <c r="AS735" s="511">
        <f ca="1">COUNTIF(INDIRECT("H"&amp;(ROW()+12*(($AO735-1)*3+$AP735)-ROW())/12+5):INDIRECT("S"&amp;(ROW()+12*(($AO735-1)*3+$AP735)-ROW())/12+5),AR735)</f>
        <v>0</v>
      </c>
      <c r="AT735" s="515">
        <f ca="1">IF($AQ735=1,IF(INDIRECT(ADDRESS(($AO735-1)*3+$AP735+5,$AQ735+20))="",0,INDIRECT(ADDRESS(($AO735-1)*3+$AP735+5,$AQ735+20))),IF(INDIRECT(ADDRESS(($AO735-1)*3+$AP735+5,$AQ735+20))="",0,IF(COUNTIF(INDIRECT(ADDRESS(($AO735-1)*36+($AP735-1)*12+6,COLUMN())):INDIRECT(ADDRESS(($AO735-1)*36+($AP735-1)*12+$AQ735+4,COLUMN())),INDIRECT(ADDRESS(($AO735-1)*3+$AP735+5,$AQ735+20)))&gt;=1,0,INDIRECT(ADDRESS(($AO735-1)*3+$AP735+5,$AQ735+20)))))</f>
        <v>0</v>
      </c>
      <c r="AU735" s="511">
        <f ca="1">COUNTIF(INDIRECT("U"&amp;(ROW()+12*(($AO735-1)*3+$AP735)-ROW())/12+5):INDIRECT("AF"&amp;(ROW()+12*(($AO735-1)*3+$AP735)-ROW())/12+5),AT735)</f>
        <v>0</v>
      </c>
      <c r="AV735" s="511">
        <f ca="1">IF(AND(AR735+AT735&gt;0,AS735+AU735&gt;0),COUNTIF(AV$6:AV734,"&gt;0")+1,0)</f>
        <v>0</v>
      </c>
    </row>
    <row r="736" spans="41:48">
      <c r="AO736" s="511">
        <v>21</v>
      </c>
      <c r="AP736" s="511">
        <v>1</v>
      </c>
      <c r="AQ736" s="511">
        <v>11</v>
      </c>
      <c r="AR736" s="515">
        <f ca="1">IF($AQ736=1,IF(INDIRECT(ADDRESS(($AO736-1)*3+$AP736+5,$AQ736+7))="",0,INDIRECT(ADDRESS(($AO736-1)*3+$AP736+5,$AQ736+7))),IF(INDIRECT(ADDRESS(($AO736-1)*3+$AP736+5,$AQ736+7))="",0,IF(COUNTIF(INDIRECT(ADDRESS(($AO736-1)*36+($AP736-1)*12+6,COLUMN())):INDIRECT(ADDRESS(($AO736-1)*36+($AP736-1)*12+$AQ736+4,COLUMN())),INDIRECT(ADDRESS(($AO736-1)*3+$AP736+5,$AQ736+7)))&gt;=1,0,INDIRECT(ADDRESS(($AO736-1)*3+$AP736+5,$AQ736+7)))))</f>
        <v>0</v>
      </c>
      <c r="AS736" s="511">
        <f ca="1">COUNTIF(INDIRECT("H"&amp;(ROW()+12*(($AO736-1)*3+$AP736)-ROW())/12+5):INDIRECT("S"&amp;(ROW()+12*(($AO736-1)*3+$AP736)-ROW())/12+5),AR736)</f>
        <v>0</v>
      </c>
      <c r="AT736" s="515">
        <f ca="1">IF($AQ736=1,IF(INDIRECT(ADDRESS(($AO736-1)*3+$AP736+5,$AQ736+20))="",0,INDIRECT(ADDRESS(($AO736-1)*3+$AP736+5,$AQ736+20))),IF(INDIRECT(ADDRESS(($AO736-1)*3+$AP736+5,$AQ736+20))="",0,IF(COUNTIF(INDIRECT(ADDRESS(($AO736-1)*36+($AP736-1)*12+6,COLUMN())):INDIRECT(ADDRESS(($AO736-1)*36+($AP736-1)*12+$AQ736+4,COLUMN())),INDIRECT(ADDRESS(($AO736-1)*3+$AP736+5,$AQ736+20)))&gt;=1,0,INDIRECT(ADDRESS(($AO736-1)*3+$AP736+5,$AQ736+20)))))</f>
        <v>0</v>
      </c>
      <c r="AU736" s="511">
        <f ca="1">COUNTIF(INDIRECT("U"&amp;(ROW()+12*(($AO736-1)*3+$AP736)-ROW())/12+5):INDIRECT("AF"&amp;(ROW()+12*(($AO736-1)*3+$AP736)-ROW())/12+5),AT736)</f>
        <v>0</v>
      </c>
      <c r="AV736" s="511">
        <f ca="1">IF(AND(AR736+AT736&gt;0,AS736+AU736&gt;0),COUNTIF(AV$6:AV735,"&gt;0")+1,0)</f>
        <v>0</v>
      </c>
    </row>
    <row r="737" spans="41:48">
      <c r="AO737" s="511">
        <v>21</v>
      </c>
      <c r="AP737" s="511">
        <v>1</v>
      </c>
      <c r="AQ737" s="511">
        <v>12</v>
      </c>
      <c r="AR737" s="515">
        <f ca="1">IF($AQ737=1,IF(INDIRECT(ADDRESS(($AO737-1)*3+$AP737+5,$AQ737+7))="",0,INDIRECT(ADDRESS(($AO737-1)*3+$AP737+5,$AQ737+7))),IF(INDIRECT(ADDRESS(($AO737-1)*3+$AP737+5,$AQ737+7))="",0,IF(COUNTIF(INDIRECT(ADDRESS(($AO737-1)*36+($AP737-1)*12+6,COLUMN())):INDIRECT(ADDRESS(($AO737-1)*36+($AP737-1)*12+$AQ737+4,COLUMN())),INDIRECT(ADDRESS(($AO737-1)*3+$AP737+5,$AQ737+7)))&gt;=1,0,INDIRECT(ADDRESS(($AO737-1)*3+$AP737+5,$AQ737+7)))))</f>
        <v>0</v>
      </c>
      <c r="AS737" s="511">
        <f ca="1">COUNTIF(INDIRECT("H"&amp;(ROW()+12*(($AO737-1)*3+$AP737)-ROW())/12+5):INDIRECT("S"&amp;(ROW()+12*(($AO737-1)*3+$AP737)-ROW())/12+5),AR737)</f>
        <v>0</v>
      </c>
      <c r="AT737" s="515">
        <f ca="1">IF($AQ737=1,IF(INDIRECT(ADDRESS(($AO737-1)*3+$AP737+5,$AQ737+20))="",0,INDIRECT(ADDRESS(($AO737-1)*3+$AP737+5,$AQ737+20))),IF(INDIRECT(ADDRESS(($AO737-1)*3+$AP737+5,$AQ737+20))="",0,IF(COUNTIF(INDIRECT(ADDRESS(($AO737-1)*36+($AP737-1)*12+6,COLUMN())):INDIRECT(ADDRESS(($AO737-1)*36+($AP737-1)*12+$AQ737+4,COLUMN())),INDIRECT(ADDRESS(($AO737-1)*3+$AP737+5,$AQ737+20)))&gt;=1,0,INDIRECT(ADDRESS(($AO737-1)*3+$AP737+5,$AQ737+20)))))</f>
        <v>0</v>
      </c>
      <c r="AU737" s="511">
        <f ca="1">COUNTIF(INDIRECT("U"&amp;(ROW()+12*(($AO737-1)*3+$AP737)-ROW())/12+5):INDIRECT("AF"&amp;(ROW()+12*(($AO737-1)*3+$AP737)-ROW())/12+5),AT737)</f>
        <v>0</v>
      </c>
      <c r="AV737" s="511">
        <f ca="1">IF(AND(AR737+AT737&gt;0,AS737+AU737&gt;0),COUNTIF(AV$6:AV736,"&gt;0")+1,0)</f>
        <v>0</v>
      </c>
    </row>
    <row r="738" spans="41:48">
      <c r="AO738" s="511">
        <v>21</v>
      </c>
      <c r="AP738" s="511">
        <v>2</v>
      </c>
      <c r="AQ738" s="511">
        <v>1</v>
      </c>
      <c r="AR738" s="515">
        <f ca="1">IF($AQ738=1,IF(INDIRECT(ADDRESS(($AO738-1)*3+$AP738+5,$AQ738+7))="",0,INDIRECT(ADDRESS(($AO738-1)*3+$AP738+5,$AQ738+7))),IF(INDIRECT(ADDRESS(($AO738-1)*3+$AP738+5,$AQ738+7))="",0,IF(COUNTIF(INDIRECT(ADDRESS(($AO738-1)*36+($AP738-1)*12+6,COLUMN())):INDIRECT(ADDRESS(($AO738-1)*36+($AP738-1)*12+$AQ738+4,COLUMN())),INDIRECT(ADDRESS(($AO738-1)*3+$AP738+5,$AQ738+7)))&gt;=1,0,INDIRECT(ADDRESS(($AO738-1)*3+$AP738+5,$AQ738+7)))))</f>
        <v>0</v>
      </c>
      <c r="AS738" s="511">
        <f ca="1">COUNTIF(INDIRECT("H"&amp;(ROW()+12*(($AO738-1)*3+$AP738)-ROW())/12+5):INDIRECT("S"&amp;(ROW()+12*(($AO738-1)*3+$AP738)-ROW())/12+5),AR738)</f>
        <v>0</v>
      </c>
      <c r="AT738" s="515">
        <f ca="1">IF($AQ738=1,IF(INDIRECT(ADDRESS(($AO738-1)*3+$AP738+5,$AQ738+20))="",0,INDIRECT(ADDRESS(($AO738-1)*3+$AP738+5,$AQ738+20))),IF(INDIRECT(ADDRESS(($AO738-1)*3+$AP738+5,$AQ738+20))="",0,IF(COUNTIF(INDIRECT(ADDRESS(($AO738-1)*36+($AP738-1)*12+6,COLUMN())):INDIRECT(ADDRESS(($AO738-1)*36+($AP738-1)*12+$AQ738+4,COLUMN())),INDIRECT(ADDRESS(($AO738-1)*3+$AP738+5,$AQ738+20)))&gt;=1,0,INDIRECT(ADDRESS(($AO738-1)*3+$AP738+5,$AQ738+20)))))</f>
        <v>0</v>
      </c>
      <c r="AU738" s="511">
        <f ca="1">COUNTIF(INDIRECT("U"&amp;(ROW()+12*(($AO738-1)*3+$AP738)-ROW())/12+5):INDIRECT("AF"&amp;(ROW()+12*(($AO738-1)*3+$AP738)-ROW())/12+5),AT738)</f>
        <v>0</v>
      </c>
      <c r="AV738" s="511">
        <f ca="1">IF(AND(AR738+AT738&gt;0,AS738+AU738&gt;0),COUNTIF(AV$6:AV737,"&gt;0")+1,0)</f>
        <v>0</v>
      </c>
    </row>
    <row r="739" spans="41:48">
      <c r="AO739" s="511">
        <v>21</v>
      </c>
      <c r="AP739" s="511">
        <v>2</v>
      </c>
      <c r="AQ739" s="511">
        <v>2</v>
      </c>
      <c r="AR739" s="515">
        <f ca="1">IF($AQ739=1,IF(INDIRECT(ADDRESS(($AO739-1)*3+$AP739+5,$AQ739+7))="",0,INDIRECT(ADDRESS(($AO739-1)*3+$AP739+5,$AQ739+7))),IF(INDIRECT(ADDRESS(($AO739-1)*3+$AP739+5,$AQ739+7))="",0,IF(COUNTIF(INDIRECT(ADDRESS(($AO739-1)*36+($AP739-1)*12+6,COLUMN())):INDIRECT(ADDRESS(($AO739-1)*36+($AP739-1)*12+$AQ739+4,COLUMN())),INDIRECT(ADDRESS(($AO739-1)*3+$AP739+5,$AQ739+7)))&gt;=1,0,INDIRECT(ADDRESS(($AO739-1)*3+$AP739+5,$AQ739+7)))))</f>
        <v>0</v>
      </c>
      <c r="AS739" s="511">
        <f ca="1">COUNTIF(INDIRECT("H"&amp;(ROW()+12*(($AO739-1)*3+$AP739)-ROW())/12+5):INDIRECT("S"&amp;(ROW()+12*(($AO739-1)*3+$AP739)-ROW())/12+5),AR739)</f>
        <v>0</v>
      </c>
      <c r="AT739" s="515">
        <f ca="1">IF($AQ739=1,IF(INDIRECT(ADDRESS(($AO739-1)*3+$AP739+5,$AQ739+20))="",0,INDIRECT(ADDRESS(($AO739-1)*3+$AP739+5,$AQ739+20))),IF(INDIRECT(ADDRESS(($AO739-1)*3+$AP739+5,$AQ739+20))="",0,IF(COUNTIF(INDIRECT(ADDRESS(($AO739-1)*36+($AP739-1)*12+6,COLUMN())):INDIRECT(ADDRESS(($AO739-1)*36+($AP739-1)*12+$AQ739+4,COLUMN())),INDIRECT(ADDRESS(($AO739-1)*3+$AP739+5,$AQ739+20)))&gt;=1,0,INDIRECT(ADDRESS(($AO739-1)*3+$AP739+5,$AQ739+20)))))</f>
        <v>0</v>
      </c>
      <c r="AU739" s="511">
        <f ca="1">COUNTIF(INDIRECT("U"&amp;(ROW()+12*(($AO739-1)*3+$AP739)-ROW())/12+5):INDIRECT("AF"&amp;(ROW()+12*(($AO739-1)*3+$AP739)-ROW())/12+5),AT739)</f>
        <v>0</v>
      </c>
      <c r="AV739" s="511">
        <f ca="1">IF(AND(AR739+AT739&gt;0,AS739+AU739&gt;0),COUNTIF(AV$6:AV738,"&gt;0")+1,0)</f>
        <v>0</v>
      </c>
    </row>
    <row r="740" spans="41:48">
      <c r="AO740" s="511">
        <v>21</v>
      </c>
      <c r="AP740" s="511">
        <v>2</v>
      </c>
      <c r="AQ740" s="511">
        <v>3</v>
      </c>
      <c r="AR740" s="515">
        <f ca="1">IF($AQ740=1,IF(INDIRECT(ADDRESS(($AO740-1)*3+$AP740+5,$AQ740+7))="",0,INDIRECT(ADDRESS(($AO740-1)*3+$AP740+5,$AQ740+7))),IF(INDIRECT(ADDRESS(($AO740-1)*3+$AP740+5,$AQ740+7))="",0,IF(COUNTIF(INDIRECT(ADDRESS(($AO740-1)*36+($AP740-1)*12+6,COLUMN())):INDIRECT(ADDRESS(($AO740-1)*36+($AP740-1)*12+$AQ740+4,COLUMN())),INDIRECT(ADDRESS(($AO740-1)*3+$AP740+5,$AQ740+7)))&gt;=1,0,INDIRECT(ADDRESS(($AO740-1)*3+$AP740+5,$AQ740+7)))))</f>
        <v>0</v>
      </c>
      <c r="AS740" s="511">
        <f ca="1">COUNTIF(INDIRECT("H"&amp;(ROW()+12*(($AO740-1)*3+$AP740)-ROW())/12+5):INDIRECT("S"&amp;(ROW()+12*(($AO740-1)*3+$AP740)-ROW())/12+5),AR740)</f>
        <v>0</v>
      </c>
      <c r="AT740" s="515">
        <f ca="1">IF($AQ740=1,IF(INDIRECT(ADDRESS(($AO740-1)*3+$AP740+5,$AQ740+20))="",0,INDIRECT(ADDRESS(($AO740-1)*3+$AP740+5,$AQ740+20))),IF(INDIRECT(ADDRESS(($AO740-1)*3+$AP740+5,$AQ740+20))="",0,IF(COUNTIF(INDIRECT(ADDRESS(($AO740-1)*36+($AP740-1)*12+6,COLUMN())):INDIRECT(ADDRESS(($AO740-1)*36+($AP740-1)*12+$AQ740+4,COLUMN())),INDIRECT(ADDRESS(($AO740-1)*3+$AP740+5,$AQ740+20)))&gt;=1,0,INDIRECT(ADDRESS(($AO740-1)*3+$AP740+5,$AQ740+20)))))</f>
        <v>0</v>
      </c>
      <c r="AU740" s="511">
        <f ca="1">COUNTIF(INDIRECT("U"&amp;(ROW()+12*(($AO740-1)*3+$AP740)-ROW())/12+5):INDIRECT("AF"&amp;(ROW()+12*(($AO740-1)*3+$AP740)-ROW())/12+5),AT740)</f>
        <v>0</v>
      </c>
      <c r="AV740" s="511">
        <f ca="1">IF(AND(AR740+AT740&gt;0,AS740+AU740&gt;0),COUNTIF(AV$6:AV739,"&gt;0")+1,0)</f>
        <v>0</v>
      </c>
    </row>
    <row r="741" spans="41:48">
      <c r="AO741" s="511">
        <v>21</v>
      </c>
      <c r="AP741" s="511">
        <v>2</v>
      </c>
      <c r="AQ741" s="511">
        <v>4</v>
      </c>
      <c r="AR741" s="515">
        <f ca="1">IF($AQ741=1,IF(INDIRECT(ADDRESS(($AO741-1)*3+$AP741+5,$AQ741+7))="",0,INDIRECT(ADDRESS(($AO741-1)*3+$AP741+5,$AQ741+7))),IF(INDIRECT(ADDRESS(($AO741-1)*3+$AP741+5,$AQ741+7))="",0,IF(COUNTIF(INDIRECT(ADDRESS(($AO741-1)*36+($AP741-1)*12+6,COLUMN())):INDIRECT(ADDRESS(($AO741-1)*36+($AP741-1)*12+$AQ741+4,COLUMN())),INDIRECT(ADDRESS(($AO741-1)*3+$AP741+5,$AQ741+7)))&gt;=1,0,INDIRECT(ADDRESS(($AO741-1)*3+$AP741+5,$AQ741+7)))))</f>
        <v>0</v>
      </c>
      <c r="AS741" s="511">
        <f ca="1">COUNTIF(INDIRECT("H"&amp;(ROW()+12*(($AO741-1)*3+$AP741)-ROW())/12+5):INDIRECT("S"&amp;(ROW()+12*(($AO741-1)*3+$AP741)-ROW())/12+5),AR741)</f>
        <v>0</v>
      </c>
      <c r="AT741" s="515">
        <f ca="1">IF($AQ741=1,IF(INDIRECT(ADDRESS(($AO741-1)*3+$AP741+5,$AQ741+20))="",0,INDIRECT(ADDRESS(($AO741-1)*3+$AP741+5,$AQ741+20))),IF(INDIRECT(ADDRESS(($AO741-1)*3+$AP741+5,$AQ741+20))="",0,IF(COUNTIF(INDIRECT(ADDRESS(($AO741-1)*36+($AP741-1)*12+6,COLUMN())):INDIRECT(ADDRESS(($AO741-1)*36+($AP741-1)*12+$AQ741+4,COLUMN())),INDIRECT(ADDRESS(($AO741-1)*3+$AP741+5,$AQ741+20)))&gt;=1,0,INDIRECT(ADDRESS(($AO741-1)*3+$AP741+5,$AQ741+20)))))</f>
        <v>0</v>
      </c>
      <c r="AU741" s="511">
        <f ca="1">COUNTIF(INDIRECT("U"&amp;(ROW()+12*(($AO741-1)*3+$AP741)-ROW())/12+5):INDIRECT("AF"&amp;(ROW()+12*(($AO741-1)*3+$AP741)-ROW())/12+5),AT741)</f>
        <v>0</v>
      </c>
      <c r="AV741" s="511">
        <f ca="1">IF(AND(AR741+AT741&gt;0,AS741+AU741&gt;0),COUNTIF(AV$6:AV740,"&gt;0")+1,0)</f>
        <v>0</v>
      </c>
    </row>
    <row r="742" spans="41:48">
      <c r="AO742" s="511">
        <v>21</v>
      </c>
      <c r="AP742" s="511">
        <v>2</v>
      </c>
      <c r="AQ742" s="511">
        <v>5</v>
      </c>
      <c r="AR742" s="515">
        <f ca="1">IF($AQ742=1,IF(INDIRECT(ADDRESS(($AO742-1)*3+$AP742+5,$AQ742+7))="",0,INDIRECT(ADDRESS(($AO742-1)*3+$AP742+5,$AQ742+7))),IF(INDIRECT(ADDRESS(($AO742-1)*3+$AP742+5,$AQ742+7))="",0,IF(COUNTIF(INDIRECT(ADDRESS(($AO742-1)*36+($AP742-1)*12+6,COLUMN())):INDIRECT(ADDRESS(($AO742-1)*36+($AP742-1)*12+$AQ742+4,COLUMN())),INDIRECT(ADDRESS(($AO742-1)*3+$AP742+5,$AQ742+7)))&gt;=1,0,INDIRECT(ADDRESS(($AO742-1)*3+$AP742+5,$AQ742+7)))))</f>
        <v>0</v>
      </c>
      <c r="AS742" s="511">
        <f ca="1">COUNTIF(INDIRECT("H"&amp;(ROW()+12*(($AO742-1)*3+$AP742)-ROW())/12+5):INDIRECT("S"&amp;(ROW()+12*(($AO742-1)*3+$AP742)-ROW())/12+5),AR742)</f>
        <v>0</v>
      </c>
      <c r="AT742" s="515">
        <f ca="1">IF($AQ742=1,IF(INDIRECT(ADDRESS(($AO742-1)*3+$AP742+5,$AQ742+20))="",0,INDIRECT(ADDRESS(($AO742-1)*3+$AP742+5,$AQ742+20))),IF(INDIRECT(ADDRESS(($AO742-1)*3+$AP742+5,$AQ742+20))="",0,IF(COUNTIF(INDIRECT(ADDRESS(($AO742-1)*36+($AP742-1)*12+6,COLUMN())):INDIRECT(ADDRESS(($AO742-1)*36+($AP742-1)*12+$AQ742+4,COLUMN())),INDIRECT(ADDRESS(($AO742-1)*3+$AP742+5,$AQ742+20)))&gt;=1,0,INDIRECT(ADDRESS(($AO742-1)*3+$AP742+5,$AQ742+20)))))</f>
        <v>0</v>
      </c>
      <c r="AU742" s="511">
        <f ca="1">COUNTIF(INDIRECT("U"&amp;(ROW()+12*(($AO742-1)*3+$AP742)-ROW())/12+5):INDIRECT("AF"&amp;(ROW()+12*(($AO742-1)*3+$AP742)-ROW())/12+5),AT742)</f>
        <v>0</v>
      </c>
      <c r="AV742" s="511">
        <f ca="1">IF(AND(AR742+AT742&gt;0,AS742+AU742&gt;0),COUNTIF(AV$6:AV741,"&gt;0")+1,0)</f>
        <v>0</v>
      </c>
    </row>
    <row r="743" spans="41:48">
      <c r="AO743" s="511">
        <v>21</v>
      </c>
      <c r="AP743" s="511">
        <v>2</v>
      </c>
      <c r="AQ743" s="511">
        <v>6</v>
      </c>
      <c r="AR743" s="515">
        <f ca="1">IF($AQ743=1,IF(INDIRECT(ADDRESS(($AO743-1)*3+$AP743+5,$AQ743+7))="",0,INDIRECT(ADDRESS(($AO743-1)*3+$AP743+5,$AQ743+7))),IF(INDIRECT(ADDRESS(($AO743-1)*3+$AP743+5,$AQ743+7))="",0,IF(COUNTIF(INDIRECT(ADDRESS(($AO743-1)*36+($AP743-1)*12+6,COLUMN())):INDIRECT(ADDRESS(($AO743-1)*36+($AP743-1)*12+$AQ743+4,COLUMN())),INDIRECT(ADDRESS(($AO743-1)*3+$AP743+5,$AQ743+7)))&gt;=1,0,INDIRECT(ADDRESS(($AO743-1)*3+$AP743+5,$AQ743+7)))))</f>
        <v>0</v>
      </c>
      <c r="AS743" s="511">
        <f ca="1">COUNTIF(INDIRECT("H"&amp;(ROW()+12*(($AO743-1)*3+$AP743)-ROW())/12+5):INDIRECT("S"&amp;(ROW()+12*(($AO743-1)*3+$AP743)-ROW())/12+5),AR743)</f>
        <v>0</v>
      </c>
      <c r="AT743" s="515">
        <f ca="1">IF($AQ743=1,IF(INDIRECT(ADDRESS(($AO743-1)*3+$AP743+5,$AQ743+20))="",0,INDIRECT(ADDRESS(($AO743-1)*3+$AP743+5,$AQ743+20))),IF(INDIRECT(ADDRESS(($AO743-1)*3+$AP743+5,$AQ743+20))="",0,IF(COUNTIF(INDIRECT(ADDRESS(($AO743-1)*36+($AP743-1)*12+6,COLUMN())):INDIRECT(ADDRESS(($AO743-1)*36+($AP743-1)*12+$AQ743+4,COLUMN())),INDIRECT(ADDRESS(($AO743-1)*3+$AP743+5,$AQ743+20)))&gt;=1,0,INDIRECT(ADDRESS(($AO743-1)*3+$AP743+5,$AQ743+20)))))</f>
        <v>0</v>
      </c>
      <c r="AU743" s="511">
        <f ca="1">COUNTIF(INDIRECT("U"&amp;(ROW()+12*(($AO743-1)*3+$AP743)-ROW())/12+5):INDIRECT("AF"&amp;(ROW()+12*(($AO743-1)*3+$AP743)-ROW())/12+5),AT743)</f>
        <v>0</v>
      </c>
      <c r="AV743" s="511">
        <f ca="1">IF(AND(AR743+AT743&gt;0,AS743+AU743&gt;0),COUNTIF(AV$6:AV742,"&gt;0")+1,0)</f>
        <v>0</v>
      </c>
    </row>
    <row r="744" spans="41:48">
      <c r="AO744" s="511">
        <v>21</v>
      </c>
      <c r="AP744" s="511">
        <v>2</v>
      </c>
      <c r="AQ744" s="511">
        <v>7</v>
      </c>
      <c r="AR744" s="515">
        <f ca="1">IF($AQ744=1,IF(INDIRECT(ADDRESS(($AO744-1)*3+$AP744+5,$AQ744+7))="",0,INDIRECT(ADDRESS(($AO744-1)*3+$AP744+5,$AQ744+7))),IF(INDIRECT(ADDRESS(($AO744-1)*3+$AP744+5,$AQ744+7))="",0,IF(COUNTIF(INDIRECT(ADDRESS(($AO744-1)*36+($AP744-1)*12+6,COLUMN())):INDIRECT(ADDRESS(($AO744-1)*36+($AP744-1)*12+$AQ744+4,COLUMN())),INDIRECT(ADDRESS(($AO744-1)*3+$AP744+5,$AQ744+7)))&gt;=1,0,INDIRECT(ADDRESS(($AO744-1)*3+$AP744+5,$AQ744+7)))))</f>
        <v>0</v>
      </c>
      <c r="AS744" s="511">
        <f ca="1">COUNTIF(INDIRECT("H"&amp;(ROW()+12*(($AO744-1)*3+$AP744)-ROW())/12+5):INDIRECT("S"&amp;(ROW()+12*(($AO744-1)*3+$AP744)-ROW())/12+5),AR744)</f>
        <v>0</v>
      </c>
      <c r="AT744" s="515">
        <f ca="1">IF($AQ744=1,IF(INDIRECT(ADDRESS(($AO744-1)*3+$AP744+5,$AQ744+20))="",0,INDIRECT(ADDRESS(($AO744-1)*3+$AP744+5,$AQ744+20))),IF(INDIRECT(ADDRESS(($AO744-1)*3+$AP744+5,$AQ744+20))="",0,IF(COUNTIF(INDIRECT(ADDRESS(($AO744-1)*36+($AP744-1)*12+6,COLUMN())):INDIRECT(ADDRESS(($AO744-1)*36+($AP744-1)*12+$AQ744+4,COLUMN())),INDIRECT(ADDRESS(($AO744-1)*3+$AP744+5,$AQ744+20)))&gt;=1,0,INDIRECT(ADDRESS(($AO744-1)*3+$AP744+5,$AQ744+20)))))</f>
        <v>0</v>
      </c>
      <c r="AU744" s="511">
        <f ca="1">COUNTIF(INDIRECT("U"&amp;(ROW()+12*(($AO744-1)*3+$AP744)-ROW())/12+5):INDIRECT("AF"&amp;(ROW()+12*(($AO744-1)*3+$AP744)-ROW())/12+5),AT744)</f>
        <v>0</v>
      </c>
      <c r="AV744" s="511">
        <f ca="1">IF(AND(AR744+AT744&gt;0,AS744+AU744&gt;0),COUNTIF(AV$6:AV743,"&gt;0")+1,0)</f>
        <v>0</v>
      </c>
    </row>
    <row r="745" spans="41:48">
      <c r="AO745" s="511">
        <v>21</v>
      </c>
      <c r="AP745" s="511">
        <v>2</v>
      </c>
      <c r="AQ745" s="511">
        <v>8</v>
      </c>
      <c r="AR745" s="515">
        <f ca="1">IF($AQ745=1,IF(INDIRECT(ADDRESS(($AO745-1)*3+$AP745+5,$AQ745+7))="",0,INDIRECT(ADDRESS(($AO745-1)*3+$AP745+5,$AQ745+7))),IF(INDIRECT(ADDRESS(($AO745-1)*3+$AP745+5,$AQ745+7))="",0,IF(COUNTIF(INDIRECT(ADDRESS(($AO745-1)*36+($AP745-1)*12+6,COLUMN())):INDIRECT(ADDRESS(($AO745-1)*36+($AP745-1)*12+$AQ745+4,COLUMN())),INDIRECT(ADDRESS(($AO745-1)*3+$AP745+5,$AQ745+7)))&gt;=1,0,INDIRECT(ADDRESS(($AO745-1)*3+$AP745+5,$AQ745+7)))))</f>
        <v>0</v>
      </c>
      <c r="AS745" s="511">
        <f ca="1">COUNTIF(INDIRECT("H"&amp;(ROW()+12*(($AO745-1)*3+$AP745)-ROW())/12+5):INDIRECT("S"&amp;(ROW()+12*(($AO745-1)*3+$AP745)-ROW())/12+5),AR745)</f>
        <v>0</v>
      </c>
      <c r="AT745" s="515">
        <f ca="1">IF($AQ745=1,IF(INDIRECT(ADDRESS(($AO745-1)*3+$AP745+5,$AQ745+20))="",0,INDIRECT(ADDRESS(($AO745-1)*3+$AP745+5,$AQ745+20))),IF(INDIRECT(ADDRESS(($AO745-1)*3+$AP745+5,$AQ745+20))="",0,IF(COUNTIF(INDIRECT(ADDRESS(($AO745-1)*36+($AP745-1)*12+6,COLUMN())):INDIRECT(ADDRESS(($AO745-1)*36+($AP745-1)*12+$AQ745+4,COLUMN())),INDIRECT(ADDRESS(($AO745-1)*3+$AP745+5,$AQ745+20)))&gt;=1,0,INDIRECT(ADDRESS(($AO745-1)*3+$AP745+5,$AQ745+20)))))</f>
        <v>0</v>
      </c>
      <c r="AU745" s="511">
        <f ca="1">COUNTIF(INDIRECT("U"&amp;(ROW()+12*(($AO745-1)*3+$AP745)-ROW())/12+5):INDIRECT("AF"&amp;(ROW()+12*(($AO745-1)*3+$AP745)-ROW())/12+5),AT745)</f>
        <v>0</v>
      </c>
      <c r="AV745" s="511">
        <f ca="1">IF(AND(AR745+AT745&gt;0,AS745+AU745&gt;0),COUNTIF(AV$6:AV744,"&gt;0")+1,0)</f>
        <v>0</v>
      </c>
    </row>
    <row r="746" spans="41:48">
      <c r="AO746" s="511">
        <v>21</v>
      </c>
      <c r="AP746" s="511">
        <v>2</v>
      </c>
      <c r="AQ746" s="511">
        <v>9</v>
      </c>
      <c r="AR746" s="515">
        <f ca="1">IF($AQ746=1,IF(INDIRECT(ADDRESS(($AO746-1)*3+$AP746+5,$AQ746+7))="",0,INDIRECT(ADDRESS(($AO746-1)*3+$AP746+5,$AQ746+7))),IF(INDIRECT(ADDRESS(($AO746-1)*3+$AP746+5,$AQ746+7))="",0,IF(COUNTIF(INDIRECT(ADDRESS(($AO746-1)*36+($AP746-1)*12+6,COLUMN())):INDIRECT(ADDRESS(($AO746-1)*36+($AP746-1)*12+$AQ746+4,COLUMN())),INDIRECT(ADDRESS(($AO746-1)*3+$AP746+5,$AQ746+7)))&gt;=1,0,INDIRECT(ADDRESS(($AO746-1)*3+$AP746+5,$AQ746+7)))))</f>
        <v>0</v>
      </c>
      <c r="AS746" s="511">
        <f ca="1">COUNTIF(INDIRECT("H"&amp;(ROW()+12*(($AO746-1)*3+$AP746)-ROW())/12+5):INDIRECT("S"&amp;(ROW()+12*(($AO746-1)*3+$AP746)-ROW())/12+5),AR746)</f>
        <v>0</v>
      </c>
      <c r="AT746" s="515">
        <f ca="1">IF($AQ746=1,IF(INDIRECT(ADDRESS(($AO746-1)*3+$AP746+5,$AQ746+20))="",0,INDIRECT(ADDRESS(($AO746-1)*3+$AP746+5,$AQ746+20))),IF(INDIRECT(ADDRESS(($AO746-1)*3+$AP746+5,$AQ746+20))="",0,IF(COUNTIF(INDIRECT(ADDRESS(($AO746-1)*36+($AP746-1)*12+6,COLUMN())):INDIRECT(ADDRESS(($AO746-1)*36+($AP746-1)*12+$AQ746+4,COLUMN())),INDIRECT(ADDRESS(($AO746-1)*3+$AP746+5,$AQ746+20)))&gt;=1,0,INDIRECT(ADDRESS(($AO746-1)*3+$AP746+5,$AQ746+20)))))</f>
        <v>0</v>
      </c>
      <c r="AU746" s="511">
        <f ca="1">COUNTIF(INDIRECT("U"&amp;(ROW()+12*(($AO746-1)*3+$AP746)-ROW())/12+5):INDIRECT("AF"&amp;(ROW()+12*(($AO746-1)*3+$AP746)-ROW())/12+5),AT746)</f>
        <v>0</v>
      </c>
      <c r="AV746" s="511">
        <f ca="1">IF(AND(AR746+AT746&gt;0,AS746+AU746&gt;0),COUNTIF(AV$6:AV745,"&gt;0")+1,0)</f>
        <v>0</v>
      </c>
    </row>
    <row r="747" spans="41:48">
      <c r="AO747" s="511">
        <v>21</v>
      </c>
      <c r="AP747" s="511">
        <v>2</v>
      </c>
      <c r="AQ747" s="511">
        <v>10</v>
      </c>
      <c r="AR747" s="515">
        <f ca="1">IF($AQ747=1,IF(INDIRECT(ADDRESS(($AO747-1)*3+$AP747+5,$AQ747+7))="",0,INDIRECT(ADDRESS(($AO747-1)*3+$AP747+5,$AQ747+7))),IF(INDIRECT(ADDRESS(($AO747-1)*3+$AP747+5,$AQ747+7))="",0,IF(COUNTIF(INDIRECT(ADDRESS(($AO747-1)*36+($AP747-1)*12+6,COLUMN())):INDIRECT(ADDRESS(($AO747-1)*36+($AP747-1)*12+$AQ747+4,COLUMN())),INDIRECT(ADDRESS(($AO747-1)*3+$AP747+5,$AQ747+7)))&gt;=1,0,INDIRECT(ADDRESS(($AO747-1)*3+$AP747+5,$AQ747+7)))))</f>
        <v>0</v>
      </c>
      <c r="AS747" s="511">
        <f ca="1">COUNTIF(INDIRECT("H"&amp;(ROW()+12*(($AO747-1)*3+$AP747)-ROW())/12+5):INDIRECT("S"&amp;(ROW()+12*(($AO747-1)*3+$AP747)-ROW())/12+5),AR747)</f>
        <v>0</v>
      </c>
      <c r="AT747" s="515">
        <f ca="1">IF($AQ747=1,IF(INDIRECT(ADDRESS(($AO747-1)*3+$AP747+5,$AQ747+20))="",0,INDIRECT(ADDRESS(($AO747-1)*3+$AP747+5,$AQ747+20))),IF(INDIRECT(ADDRESS(($AO747-1)*3+$AP747+5,$AQ747+20))="",0,IF(COUNTIF(INDIRECT(ADDRESS(($AO747-1)*36+($AP747-1)*12+6,COLUMN())):INDIRECT(ADDRESS(($AO747-1)*36+($AP747-1)*12+$AQ747+4,COLUMN())),INDIRECT(ADDRESS(($AO747-1)*3+$AP747+5,$AQ747+20)))&gt;=1,0,INDIRECT(ADDRESS(($AO747-1)*3+$AP747+5,$AQ747+20)))))</f>
        <v>0</v>
      </c>
      <c r="AU747" s="511">
        <f ca="1">COUNTIF(INDIRECT("U"&amp;(ROW()+12*(($AO747-1)*3+$AP747)-ROW())/12+5):INDIRECT("AF"&amp;(ROW()+12*(($AO747-1)*3+$AP747)-ROW())/12+5),AT747)</f>
        <v>0</v>
      </c>
      <c r="AV747" s="511">
        <f ca="1">IF(AND(AR747+AT747&gt;0,AS747+AU747&gt;0),COUNTIF(AV$6:AV746,"&gt;0")+1,0)</f>
        <v>0</v>
      </c>
    </row>
    <row r="748" spans="41:48">
      <c r="AO748" s="511">
        <v>21</v>
      </c>
      <c r="AP748" s="511">
        <v>2</v>
      </c>
      <c r="AQ748" s="511">
        <v>11</v>
      </c>
      <c r="AR748" s="515">
        <f ca="1">IF($AQ748=1,IF(INDIRECT(ADDRESS(($AO748-1)*3+$AP748+5,$AQ748+7))="",0,INDIRECT(ADDRESS(($AO748-1)*3+$AP748+5,$AQ748+7))),IF(INDIRECT(ADDRESS(($AO748-1)*3+$AP748+5,$AQ748+7))="",0,IF(COUNTIF(INDIRECT(ADDRESS(($AO748-1)*36+($AP748-1)*12+6,COLUMN())):INDIRECT(ADDRESS(($AO748-1)*36+($AP748-1)*12+$AQ748+4,COLUMN())),INDIRECT(ADDRESS(($AO748-1)*3+$AP748+5,$AQ748+7)))&gt;=1,0,INDIRECT(ADDRESS(($AO748-1)*3+$AP748+5,$AQ748+7)))))</f>
        <v>0</v>
      </c>
      <c r="AS748" s="511">
        <f ca="1">COUNTIF(INDIRECT("H"&amp;(ROW()+12*(($AO748-1)*3+$AP748)-ROW())/12+5):INDIRECT("S"&amp;(ROW()+12*(($AO748-1)*3+$AP748)-ROW())/12+5),AR748)</f>
        <v>0</v>
      </c>
      <c r="AT748" s="515">
        <f ca="1">IF($AQ748=1,IF(INDIRECT(ADDRESS(($AO748-1)*3+$AP748+5,$AQ748+20))="",0,INDIRECT(ADDRESS(($AO748-1)*3+$AP748+5,$AQ748+20))),IF(INDIRECT(ADDRESS(($AO748-1)*3+$AP748+5,$AQ748+20))="",0,IF(COUNTIF(INDIRECT(ADDRESS(($AO748-1)*36+($AP748-1)*12+6,COLUMN())):INDIRECT(ADDRESS(($AO748-1)*36+($AP748-1)*12+$AQ748+4,COLUMN())),INDIRECT(ADDRESS(($AO748-1)*3+$AP748+5,$AQ748+20)))&gt;=1,0,INDIRECT(ADDRESS(($AO748-1)*3+$AP748+5,$AQ748+20)))))</f>
        <v>0</v>
      </c>
      <c r="AU748" s="511">
        <f ca="1">COUNTIF(INDIRECT("U"&amp;(ROW()+12*(($AO748-1)*3+$AP748)-ROW())/12+5):INDIRECT("AF"&amp;(ROW()+12*(($AO748-1)*3+$AP748)-ROW())/12+5),AT748)</f>
        <v>0</v>
      </c>
      <c r="AV748" s="511">
        <f ca="1">IF(AND(AR748+AT748&gt;0,AS748+AU748&gt;0),COUNTIF(AV$6:AV747,"&gt;0")+1,0)</f>
        <v>0</v>
      </c>
    </row>
    <row r="749" spans="41:48">
      <c r="AO749" s="511">
        <v>21</v>
      </c>
      <c r="AP749" s="511">
        <v>2</v>
      </c>
      <c r="AQ749" s="511">
        <v>12</v>
      </c>
      <c r="AR749" s="515">
        <f ca="1">IF($AQ749=1,IF(INDIRECT(ADDRESS(($AO749-1)*3+$AP749+5,$AQ749+7))="",0,INDIRECT(ADDRESS(($AO749-1)*3+$AP749+5,$AQ749+7))),IF(INDIRECT(ADDRESS(($AO749-1)*3+$AP749+5,$AQ749+7))="",0,IF(COUNTIF(INDIRECT(ADDRESS(($AO749-1)*36+($AP749-1)*12+6,COLUMN())):INDIRECT(ADDRESS(($AO749-1)*36+($AP749-1)*12+$AQ749+4,COLUMN())),INDIRECT(ADDRESS(($AO749-1)*3+$AP749+5,$AQ749+7)))&gt;=1,0,INDIRECT(ADDRESS(($AO749-1)*3+$AP749+5,$AQ749+7)))))</f>
        <v>0</v>
      </c>
      <c r="AS749" s="511">
        <f ca="1">COUNTIF(INDIRECT("H"&amp;(ROW()+12*(($AO749-1)*3+$AP749)-ROW())/12+5):INDIRECT("S"&amp;(ROW()+12*(($AO749-1)*3+$AP749)-ROW())/12+5),AR749)</f>
        <v>0</v>
      </c>
      <c r="AT749" s="515">
        <f ca="1">IF($AQ749=1,IF(INDIRECT(ADDRESS(($AO749-1)*3+$AP749+5,$AQ749+20))="",0,INDIRECT(ADDRESS(($AO749-1)*3+$AP749+5,$AQ749+20))),IF(INDIRECT(ADDRESS(($AO749-1)*3+$AP749+5,$AQ749+20))="",0,IF(COUNTIF(INDIRECT(ADDRESS(($AO749-1)*36+($AP749-1)*12+6,COLUMN())):INDIRECT(ADDRESS(($AO749-1)*36+($AP749-1)*12+$AQ749+4,COLUMN())),INDIRECT(ADDRESS(($AO749-1)*3+$AP749+5,$AQ749+20)))&gt;=1,0,INDIRECT(ADDRESS(($AO749-1)*3+$AP749+5,$AQ749+20)))))</f>
        <v>0</v>
      </c>
      <c r="AU749" s="511">
        <f ca="1">COUNTIF(INDIRECT("U"&amp;(ROW()+12*(($AO749-1)*3+$AP749)-ROW())/12+5):INDIRECT("AF"&amp;(ROW()+12*(($AO749-1)*3+$AP749)-ROW())/12+5),AT749)</f>
        <v>0</v>
      </c>
      <c r="AV749" s="511">
        <f ca="1">IF(AND(AR749+AT749&gt;0,AS749+AU749&gt;0),COUNTIF(AV$6:AV748,"&gt;0")+1,0)</f>
        <v>0</v>
      </c>
    </row>
    <row r="750" spans="41:48">
      <c r="AO750" s="511">
        <v>21</v>
      </c>
      <c r="AP750" s="511">
        <v>3</v>
      </c>
      <c r="AQ750" s="511">
        <v>1</v>
      </c>
      <c r="AR750" s="515">
        <f ca="1">IF($AQ750=1,IF(INDIRECT(ADDRESS(($AO750-1)*3+$AP750+5,$AQ750+7))="",0,INDIRECT(ADDRESS(($AO750-1)*3+$AP750+5,$AQ750+7))),IF(INDIRECT(ADDRESS(($AO750-1)*3+$AP750+5,$AQ750+7))="",0,IF(COUNTIF(INDIRECT(ADDRESS(($AO750-1)*36+($AP750-1)*12+6,COLUMN())):INDIRECT(ADDRESS(($AO750-1)*36+($AP750-1)*12+$AQ750+4,COLUMN())),INDIRECT(ADDRESS(($AO750-1)*3+$AP750+5,$AQ750+7)))&gt;=1,0,INDIRECT(ADDRESS(($AO750-1)*3+$AP750+5,$AQ750+7)))))</f>
        <v>0</v>
      </c>
      <c r="AS750" s="511">
        <f ca="1">COUNTIF(INDIRECT("H"&amp;(ROW()+12*(($AO750-1)*3+$AP750)-ROW())/12+5):INDIRECT("S"&amp;(ROW()+12*(($AO750-1)*3+$AP750)-ROW())/12+5),AR750)</f>
        <v>0</v>
      </c>
      <c r="AT750" s="515">
        <f ca="1">IF($AQ750=1,IF(INDIRECT(ADDRESS(($AO750-1)*3+$AP750+5,$AQ750+20))="",0,INDIRECT(ADDRESS(($AO750-1)*3+$AP750+5,$AQ750+20))),IF(INDIRECT(ADDRESS(($AO750-1)*3+$AP750+5,$AQ750+20))="",0,IF(COUNTIF(INDIRECT(ADDRESS(($AO750-1)*36+($AP750-1)*12+6,COLUMN())):INDIRECT(ADDRESS(($AO750-1)*36+($AP750-1)*12+$AQ750+4,COLUMN())),INDIRECT(ADDRESS(($AO750-1)*3+$AP750+5,$AQ750+20)))&gt;=1,0,INDIRECT(ADDRESS(($AO750-1)*3+$AP750+5,$AQ750+20)))))</f>
        <v>0</v>
      </c>
      <c r="AU750" s="511">
        <f ca="1">COUNTIF(INDIRECT("U"&amp;(ROW()+12*(($AO750-1)*3+$AP750)-ROW())/12+5):INDIRECT("AF"&amp;(ROW()+12*(($AO750-1)*3+$AP750)-ROW())/12+5),AT750)</f>
        <v>0</v>
      </c>
      <c r="AV750" s="511">
        <f ca="1">IF(AND(AR750+AT750&gt;0,AS750+AU750&gt;0),COUNTIF(AV$6:AV749,"&gt;0")+1,0)</f>
        <v>0</v>
      </c>
    </row>
    <row r="751" spans="41:48">
      <c r="AO751" s="511">
        <v>21</v>
      </c>
      <c r="AP751" s="511">
        <v>3</v>
      </c>
      <c r="AQ751" s="511">
        <v>2</v>
      </c>
      <c r="AR751" s="515">
        <f ca="1">IF($AQ751=1,IF(INDIRECT(ADDRESS(($AO751-1)*3+$AP751+5,$AQ751+7))="",0,INDIRECT(ADDRESS(($AO751-1)*3+$AP751+5,$AQ751+7))),IF(INDIRECT(ADDRESS(($AO751-1)*3+$AP751+5,$AQ751+7))="",0,IF(COUNTIF(INDIRECT(ADDRESS(($AO751-1)*36+($AP751-1)*12+6,COLUMN())):INDIRECT(ADDRESS(($AO751-1)*36+($AP751-1)*12+$AQ751+4,COLUMN())),INDIRECT(ADDRESS(($AO751-1)*3+$AP751+5,$AQ751+7)))&gt;=1,0,INDIRECT(ADDRESS(($AO751-1)*3+$AP751+5,$AQ751+7)))))</f>
        <v>0</v>
      </c>
      <c r="AS751" s="511">
        <f ca="1">COUNTIF(INDIRECT("H"&amp;(ROW()+12*(($AO751-1)*3+$AP751)-ROW())/12+5):INDIRECT("S"&amp;(ROW()+12*(($AO751-1)*3+$AP751)-ROW())/12+5),AR751)</f>
        <v>0</v>
      </c>
      <c r="AT751" s="515">
        <f ca="1">IF($AQ751=1,IF(INDIRECT(ADDRESS(($AO751-1)*3+$AP751+5,$AQ751+20))="",0,INDIRECT(ADDRESS(($AO751-1)*3+$AP751+5,$AQ751+20))),IF(INDIRECT(ADDRESS(($AO751-1)*3+$AP751+5,$AQ751+20))="",0,IF(COUNTIF(INDIRECT(ADDRESS(($AO751-1)*36+($AP751-1)*12+6,COLUMN())):INDIRECT(ADDRESS(($AO751-1)*36+($AP751-1)*12+$AQ751+4,COLUMN())),INDIRECT(ADDRESS(($AO751-1)*3+$AP751+5,$AQ751+20)))&gt;=1,0,INDIRECT(ADDRESS(($AO751-1)*3+$AP751+5,$AQ751+20)))))</f>
        <v>0</v>
      </c>
      <c r="AU751" s="511">
        <f ca="1">COUNTIF(INDIRECT("U"&amp;(ROW()+12*(($AO751-1)*3+$AP751)-ROW())/12+5):INDIRECT("AF"&amp;(ROW()+12*(($AO751-1)*3+$AP751)-ROW())/12+5),AT751)</f>
        <v>0</v>
      </c>
      <c r="AV751" s="511">
        <f ca="1">IF(AND(AR751+AT751&gt;0,AS751+AU751&gt;0),COUNTIF(AV$6:AV750,"&gt;0")+1,0)</f>
        <v>0</v>
      </c>
    </row>
    <row r="752" spans="41:48">
      <c r="AO752" s="511">
        <v>21</v>
      </c>
      <c r="AP752" s="511">
        <v>3</v>
      </c>
      <c r="AQ752" s="511">
        <v>3</v>
      </c>
      <c r="AR752" s="515">
        <f ca="1">IF($AQ752=1,IF(INDIRECT(ADDRESS(($AO752-1)*3+$AP752+5,$AQ752+7))="",0,INDIRECT(ADDRESS(($AO752-1)*3+$AP752+5,$AQ752+7))),IF(INDIRECT(ADDRESS(($AO752-1)*3+$AP752+5,$AQ752+7))="",0,IF(COUNTIF(INDIRECT(ADDRESS(($AO752-1)*36+($AP752-1)*12+6,COLUMN())):INDIRECT(ADDRESS(($AO752-1)*36+($AP752-1)*12+$AQ752+4,COLUMN())),INDIRECT(ADDRESS(($AO752-1)*3+$AP752+5,$AQ752+7)))&gt;=1,0,INDIRECT(ADDRESS(($AO752-1)*3+$AP752+5,$AQ752+7)))))</f>
        <v>0</v>
      </c>
      <c r="AS752" s="511">
        <f ca="1">COUNTIF(INDIRECT("H"&amp;(ROW()+12*(($AO752-1)*3+$AP752)-ROW())/12+5):INDIRECT("S"&amp;(ROW()+12*(($AO752-1)*3+$AP752)-ROW())/12+5),AR752)</f>
        <v>0</v>
      </c>
      <c r="AT752" s="515">
        <f ca="1">IF($AQ752=1,IF(INDIRECT(ADDRESS(($AO752-1)*3+$AP752+5,$AQ752+20))="",0,INDIRECT(ADDRESS(($AO752-1)*3+$AP752+5,$AQ752+20))),IF(INDIRECT(ADDRESS(($AO752-1)*3+$AP752+5,$AQ752+20))="",0,IF(COUNTIF(INDIRECT(ADDRESS(($AO752-1)*36+($AP752-1)*12+6,COLUMN())):INDIRECT(ADDRESS(($AO752-1)*36+($AP752-1)*12+$AQ752+4,COLUMN())),INDIRECT(ADDRESS(($AO752-1)*3+$AP752+5,$AQ752+20)))&gt;=1,0,INDIRECT(ADDRESS(($AO752-1)*3+$AP752+5,$AQ752+20)))))</f>
        <v>0</v>
      </c>
      <c r="AU752" s="511">
        <f ca="1">COUNTIF(INDIRECT("U"&amp;(ROW()+12*(($AO752-1)*3+$AP752)-ROW())/12+5):INDIRECT("AF"&amp;(ROW()+12*(($AO752-1)*3+$AP752)-ROW())/12+5),AT752)</f>
        <v>0</v>
      </c>
      <c r="AV752" s="511">
        <f ca="1">IF(AND(AR752+AT752&gt;0,AS752+AU752&gt;0),COUNTIF(AV$6:AV751,"&gt;0")+1,0)</f>
        <v>0</v>
      </c>
    </row>
    <row r="753" spans="41:48">
      <c r="AO753" s="511">
        <v>21</v>
      </c>
      <c r="AP753" s="511">
        <v>3</v>
      </c>
      <c r="AQ753" s="511">
        <v>4</v>
      </c>
      <c r="AR753" s="515">
        <f ca="1">IF($AQ753=1,IF(INDIRECT(ADDRESS(($AO753-1)*3+$AP753+5,$AQ753+7))="",0,INDIRECT(ADDRESS(($AO753-1)*3+$AP753+5,$AQ753+7))),IF(INDIRECT(ADDRESS(($AO753-1)*3+$AP753+5,$AQ753+7))="",0,IF(COUNTIF(INDIRECT(ADDRESS(($AO753-1)*36+($AP753-1)*12+6,COLUMN())):INDIRECT(ADDRESS(($AO753-1)*36+($AP753-1)*12+$AQ753+4,COLUMN())),INDIRECT(ADDRESS(($AO753-1)*3+$AP753+5,$AQ753+7)))&gt;=1,0,INDIRECT(ADDRESS(($AO753-1)*3+$AP753+5,$AQ753+7)))))</f>
        <v>0</v>
      </c>
      <c r="AS753" s="511">
        <f ca="1">COUNTIF(INDIRECT("H"&amp;(ROW()+12*(($AO753-1)*3+$AP753)-ROW())/12+5):INDIRECT("S"&amp;(ROW()+12*(($AO753-1)*3+$AP753)-ROW())/12+5),AR753)</f>
        <v>0</v>
      </c>
      <c r="AT753" s="515">
        <f ca="1">IF($AQ753=1,IF(INDIRECT(ADDRESS(($AO753-1)*3+$AP753+5,$AQ753+20))="",0,INDIRECT(ADDRESS(($AO753-1)*3+$AP753+5,$AQ753+20))),IF(INDIRECT(ADDRESS(($AO753-1)*3+$AP753+5,$AQ753+20))="",0,IF(COUNTIF(INDIRECT(ADDRESS(($AO753-1)*36+($AP753-1)*12+6,COLUMN())):INDIRECT(ADDRESS(($AO753-1)*36+($AP753-1)*12+$AQ753+4,COLUMN())),INDIRECT(ADDRESS(($AO753-1)*3+$AP753+5,$AQ753+20)))&gt;=1,0,INDIRECT(ADDRESS(($AO753-1)*3+$AP753+5,$AQ753+20)))))</f>
        <v>0</v>
      </c>
      <c r="AU753" s="511">
        <f ca="1">COUNTIF(INDIRECT("U"&amp;(ROW()+12*(($AO753-1)*3+$AP753)-ROW())/12+5):INDIRECT("AF"&amp;(ROW()+12*(($AO753-1)*3+$AP753)-ROW())/12+5),AT753)</f>
        <v>0</v>
      </c>
      <c r="AV753" s="511">
        <f ca="1">IF(AND(AR753+AT753&gt;0,AS753+AU753&gt;0),COUNTIF(AV$6:AV752,"&gt;0")+1,0)</f>
        <v>0</v>
      </c>
    </row>
    <row r="754" spans="41:48">
      <c r="AO754" s="511">
        <v>21</v>
      </c>
      <c r="AP754" s="511">
        <v>3</v>
      </c>
      <c r="AQ754" s="511">
        <v>5</v>
      </c>
      <c r="AR754" s="515">
        <f ca="1">IF($AQ754=1,IF(INDIRECT(ADDRESS(($AO754-1)*3+$AP754+5,$AQ754+7))="",0,INDIRECT(ADDRESS(($AO754-1)*3+$AP754+5,$AQ754+7))),IF(INDIRECT(ADDRESS(($AO754-1)*3+$AP754+5,$AQ754+7))="",0,IF(COUNTIF(INDIRECT(ADDRESS(($AO754-1)*36+($AP754-1)*12+6,COLUMN())):INDIRECT(ADDRESS(($AO754-1)*36+($AP754-1)*12+$AQ754+4,COLUMN())),INDIRECT(ADDRESS(($AO754-1)*3+$AP754+5,$AQ754+7)))&gt;=1,0,INDIRECT(ADDRESS(($AO754-1)*3+$AP754+5,$AQ754+7)))))</f>
        <v>0</v>
      </c>
      <c r="AS754" s="511">
        <f ca="1">COUNTIF(INDIRECT("H"&amp;(ROW()+12*(($AO754-1)*3+$AP754)-ROW())/12+5):INDIRECT("S"&amp;(ROW()+12*(($AO754-1)*3+$AP754)-ROW())/12+5),AR754)</f>
        <v>0</v>
      </c>
      <c r="AT754" s="515">
        <f ca="1">IF($AQ754=1,IF(INDIRECT(ADDRESS(($AO754-1)*3+$AP754+5,$AQ754+20))="",0,INDIRECT(ADDRESS(($AO754-1)*3+$AP754+5,$AQ754+20))),IF(INDIRECT(ADDRESS(($AO754-1)*3+$AP754+5,$AQ754+20))="",0,IF(COUNTIF(INDIRECT(ADDRESS(($AO754-1)*36+($AP754-1)*12+6,COLUMN())):INDIRECT(ADDRESS(($AO754-1)*36+($AP754-1)*12+$AQ754+4,COLUMN())),INDIRECT(ADDRESS(($AO754-1)*3+$AP754+5,$AQ754+20)))&gt;=1,0,INDIRECT(ADDRESS(($AO754-1)*3+$AP754+5,$AQ754+20)))))</f>
        <v>0</v>
      </c>
      <c r="AU754" s="511">
        <f ca="1">COUNTIF(INDIRECT("U"&amp;(ROW()+12*(($AO754-1)*3+$AP754)-ROW())/12+5):INDIRECT("AF"&amp;(ROW()+12*(($AO754-1)*3+$AP754)-ROW())/12+5),AT754)</f>
        <v>0</v>
      </c>
      <c r="AV754" s="511">
        <f ca="1">IF(AND(AR754+AT754&gt;0,AS754+AU754&gt;0),COUNTIF(AV$6:AV753,"&gt;0")+1,0)</f>
        <v>0</v>
      </c>
    </row>
    <row r="755" spans="41:48">
      <c r="AO755" s="511">
        <v>21</v>
      </c>
      <c r="AP755" s="511">
        <v>3</v>
      </c>
      <c r="AQ755" s="511">
        <v>6</v>
      </c>
      <c r="AR755" s="515">
        <f ca="1">IF($AQ755=1,IF(INDIRECT(ADDRESS(($AO755-1)*3+$AP755+5,$AQ755+7))="",0,INDIRECT(ADDRESS(($AO755-1)*3+$AP755+5,$AQ755+7))),IF(INDIRECT(ADDRESS(($AO755-1)*3+$AP755+5,$AQ755+7))="",0,IF(COUNTIF(INDIRECT(ADDRESS(($AO755-1)*36+($AP755-1)*12+6,COLUMN())):INDIRECT(ADDRESS(($AO755-1)*36+($AP755-1)*12+$AQ755+4,COLUMN())),INDIRECT(ADDRESS(($AO755-1)*3+$AP755+5,$AQ755+7)))&gt;=1,0,INDIRECT(ADDRESS(($AO755-1)*3+$AP755+5,$AQ755+7)))))</f>
        <v>0</v>
      </c>
      <c r="AS755" s="511">
        <f ca="1">COUNTIF(INDIRECT("H"&amp;(ROW()+12*(($AO755-1)*3+$AP755)-ROW())/12+5):INDIRECT("S"&amp;(ROW()+12*(($AO755-1)*3+$AP755)-ROW())/12+5),AR755)</f>
        <v>0</v>
      </c>
      <c r="AT755" s="515">
        <f ca="1">IF($AQ755=1,IF(INDIRECT(ADDRESS(($AO755-1)*3+$AP755+5,$AQ755+20))="",0,INDIRECT(ADDRESS(($AO755-1)*3+$AP755+5,$AQ755+20))),IF(INDIRECT(ADDRESS(($AO755-1)*3+$AP755+5,$AQ755+20))="",0,IF(COUNTIF(INDIRECT(ADDRESS(($AO755-1)*36+($AP755-1)*12+6,COLUMN())):INDIRECT(ADDRESS(($AO755-1)*36+($AP755-1)*12+$AQ755+4,COLUMN())),INDIRECT(ADDRESS(($AO755-1)*3+$AP755+5,$AQ755+20)))&gt;=1,0,INDIRECT(ADDRESS(($AO755-1)*3+$AP755+5,$AQ755+20)))))</f>
        <v>0</v>
      </c>
      <c r="AU755" s="511">
        <f ca="1">COUNTIF(INDIRECT("U"&amp;(ROW()+12*(($AO755-1)*3+$AP755)-ROW())/12+5):INDIRECT("AF"&amp;(ROW()+12*(($AO755-1)*3+$AP755)-ROW())/12+5),AT755)</f>
        <v>0</v>
      </c>
      <c r="AV755" s="511">
        <f ca="1">IF(AND(AR755+AT755&gt;0,AS755+AU755&gt;0),COUNTIF(AV$6:AV754,"&gt;0")+1,0)</f>
        <v>0</v>
      </c>
    </row>
    <row r="756" spans="41:48">
      <c r="AO756" s="511">
        <v>21</v>
      </c>
      <c r="AP756" s="511">
        <v>3</v>
      </c>
      <c r="AQ756" s="511">
        <v>7</v>
      </c>
      <c r="AR756" s="515">
        <f ca="1">IF($AQ756=1,IF(INDIRECT(ADDRESS(($AO756-1)*3+$AP756+5,$AQ756+7))="",0,INDIRECT(ADDRESS(($AO756-1)*3+$AP756+5,$AQ756+7))),IF(INDIRECT(ADDRESS(($AO756-1)*3+$AP756+5,$AQ756+7))="",0,IF(COUNTIF(INDIRECT(ADDRESS(($AO756-1)*36+($AP756-1)*12+6,COLUMN())):INDIRECT(ADDRESS(($AO756-1)*36+($AP756-1)*12+$AQ756+4,COLUMN())),INDIRECT(ADDRESS(($AO756-1)*3+$AP756+5,$AQ756+7)))&gt;=1,0,INDIRECT(ADDRESS(($AO756-1)*3+$AP756+5,$AQ756+7)))))</f>
        <v>0</v>
      </c>
      <c r="AS756" s="511">
        <f ca="1">COUNTIF(INDIRECT("H"&amp;(ROW()+12*(($AO756-1)*3+$AP756)-ROW())/12+5):INDIRECT("S"&amp;(ROW()+12*(($AO756-1)*3+$AP756)-ROW())/12+5),AR756)</f>
        <v>0</v>
      </c>
      <c r="AT756" s="515">
        <f ca="1">IF($AQ756=1,IF(INDIRECT(ADDRESS(($AO756-1)*3+$AP756+5,$AQ756+20))="",0,INDIRECT(ADDRESS(($AO756-1)*3+$AP756+5,$AQ756+20))),IF(INDIRECT(ADDRESS(($AO756-1)*3+$AP756+5,$AQ756+20))="",0,IF(COUNTIF(INDIRECT(ADDRESS(($AO756-1)*36+($AP756-1)*12+6,COLUMN())):INDIRECT(ADDRESS(($AO756-1)*36+($AP756-1)*12+$AQ756+4,COLUMN())),INDIRECT(ADDRESS(($AO756-1)*3+$AP756+5,$AQ756+20)))&gt;=1,0,INDIRECT(ADDRESS(($AO756-1)*3+$AP756+5,$AQ756+20)))))</f>
        <v>0</v>
      </c>
      <c r="AU756" s="511">
        <f ca="1">COUNTIF(INDIRECT("U"&amp;(ROW()+12*(($AO756-1)*3+$AP756)-ROW())/12+5):INDIRECT("AF"&amp;(ROW()+12*(($AO756-1)*3+$AP756)-ROW())/12+5),AT756)</f>
        <v>0</v>
      </c>
      <c r="AV756" s="511">
        <f ca="1">IF(AND(AR756+AT756&gt;0,AS756+AU756&gt;0),COUNTIF(AV$6:AV755,"&gt;0")+1,0)</f>
        <v>0</v>
      </c>
    </row>
    <row r="757" spans="41:48">
      <c r="AO757" s="511">
        <v>21</v>
      </c>
      <c r="AP757" s="511">
        <v>3</v>
      </c>
      <c r="AQ757" s="511">
        <v>8</v>
      </c>
      <c r="AR757" s="515">
        <f ca="1">IF($AQ757=1,IF(INDIRECT(ADDRESS(($AO757-1)*3+$AP757+5,$AQ757+7))="",0,INDIRECT(ADDRESS(($AO757-1)*3+$AP757+5,$AQ757+7))),IF(INDIRECT(ADDRESS(($AO757-1)*3+$AP757+5,$AQ757+7))="",0,IF(COUNTIF(INDIRECT(ADDRESS(($AO757-1)*36+($AP757-1)*12+6,COLUMN())):INDIRECT(ADDRESS(($AO757-1)*36+($AP757-1)*12+$AQ757+4,COLUMN())),INDIRECT(ADDRESS(($AO757-1)*3+$AP757+5,$AQ757+7)))&gt;=1,0,INDIRECT(ADDRESS(($AO757-1)*3+$AP757+5,$AQ757+7)))))</f>
        <v>0</v>
      </c>
      <c r="AS757" s="511">
        <f ca="1">COUNTIF(INDIRECT("H"&amp;(ROW()+12*(($AO757-1)*3+$AP757)-ROW())/12+5):INDIRECT("S"&amp;(ROW()+12*(($AO757-1)*3+$AP757)-ROW())/12+5),AR757)</f>
        <v>0</v>
      </c>
      <c r="AT757" s="515">
        <f ca="1">IF($AQ757=1,IF(INDIRECT(ADDRESS(($AO757-1)*3+$AP757+5,$AQ757+20))="",0,INDIRECT(ADDRESS(($AO757-1)*3+$AP757+5,$AQ757+20))),IF(INDIRECT(ADDRESS(($AO757-1)*3+$AP757+5,$AQ757+20))="",0,IF(COUNTIF(INDIRECT(ADDRESS(($AO757-1)*36+($AP757-1)*12+6,COLUMN())):INDIRECT(ADDRESS(($AO757-1)*36+($AP757-1)*12+$AQ757+4,COLUMN())),INDIRECT(ADDRESS(($AO757-1)*3+$AP757+5,$AQ757+20)))&gt;=1,0,INDIRECT(ADDRESS(($AO757-1)*3+$AP757+5,$AQ757+20)))))</f>
        <v>0</v>
      </c>
      <c r="AU757" s="511">
        <f ca="1">COUNTIF(INDIRECT("U"&amp;(ROW()+12*(($AO757-1)*3+$AP757)-ROW())/12+5):INDIRECT("AF"&amp;(ROW()+12*(($AO757-1)*3+$AP757)-ROW())/12+5),AT757)</f>
        <v>0</v>
      </c>
      <c r="AV757" s="511">
        <f ca="1">IF(AND(AR757+AT757&gt;0,AS757+AU757&gt;0),COUNTIF(AV$6:AV756,"&gt;0")+1,0)</f>
        <v>0</v>
      </c>
    </row>
    <row r="758" spans="41:48">
      <c r="AO758" s="511">
        <v>21</v>
      </c>
      <c r="AP758" s="511">
        <v>3</v>
      </c>
      <c r="AQ758" s="511">
        <v>9</v>
      </c>
      <c r="AR758" s="515">
        <f ca="1">IF($AQ758=1,IF(INDIRECT(ADDRESS(($AO758-1)*3+$AP758+5,$AQ758+7))="",0,INDIRECT(ADDRESS(($AO758-1)*3+$AP758+5,$AQ758+7))),IF(INDIRECT(ADDRESS(($AO758-1)*3+$AP758+5,$AQ758+7))="",0,IF(COUNTIF(INDIRECT(ADDRESS(($AO758-1)*36+($AP758-1)*12+6,COLUMN())):INDIRECT(ADDRESS(($AO758-1)*36+($AP758-1)*12+$AQ758+4,COLUMN())),INDIRECT(ADDRESS(($AO758-1)*3+$AP758+5,$AQ758+7)))&gt;=1,0,INDIRECT(ADDRESS(($AO758-1)*3+$AP758+5,$AQ758+7)))))</f>
        <v>0</v>
      </c>
      <c r="AS758" s="511">
        <f ca="1">COUNTIF(INDIRECT("H"&amp;(ROW()+12*(($AO758-1)*3+$AP758)-ROW())/12+5):INDIRECT("S"&amp;(ROW()+12*(($AO758-1)*3+$AP758)-ROW())/12+5),AR758)</f>
        <v>0</v>
      </c>
      <c r="AT758" s="515">
        <f ca="1">IF($AQ758=1,IF(INDIRECT(ADDRESS(($AO758-1)*3+$AP758+5,$AQ758+20))="",0,INDIRECT(ADDRESS(($AO758-1)*3+$AP758+5,$AQ758+20))),IF(INDIRECT(ADDRESS(($AO758-1)*3+$AP758+5,$AQ758+20))="",0,IF(COUNTIF(INDIRECT(ADDRESS(($AO758-1)*36+($AP758-1)*12+6,COLUMN())):INDIRECT(ADDRESS(($AO758-1)*36+($AP758-1)*12+$AQ758+4,COLUMN())),INDIRECT(ADDRESS(($AO758-1)*3+$AP758+5,$AQ758+20)))&gt;=1,0,INDIRECT(ADDRESS(($AO758-1)*3+$AP758+5,$AQ758+20)))))</f>
        <v>0</v>
      </c>
      <c r="AU758" s="511">
        <f ca="1">COUNTIF(INDIRECT("U"&amp;(ROW()+12*(($AO758-1)*3+$AP758)-ROW())/12+5):INDIRECT("AF"&amp;(ROW()+12*(($AO758-1)*3+$AP758)-ROW())/12+5),AT758)</f>
        <v>0</v>
      </c>
      <c r="AV758" s="511">
        <f ca="1">IF(AND(AR758+AT758&gt;0,AS758+AU758&gt;0),COUNTIF(AV$6:AV757,"&gt;0")+1,0)</f>
        <v>0</v>
      </c>
    </row>
    <row r="759" spans="41:48">
      <c r="AO759" s="511">
        <v>21</v>
      </c>
      <c r="AP759" s="511">
        <v>3</v>
      </c>
      <c r="AQ759" s="511">
        <v>10</v>
      </c>
      <c r="AR759" s="515">
        <f ca="1">IF($AQ759=1,IF(INDIRECT(ADDRESS(($AO759-1)*3+$AP759+5,$AQ759+7))="",0,INDIRECT(ADDRESS(($AO759-1)*3+$AP759+5,$AQ759+7))),IF(INDIRECT(ADDRESS(($AO759-1)*3+$AP759+5,$AQ759+7))="",0,IF(COUNTIF(INDIRECT(ADDRESS(($AO759-1)*36+($AP759-1)*12+6,COLUMN())):INDIRECT(ADDRESS(($AO759-1)*36+($AP759-1)*12+$AQ759+4,COLUMN())),INDIRECT(ADDRESS(($AO759-1)*3+$AP759+5,$AQ759+7)))&gt;=1,0,INDIRECT(ADDRESS(($AO759-1)*3+$AP759+5,$AQ759+7)))))</f>
        <v>0</v>
      </c>
      <c r="AS759" s="511">
        <f ca="1">COUNTIF(INDIRECT("H"&amp;(ROW()+12*(($AO759-1)*3+$AP759)-ROW())/12+5):INDIRECT("S"&amp;(ROW()+12*(($AO759-1)*3+$AP759)-ROW())/12+5),AR759)</f>
        <v>0</v>
      </c>
      <c r="AT759" s="515">
        <f ca="1">IF($AQ759=1,IF(INDIRECT(ADDRESS(($AO759-1)*3+$AP759+5,$AQ759+20))="",0,INDIRECT(ADDRESS(($AO759-1)*3+$AP759+5,$AQ759+20))),IF(INDIRECT(ADDRESS(($AO759-1)*3+$AP759+5,$AQ759+20))="",0,IF(COUNTIF(INDIRECT(ADDRESS(($AO759-1)*36+($AP759-1)*12+6,COLUMN())):INDIRECT(ADDRESS(($AO759-1)*36+($AP759-1)*12+$AQ759+4,COLUMN())),INDIRECT(ADDRESS(($AO759-1)*3+$AP759+5,$AQ759+20)))&gt;=1,0,INDIRECT(ADDRESS(($AO759-1)*3+$AP759+5,$AQ759+20)))))</f>
        <v>0</v>
      </c>
      <c r="AU759" s="511">
        <f ca="1">COUNTIF(INDIRECT("U"&amp;(ROW()+12*(($AO759-1)*3+$AP759)-ROW())/12+5):INDIRECT("AF"&amp;(ROW()+12*(($AO759-1)*3+$AP759)-ROW())/12+5),AT759)</f>
        <v>0</v>
      </c>
      <c r="AV759" s="511">
        <f ca="1">IF(AND(AR759+AT759&gt;0,AS759+AU759&gt;0),COUNTIF(AV$6:AV758,"&gt;0")+1,0)</f>
        <v>0</v>
      </c>
    </row>
    <row r="760" spans="41:48">
      <c r="AO760" s="511">
        <v>21</v>
      </c>
      <c r="AP760" s="511">
        <v>3</v>
      </c>
      <c r="AQ760" s="511">
        <v>11</v>
      </c>
      <c r="AR760" s="515">
        <f ca="1">IF($AQ760=1,IF(INDIRECT(ADDRESS(($AO760-1)*3+$AP760+5,$AQ760+7))="",0,INDIRECT(ADDRESS(($AO760-1)*3+$AP760+5,$AQ760+7))),IF(INDIRECT(ADDRESS(($AO760-1)*3+$AP760+5,$AQ760+7))="",0,IF(COUNTIF(INDIRECT(ADDRESS(($AO760-1)*36+($AP760-1)*12+6,COLUMN())):INDIRECT(ADDRESS(($AO760-1)*36+($AP760-1)*12+$AQ760+4,COLUMN())),INDIRECT(ADDRESS(($AO760-1)*3+$AP760+5,$AQ760+7)))&gt;=1,0,INDIRECT(ADDRESS(($AO760-1)*3+$AP760+5,$AQ760+7)))))</f>
        <v>0</v>
      </c>
      <c r="AS760" s="511">
        <f ca="1">COUNTIF(INDIRECT("H"&amp;(ROW()+12*(($AO760-1)*3+$AP760)-ROW())/12+5):INDIRECT("S"&amp;(ROW()+12*(($AO760-1)*3+$AP760)-ROW())/12+5),AR760)</f>
        <v>0</v>
      </c>
      <c r="AT760" s="515">
        <f ca="1">IF($AQ760=1,IF(INDIRECT(ADDRESS(($AO760-1)*3+$AP760+5,$AQ760+20))="",0,INDIRECT(ADDRESS(($AO760-1)*3+$AP760+5,$AQ760+20))),IF(INDIRECT(ADDRESS(($AO760-1)*3+$AP760+5,$AQ760+20))="",0,IF(COUNTIF(INDIRECT(ADDRESS(($AO760-1)*36+($AP760-1)*12+6,COLUMN())):INDIRECT(ADDRESS(($AO760-1)*36+($AP760-1)*12+$AQ760+4,COLUMN())),INDIRECT(ADDRESS(($AO760-1)*3+$AP760+5,$AQ760+20)))&gt;=1,0,INDIRECT(ADDRESS(($AO760-1)*3+$AP760+5,$AQ760+20)))))</f>
        <v>0</v>
      </c>
      <c r="AU760" s="511">
        <f ca="1">COUNTIF(INDIRECT("U"&amp;(ROW()+12*(($AO760-1)*3+$AP760)-ROW())/12+5):INDIRECT("AF"&amp;(ROW()+12*(($AO760-1)*3+$AP760)-ROW())/12+5),AT760)</f>
        <v>0</v>
      </c>
      <c r="AV760" s="511">
        <f ca="1">IF(AND(AR760+AT760&gt;0,AS760+AU760&gt;0),COUNTIF(AV$6:AV759,"&gt;0")+1,0)</f>
        <v>0</v>
      </c>
    </row>
    <row r="761" spans="41:48">
      <c r="AO761" s="511">
        <v>21</v>
      </c>
      <c r="AP761" s="511">
        <v>3</v>
      </c>
      <c r="AQ761" s="511">
        <v>12</v>
      </c>
      <c r="AR761" s="515">
        <f ca="1">IF($AQ761=1,IF(INDIRECT(ADDRESS(($AO761-1)*3+$AP761+5,$AQ761+7))="",0,INDIRECT(ADDRESS(($AO761-1)*3+$AP761+5,$AQ761+7))),IF(INDIRECT(ADDRESS(($AO761-1)*3+$AP761+5,$AQ761+7))="",0,IF(COUNTIF(INDIRECT(ADDRESS(($AO761-1)*36+($AP761-1)*12+6,COLUMN())):INDIRECT(ADDRESS(($AO761-1)*36+($AP761-1)*12+$AQ761+4,COLUMN())),INDIRECT(ADDRESS(($AO761-1)*3+$AP761+5,$AQ761+7)))&gt;=1,0,INDIRECT(ADDRESS(($AO761-1)*3+$AP761+5,$AQ761+7)))))</f>
        <v>0</v>
      </c>
      <c r="AS761" s="511">
        <f ca="1">COUNTIF(INDIRECT("H"&amp;(ROW()+12*(($AO761-1)*3+$AP761)-ROW())/12+5):INDIRECT("S"&amp;(ROW()+12*(($AO761-1)*3+$AP761)-ROW())/12+5),AR761)</f>
        <v>0</v>
      </c>
      <c r="AT761" s="515">
        <f ca="1">IF($AQ761=1,IF(INDIRECT(ADDRESS(($AO761-1)*3+$AP761+5,$AQ761+20))="",0,INDIRECT(ADDRESS(($AO761-1)*3+$AP761+5,$AQ761+20))),IF(INDIRECT(ADDRESS(($AO761-1)*3+$AP761+5,$AQ761+20))="",0,IF(COUNTIF(INDIRECT(ADDRESS(($AO761-1)*36+($AP761-1)*12+6,COLUMN())):INDIRECT(ADDRESS(($AO761-1)*36+($AP761-1)*12+$AQ761+4,COLUMN())),INDIRECT(ADDRESS(($AO761-1)*3+$AP761+5,$AQ761+20)))&gt;=1,0,INDIRECT(ADDRESS(($AO761-1)*3+$AP761+5,$AQ761+20)))))</f>
        <v>0</v>
      </c>
      <c r="AU761" s="511">
        <f ca="1">COUNTIF(INDIRECT("U"&amp;(ROW()+12*(($AO761-1)*3+$AP761)-ROW())/12+5):INDIRECT("AF"&amp;(ROW()+12*(($AO761-1)*3+$AP761)-ROW())/12+5),AT761)</f>
        <v>0</v>
      </c>
      <c r="AV761" s="511">
        <f ca="1">IF(AND(AR761+AT761&gt;0,AS761+AU761&gt;0),COUNTIF(AV$6:AV760,"&gt;0")+1,0)</f>
        <v>0</v>
      </c>
    </row>
    <row r="762" spans="41:48">
      <c r="AO762" s="511">
        <v>22</v>
      </c>
      <c r="AP762" s="511">
        <v>1</v>
      </c>
      <c r="AQ762" s="511">
        <v>1</v>
      </c>
      <c r="AR762" s="515">
        <f ca="1">IF($AQ762=1,IF(INDIRECT(ADDRESS(($AO762-1)*3+$AP762+5,$AQ762+7))="",0,INDIRECT(ADDRESS(($AO762-1)*3+$AP762+5,$AQ762+7))),IF(INDIRECT(ADDRESS(($AO762-1)*3+$AP762+5,$AQ762+7))="",0,IF(COUNTIF(INDIRECT(ADDRESS(($AO762-1)*36+($AP762-1)*12+6,COLUMN())):INDIRECT(ADDRESS(($AO762-1)*36+($AP762-1)*12+$AQ762+4,COLUMN())),INDIRECT(ADDRESS(($AO762-1)*3+$AP762+5,$AQ762+7)))&gt;=1,0,INDIRECT(ADDRESS(($AO762-1)*3+$AP762+5,$AQ762+7)))))</f>
        <v>0</v>
      </c>
      <c r="AS762" s="511">
        <f ca="1">COUNTIF(INDIRECT("H"&amp;(ROW()+12*(($AO762-1)*3+$AP762)-ROW())/12+5):INDIRECT("S"&amp;(ROW()+12*(($AO762-1)*3+$AP762)-ROW())/12+5),AR762)</f>
        <v>0</v>
      </c>
      <c r="AT762" s="515">
        <f ca="1">IF($AQ762=1,IF(INDIRECT(ADDRESS(($AO762-1)*3+$AP762+5,$AQ762+20))="",0,INDIRECT(ADDRESS(($AO762-1)*3+$AP762+5,$AQ762+20))),IF(INDIRECT(ADDRESS(($AO762-1)*3+$AP762+5,$AQ762+20))="",0,IF(COUNTIF(INDIRECT(ADDRESS(($AO762-1)*36+($AP762-1)*12+6,COLUMN())):INDIRECT(ADDRESS(($AO762-1)*36+($AP762-1)*12+$AQ762+4,COLUMN())),INDIRECT(ADDRESS(($AO762-1)*3+$AP762+5,$AQ762+20)))&gt;=1,0,INDIRECT(ADDRESS(($AO762-1)*3+$AP762+5,$AQ762+20)))))</f>
        <v>0</v>
      </c>
      <c r="AU762" s="511">
        <f ca="1">COUNTIF(INDIRECT("U"&amp;(ROW()+12*(($AO762-1)*3+$AP762)-ROW())/12+5):INDIRECT("AF"&amp;(ROW()+12*(($AO762-1)*3+$AP762)-ROW())/12+5),AT762)</f>
        <v>0</v>
      </c>
      <c r="AV762" s="511">
        <f ca="1">IF(AND(AR762+AT762&gt;0,AS762+AU762&gt;0),COUNTIF(AV$6:AV761,"&gt;0")+1,0)</f>
        <v>0</v>
      </c>
    </row>
    <row r="763" spans="41:48">
      <c r="AO763" s="511">
        <v>22</v>
      </c>
      <c r="AP763" s="511">
        <v>1</v>
      </c>
      <c r="AQ763" s="511">
        <v>2</v>
      </c>
      <c r="AR763" s="515">
        <f ca="1">IF($AQ763=1,IF(INDIRECT(ADDRESS(($AO763-1)*3+$AP763+5,$AQ763+7))="",0,INDIRECT(ADDRESS(($AO763-1)*3+$AP763+5,$AQ763+7))),IF(INDIRECT(ADDRESS(($AO763-1)*3+$AP763+5,$AQ763+7))="",0,IF(COUNTIF(INDIRECT(ADDRESS(($AO763-1)*36+($AP763-1)*12+6,COLUMN())):INDIRECT(ADDRESS(($AO763-1)*36+($AP763-1)*12+$AQ763+4,COLUMN())),INDIRECT(ADDRESS(($AO763-1)*3+$AP763+5,$AQ763+7)))&gt;=1,0,INDIRECT(ADDRESS(($AO763-1)*3+$AP763+5,$AQ763+7)))))</f>
        <v>0</v>
      </c>
      <c r="AS763" s="511">
        <f ca="1">COUNTIF(INDIRECT("H"&amp;(ROW()+12*(($AO763-1)*3+$AP763)-ROW())/12+5):INDIRECT("S"&amp;(ROW()+12*(($AO763-1)*3+$AP763)-ROW())/12+5),AR763)</f>
        <v>0</v>
      </c>
      <c r="AT763" s="515">
        <f ca="1">IF($AQ763=1,IF(INDIRECT(ADDRESS(($AO763-1)*3+$AP763+5,$AQ763+20))="",0,INDIRECT(ADDRESS(($AO763-1)*3+$AP763+5,$AQ763+20))),IF(INDIRECT(ADDRESS(($AO763-1)*3+$AP763+5,$AQ763+20))="",0,IF(COUNTIF(INDIRECT(ADDRESS(($AO763-1)*36+($AP763-1)*12+6,COLUMN())):INDIRECT(ADDRESS(($AO763-1)*36+($AP763-1)*12+$AQ763+4,COLUMN())),INDIRECT(ADDRESS(($AO763-1)*3+$AP763+5,$AQ763+20)))&gt;=1,0,INDIRECT(ADDRESS(($AO763-1)*3+$AP763+5,$AQ763+20)))))</f>
        <v>0</v>
      </c>
      <c r="AU763" s="511">
        <f ca="1">COUNTIF(INDIRECT("U"&amp;(ROW()+12*(($AO763-1)*3+$AP763)-ROW())/12+5):INDIRECT("AF"&amp;(ROW()+12*(($AO763-1)*3+$AP763)-ROW())/12+5),AT763)</f>
        <v>0</v>
      </c>
      <c r="AV763" s="511">
        <f ca="1">IF(AND(AR763+AT763&gt;0,AS763+AU763&gt;0),COUNTIF(AV$6:AV762,"&gt;0")+1,0)</f>
        <v>0</v>
      </c>
    </row>
    <row r="764" spans="41:48">
      <c r="AO764" s="511">
        <v>22</v>
      </c>
      <c r="AP764" s="511">
        <v>1</v>
      </c>
      <c r="AQ764" s="511">
        <v>3</v>
      </c>
      <c r="AR764" s="515">
        <f ca="1">IF($AQ764=1,IF(INDIRECT(ADDRESS(($AO764-1)*3+$AP764+5,$AQ764+7))="",0,INDIRECT(ADDRESS(($AO764-1)*3+$AP764+5,$AQ764+7))),IF(INDIRECT(ADDRESS(($AO764-1)*3+$AP764+5,$AQ764+7))="",0,IF(COUNTIF(INDIRECT(ADDRESS(($AO764-1)*36+($AP764-1)*12+6,COLUMN())):INDIRECT(ADDRESS(($AO764-1)*36+($AP764-1)*12+$AQ764+4,COLUMN())),INDIRECT(ADDRESS(($AO764-1)*3+$AP764+5,$AQ764+7)))&gt;=1,0,INDIRECT(ADDRESS(($AO764-1)*3+$AP764+5,$AQ764+7)))))</f>
        <v>0</v>
      </c>
      <c r="AS764" s="511">
        <f ca="1">COUNTIF(INDIRECT("H"&amp;(ROW()+12*(($AO764-1)*3+$AP764)-ROW())/12+5):INDIRECT("S"&amp;(ROW()+12*(($AO764-1)*3+$AP764)-ROW())/12+5),AR764)</f>
        <v>0</v>
      </c>
      <c r="AT764" s="515">
        <f ca="1">IF($AQ764=1,IF(INDIRECT(ADDRESS(($AO764-1)*3+$AP764+5,$AQ764+20))="",0,INDIRECT(ADDRESS(($AO764-1)*3+$AP764+5,$AQ764+20))),IF(INDIRECT(ADDRESS(($AO764-1)*3+$AP764+5,$AQ764+20))="",0,IF(COUNTIF(INDIRECT(ADDRESS(($AO764-1)*36+($AP764-1)*12+6,COLUMN())):INDIRECT(ADDRESS(($AO764-1)*36+($AP764-1)*12+$AQ764+4,COLUMN())),INDIRECT(ADDRESS(($AO764-1)*3+$AP764+5,$AQ764+20)))&gt;=1,0,INDIRECT(ADDRESS(($AO764-1)*3+$AP764+5,$AQ764+20)))))</f>
        <v>0</v>
      </c>
      <c r="AU764" s="511">
        <f ca="1">COUNTIF(INDIRECT("U"&amp;(ROW()+12*(($AO764-1)*3+$AP764)-ROW())/12+5):INDIRECT("AF"&amp;(ROW()+12*(($AO764-1)*3+$AP764)-ROW())/12+5),AT764)</f>
        <v>0</v>
      </c>
      <c r="AV764" s="511">
        <f ca="1">IF(AND(AR764+AT764&gt;0,AS764+AU764&gt;0),COUNTIF(AV$6:AV763,"&gt;0")+1,0)</f>
        <v>0</v>
      </c>
    </row>
    <row r="765" spans="41:48">
      <c r="AO765" s="511">
        <v>22</v>
      </c>
      <c r="AP765" s="511">
        <v>1</v>
      </c>
      <c r="AQ765" s="511">
        <v>4</v>
      </c>
      <c r="AR765" s="515">
        <f ca="1">IF($AQ765=1,IF(INDIRECT(ADDRESS(($AO765-1)*3+$AP765+5,$AQ765+7))="",0,INDIRECT(ADDRESS(($AO765-1)*3+$AP765+5,$AQ765+7))),IF(INDIRECT(ADDRESS(($AO765-1)*3+$AP765+5,$AQ765+7))="",0,IF(COUNTIF(INDIRECT(ADDRESS(($AO765-1)*36+($AP765-1)*12+6,COLUMN())):INDIRECT(ADDRESS(($AO765-1)*36+($AP765-1)*12+$AQ765+4,COLUMN())),INDIRECT(ADDRESS(($AO765-1)*3+$AP765+5,$AQ765+7)))&gt;=1,0,INDIRECT(ADDRESS(($AO765-1)*3+$AP765+5,$AQ765+7)))))</f>
        <v>0</v>
      </c>
      <c r="AS765" s="511">
        <f ca="1">COUNTIF(INDIRECT("H"&amp;(ROW()+12*(($AO765-1)*3+$AP765)-ROW())/12+5):INDIRECT("S"&amp;(ROW()+12*(($AO765-1)*3+$AP765)-ROW())/12+5),AR765)</f>
        <v>0</v>
      </c>
      <c r="AT765" s="515">
        <f ca="1">IF($AQ765=1,IF(INDIRECT(ADDRESS(($AO765-1)*3+$AP765+5,$AQ765+20))="",0,INDIRECT(ADDRESS(($AO765-1)*3+$AP765+5,$AQ765+20))),IF(INDIRECT(ADDRESS(($AO765-1)*3+$AP765+5,$AQ765+20))="",0,IF(COUNTIF(INDIRECT(ADDRESS(($AO765-1)*36+($AP765-1)*12+6,COLUMN())):INDIRECT(ADDRESS(($AO765-1)*36+($AP765-1)*12+$AQ765+4,COLUMN())),INDIRECT(ADDRESS(($AO765-1)*3+$AP765+5,$AQ765+20)))&gt;=1,0,INDIRECT(ADDRESS(($AO765-1)*3+$AP765+5,$AQ765+20)))))</f>
        <v>0</v>
      </c>
      <c r="AU765" s="511">
        <f ca="1">COUNTIF(INDIRECT("U"&amp;(ROW()+12*(($AO765-1)*3+$AP765)-ROW())/12+5):INDIRECT("AF"&amp;(ROW()+12*(($AO765-1)*3+$AP765)-ROW())/12+5),AT765)</f>
        <v>0</v>
      </c>
      <c r="AV765" s="511">
        <f ca="1">IF(AND(AR765+AT765&gt;0,AS765+AU765&gt;0),COUNTIF(AV$6:AV764,"&gt;0")+1,0)</f>
        <v>0</v>
      </c>
    </row>
    <row r="766" spans="41:48">
      <c r="AO766" s="511">
        <v>22</v>
      </c>
      <c r="AP766" s="511">
        <v>1</v>
      </c>
      <c r="AQ766" s="511">
        <v>5</v>
      </c>
      <c r="AR766" s="515">
        <f ca="1">IF($AQ766=1,IF(INDIRECT(ADDRESS(($AO766-1)*3+$AP766+5,$AQ766+7))="",0,INDIRECT(ADDRESS(($AO766-1)*3+$AP766+5,$AQ766+7))),IF(INDIRECT(ADDRESS(($AO766-1)*3+$AP766+5,$AQ766+7))="",0,IF(COUNTIF(INDIRECT(ADDRESS(($AO766-1)*36+($AP766-1)*12+6,COLUMN())):INDIRECT(ADDRESS(($AO766-1)*36+($AP766-1)*12+$AQ766+4,COLUMN())),INDIRECT(ADDRESS(($AO766-1)*3+$AP766+5,$AQ766+7)))&gt;=1,0,INDIRECT(ADDRESS(($AO766-1)*3+$AP766+5,$AQ766+7)))))</f>
        <v>0</v>
      </c>
      <c r="AS766" s="511">
        <f ca="1">COUNTIF(INDIRECT("H"&amp;(ROW()+12*(($AO766-1)*3+$AP766)-ROW())/12+5):INDIRECT("S"&amp;(ROW()+12*(($AO766-1)*3+$AP766)-ROW())/12+5),AR766)</f>
        <v>0</v>
      </c>
      <c r="AT766" s="515">
        <f ca="1">IF($AQ766=1,IF(INDIRECT(ADDRESS(($AO766-1)*3+$AP766+5,$AQ766+20))="",0,INDIRECT(ADDRESS(($AO766-1)*3+$AP766+5,$AQ766+20))),IF(INDIRECT(ADDRESS(($AO766-1)*3+$AP766+5,$AQ766+20))="",0,IF(COUNTIF(INDIRECT(ADDRESS(($AO766-1)*36+($AP766-1)*12+6,COLUMN())):INDIRECT(ADDRESS(($AO766-1)*36+($AP766-1)*12+$AQ766+4,COLUMN())),INDIRECT(ADDRESS(($AO766-1)*3+$AP766+5,$AQ766+20)))&gt;=1,0,INDIRECT(ADDRESS(($AO766-1)*3+$AP766+5,$AQ766+20)))))</f>
        <v>0</v>
      </c>
      <c r="AU766" s="511">
        <f ca="1">COUNTIF(INDIRECT("U"&amp;(ROW()+12*(($AO766-1)*3+$AP766)-ROW())/12+5):INDIRECT("AF"&amp;(ROW()+12*(($AO766-1)*3+$AP766)-ROW())/12+5),AT766)</f>
        <v>0</v>
      </c>
      <c r="AV766" s="511">
        <f ca="1">IF(AND(AR766+AT766&gt;0,AS766+AU766&gt;0),COUNTIF(AV$6:AV765,"&gt;0")+1,0)</f>
        <v>0</v>
      </c>
    </row>
    <row r="767" spans="41:48">
      <c r="AO767" s="511">
        <v>22</v>
      </c>
      <c r="AP767" s="511">
        <v>1</v>
      </c>
      <c r="AQ767" s="511">
        <v>6</v>
      </c>
      <c r="AR767" s="515">
        <f ca="1">IF($AQ767=1,IF(INDIRECT(ADDRESS(($AO767-1)*3+$AP767+5,$AQ767+7))="",0,INDIRECT(ADDRESS(($AO767-1)*3+$AP767+5,$AQ767+7))),IF(INDIRECT(ADDRESS(($AO767-1)*3+$AP767+5,$AQ767+7))="",0,IF(COUNTIF(INDIRECT(ADDRESS(($AO767-1)*36+($AP767-1)*12+6,COLUMN())):INDIRECT(ADDRESS(($AO767-1)*36+($AP767-1)*12+$AQ767+4,COLUMN())),INDIRECT(ADDRESS(($AO767-1)*3+$AP767+5,$AQ767+7)))&gt;=1,0,INDIRECT(ADDRESS(($AO767-1)*3+$AP767+5,$AQ767+7)))))</f>
        <v>0</v>
      </c>
      <c r="AS767" s="511">
        <f ca="1">COUNTIF(INDIRECT("H"&amp;(ROW()+12*(($AO767-1)*3+$AP767)-ROW())/12+5):INDIRECT("S"&amp;(ROW()+12*(($AO767-1)*3+$AP767)-ROW())/12+5),AR767)</f>
        <v>0</v>
      </c>
      <c r="AT767" s="515">
        <f ca="1">IF($AQ767=1,IF(INDIRECT(ADDRESS(($AO767-1)*3+$AP767+5,$AQ767+20))="",0,INDIRECT(ADDRESS(($AO767-1)*3+$AP767+5,$AQ767+20))),IF(INDIRECT(ADDRESS(($AO767-1)*3+$AP767+5,$AQ767+20))="",0,IF(COUNTIF(INDIRECT(ADDRESS(($AO767-1)*36+($AP767-1)*12+6,COLUMN())):INDIRECT(ADDRESS(($AO767-1)*36+($AP767-1)*12+$AQ767+4,COLUMN())),INDIRECT(ADDRESS(($AO767-1)*3+$AP767+5,$AQ767+20)))&gt;=1,0,INDIRECT(ADDRESS(($AO767-1)*3+$AP767+5,$AQ767+20)))))</f>
        <v>0</v>
      </c>
      <c r="AU767" s="511">
        <f ca="1">COUNTIF(INDIRECT("U"&amp;(ROW()+12*(($AO767-1)*3+$AP767)-ROW())/12+5):INDIRECT("AF"&amp;(ROW()+12*(($AO767-1)*3+$AP767)-ROW())/12+5),AT767)</f>
        <v>0</v>
      </c>
      <c r="AV767" s="511">
        <f ca="1">IF(AND(AR767+AT767&gt;0,AS767+AU767&gt;0),COUNTIF(AV$6:AV766,"&gt;0")+1,0)</f>
        <v>0</v>
      </c>
    </row>
    <row r="768" spans="41:48">
      <c r="AO768" s="511">
        <v>22</v>
      </c>
      <c r="AP768" s="511">
        <v>1</v>
      </c>
      <c r="AQ768" s="511">
        <v>7</v>
      </c>
      <c r="AR768" s="515">
        <f ca="1">IF($AQ768=1,IF(INDIRECT(ADDRESS(($AO768-1)*3+$AP768+5,$AQ768+7))="",0,INDIRECT(ADDRESS(($AO768-1)*3+$AP768+5,$AQ768+7))),IF(INDIRECT(ADDRESS(($AO768-1)*3+$AP768+5,$AQ768+7))="",0,IF(COUNTIF(INDIRECT(ADDRESS(($AO768-1)*36+($AP768-1)*12+6,COLUMN())):INDIRECT(ADDRESS(($AO768-1)*36+($AP768-1)*12+$AQ768+4,COLUMN())),INDIRECT(ADDRESS(($AO768-1)*3+$AP768+5,$AQ768+7)))&gt;=1,0,INDIRECT(ADDRESS(($AO768-1)*3+$AP768+5,$AQ768+7)))))</f>
        <v>0</v>
      </c>
      <c r="AS768" s="511">
        <f ca="1">COUNTIF(INDIRECT("H"&amp;(ROW()+12*(($AO768-1)*3+$AP768)-ROW())/12+5):INDIRECT("S"&amp;(ROW()+12*(($AO768-1)*3+$AP768)-ROW())/12+5),AR768)</f>
        <v>0</v>
      </c>
      <c r="AT768" s="515">
        <f ca="1">IF($AQ768=1,IF(INDIRECT(ADDRESS(($AO768-1)*3+$AP768+5,$AQ768+20))="",0,INDIRECT(ADDRESS(($AO768-1)*3+$AP768+5,$AQ768+20))),IF(INDIRECT(ADDRESS(($AO768-1)*3+$AP768+5,$AQ768+20))="",0,IF(COUNTIF(INDIRECT(ADDRESS(($AO768-1)*36+($AP768-1)*12+6,COLUMN())):INDIRECT(ADDRESS(($AO768-1)*36+($AP768-1)*12+$AQ768+4,COLUMN())),INDIRECT(ADDRESS(($AO768-1)*3+$AP768+5,$AQ768+20)))&gt;=1,0,INDIRECT(ADDRESS(($AO768-1)*3+$AP768+5,$AQ768+20)))))</f>
        <v>0</v>
      </c>
      <c r="AU768" s="511">
        <f ca="1">COUNTIF(INDIRECT("U"&amp;(ROW()+12*(($AO768-1)*3+$AP768)-ROW())/12+5):INDIRECT("AF"&amp;(ROW()+12*(($AO768-1)*3+$AP768)-ROW())/12+5),AT768)</f>
        <v>0</v>
      </c>
      <c r="AV768" s="511">
        <f ca="1">IF(AND(AR768+AT768&gt;0,AS768+AU768&gt;0),COUNTIF(AV$6:AV767,"&gt;0")+1,0)</f>
        <v>0</v>
      </c>
    </row>
    <row r="769" spans="41:48">
      <c r="AO769" s="511">
        <v>22</v>
      </c>
      <c r="AP769" s="511">
        <v>1</v>
      </c>
      <c r="AQ769" s="511">
        <v>8</v>
      </c>
      <c r="AR769" s="515">
        <f ca="1">IF($AQ769=1,IF(INDIRECT(ADDRESS(($AO769-1)*3+$AP769+5,$AQ769+7))="",0,INDIRECT(ADDRESS(($AO769-1)*3+$AP769+5,$AQ769+7))),IF(INDIRECT(ADDRESS(($AO769-1)*3+$AP769+5,$AQ769+7))="",0,IF(COUNTIF(INDIRECT(ADDRESS(($AO769-1)*36+($AP769-1)*12+6,COLUMN())):INDIRECT(ADDRESS(($AO769-1)*36+($AP769-1)*12+$AQ769+4,COLUMN())),INDIRECT(ADDRESS(($AO769-1)*3+$AP769+5,$AQ769+7)))&gt;=1,0,INDIRECT(ADDRESS(($AO769-1)*3+$AP769+5,$AQ769+7)))))</f>
        <v>0</v>
      </c>
      <c r="AS769" s="511">
        <f ca="1">COUNTIF(INDIRECT("H"&amp;(ROW()+12*(($AO769-1)*3+$AP769)-ROW())/12+5):INDIRECT("S"&amp;(ROW()+12*(($AO769-1)*3+$AP769)-ROW())/12+5),AR769)</f>
        <v>0</v>
      </c>
      <c r="AT769" s="515">
        <f ca="1">IF($AQ769=1,IF(INDIRECT(ADDRESS(($AO769-1)*3+$AP769+5,$AQ769+20))="",0,INDIRECT(ADDRESS(($AO769-1)*3+$AP769+5,$AQ769+20))),IF(INDIRECT(ADDRESS(($AO769-1)*3+$AP769+5,$AQ769+20))="",0,IF(COUNTIF(INDIRECT(ADDRESS(($AO769-1)*36+($AP769-1)*12+6,COLUMN())):INDIRECT(ADDRESS(($AO769-1)*36+($AP769-1)*12+$AQ769+4,COLUMN())),INDIRECT(ADDRESS(($AO769-1)*3+$AP769+5,$AQ769+20)))&gt;=1,0,INDIRECT(ADDRESS(($AO769-1)*3+$AP769+5,$AQ769+20)))))</f>
        <v>0</v>
      </c>
      <c r="AU769" s="511">
        <f ca="1">COUNTIF(INDIRECT("U"&amp;(ROW()+12*(($AO769-1)*3+$AP769)-ROW())/12+5):INDIRECT("AF"&amp;(ROW()+12*(($AO769-1)*3+$AP769)-ROW())/12+5),AT769)</f>
        <v>0</v>
      </c>
      <c r="AV769" s="511">
        <f ca="1">IF(AND(AR769+AT769&gt;0,AS769+AU769&gt;0),COUNTIF(AV$6:AV768,"&gt;0")+1,0)</f>
        <v>0</v>
      </c>
    </row>
    <row r="770" spans="41:48">
      <c r="AO770" s="511">
        <v>22</v>
      </c>
      <c r="AP770" s="511">
        <v>1</v>
      </c>
      <c r="AQ770" s="511">
        <v>9</v>
      </c>
      <c r="AR770" s="515">
        <f ca="1">IF($AQ770=1,IF(INDIRECT(ADDRESS(($AO770-1)*3+$AP770+5,$AQ770+7))="",0,INDIRECT(ADDRESS(($AO770-1)*3+$AP770+5,$AQ770+7))),IF(INDIRECT(ADDRESS(($AO770-1)*3+$AP770+5,$AQ770+7))="",0,IF(COUNTIF(INDIRECT(ADDRESS(($AO770-1)*36+($AP770-1)*12+6,COLUMN())):INDIRECT(ADDRESS(($AO770-1)*36+($AP770-1)*12+$AQ770+4,COLUMN())),INDIRECT(ADDRESS(($AO770-1)*3+$AP770+5,$AQ770+7)))&gt;=1,0,INDIRECT(ADDRESS(($AO770-1)*3+$AP770+5,$AQ770+7)))))</f>
        <v>0</v>
      </c>
      <c r="AS770" s="511">
        <f ca="1">COUNTIF(INDIRECT("H"&amp;(ROW()+12*(($AO770-1)*3+$AP770)-ROW())/12+5):INDIRECT("S"&amp;(ROW()+12*(($AO770-1)*3+$AP770)-ROW())/12+5),AR770)</f>
        <v>0</v>
      </c>
      <c r="AT770" s="515">
        <f ca="1">IF($AQ770=1,IF(INDIRECT(ADDRESS(($AO770-1)*3+$AP770+5,$AQ770+20))="",0,INDIRECT(ADDRESS(($AO770-1)*3+$AP770+5,$AQ770+20))),IF(INDIRECT(ADDRESS(($AO770-1)*3+$AP770+5,$AQ770+20))="",0,IF(COUNTIF(INDIRECT(ADDRESS(($AO770-1)*36+($AP770-1)*12+6,COLUMN())):INDIRECT(ADDRESS(($AO770-1)*36+($AP770-1)*12+$AQ770+4,COLUMN())),INDIRECT(ADDRESS(($AO770-1)*3+$AP770+5,$AQ770+20)))&gt;=1,0,INDIRECT(ADDRESS(($AO770-1)*3+$AP770+5,$AQ770+20)))))</f>
        <v>0</v>
      </c>
      <c r="AU770" s="511">
        <f ca="1">COUNTIF(INDIRECT("U"&amp;(ROW()+12*(($AO770-1)*3+$AP770)-ROW())/12+5):INDIRECT("AF"&amp;(ROW()+12*(($AO770-1)*3+$AP770)-ROW())/12+5),AT770)</f>
        <v>0</v>
      </c>
      <c r="AV770" s="511">
        <f ca="1">IF(AND(AR770+AT770&gt;0,AS770+AU770&gt;0),COUNTIF(AV$6:AV769,"&gt;0")+1,0)</f>
        <v>0</v>
      </c>
    </row>
    <row r="771" spans="41:48">
      <c r="AO771" s="511">
        <v>22</v>
      </c>
      <c r="AP771" s="511">
        <v>1</v>
      </c>
      <c r="AQ771" s="511">
        <v>10</v>
      </c>
      <c r="AR771" s="515">
        <f ca="1">IF($AQ771=1,IF(INDIRECT(ADDRESS(($AO771-1)*3+$AP771+5,$AQ771+7))="",0,INDIRECT(ADDRESS(($AO771-1)*3+$AP771+5,$AQ771+7))),IF(INDIRECT(ADDRESS(($AO771-1)*3+$AP771+5,$AQ771+7))="",0,IF(COUNTIF(INDIRECT(ADDRESS(($AO771-1)*36+($AP771-1)*12+6,COLUMN())):INDIRECT(ADDRESS(($AO771-1)*36+($AP771-1)*12+$AQ771+4,COLUMN())),INDIRECT(ADDRESS(($AO771-1)*3+$AP771+5,$AQ771+7)))&gt;=1,0,INDIRECT(ADDRESS(($AO771-1)*3+$AP771+5,$AQ771+7)))))</f>
        <v>0</v>
      </c>
      <c r="AS771" s="511">
        <f ca="1">COUNTIF(INDIRECT("H"&amp;(ROW()+12*(($AO771-1)*3+$AP771)-ROW())/12+5):INDIRECT("S"&amp;(ROW()+12*(($AO771-1)*3+$AP771)-ROW())/12+5),AR771)</f>
        <v>0</v>
      </c>
      <c r="AT771" s="515">
        <f ca="1">IF($AQ771=1,IF(INDIRECT(ADDRESS(($AO771-1)*3+$AP771+5,$AQ771+20))="",0,INDIRECT(ADDRESS(($AO771-1)*3+$AP771+5,$AQ771+20))),IF(INDIRECT(ADDRESS(($AO771-1)*3+$AP771+5,$AQ771+20))="",0,IF(COUNTIF(INDIRECT(ADDRESS(($AO771-1)*36+($AP771-1)*12+6,COLUMN())):INDIRECT(ADDRESS(($AO771-1)*36+($AP771-1)*12+$AQ771+4,COLUMN())),INDIRECT(ADDRESS(($AO771-1)*3+$AP771+5,$AQ771+20)))&gt;=1,0,INDIRECT(ADDRESS(($AO771-1)*3+$AP771+5,$AQ771+20)))))</f>
        <v>0</v>
      </c>
      <c r="AU771" s="511">
        <f ca="1">COUNTIF(INDIRECT("U"&amp;(ROW()+12*(($AO771-1)*3+$AP771)-ROW())/12+5):INDIRECT("AF"&amp;(ROW()+12*(($AO771-1)*3+$AP771)-ROW())/12+5),AT771)</f>
        <v>0</v>
      </c>
      <c r="AV771" s="511">
        <f ca="1">IF(AND(AR771+AT771&gt;0,AS771+AU771&gt;0),COUNTIF(AV$6:AV770,"&gt;0")+1,0)</f>
        <v>0</v>
      </c>
    </row>
    <row r="772" spans="41:48">
      <c r="AO772" s="511">
        <v>22</v>
      </c>
      <c r="AP772" s="511">
        <v>1</v>
      </c>
      <c r="AQ772" s="511">
        <v>11</v>
      </c>
      <c r="AR772" s="515">
        <f ca="1">IF($AQ772=1,IF(INDIRECT(ADDRESS(($AO772-1)*3+$AP772+5,$AQ772+7))="",0,INDIRECT(ADDRESS(($AO772-1)*3+$AP772+5,$AQ772+7))),IF(INDIRECT(ADDRESS(($AO772-1)*3+$AP772+5,$AQ772+7))="",0,IF(COUNTIF(INDIRECT(ADDRESS(($AO772-1)*36+($AP772-1)*12+6,COLUMN())):INDIRECT(ADDRESS(($AO772-1)*36+($AP772-1)*12+$AQ772+4,COLUMN())),INDIRECT(ADDRESS(($AO772-1)*3+$AP772+5,$AQ772+7)))&gt;=1,0,INDIRECT(ADDRESS(($AO772-1)*3+$AP772+5,$AQ772+7)))))</f>
        <v>0</v>
      </c>
      <c r="AS772" s="511">
        <f ca="1">COUNTIF(INDIRECT("H"&amp;(ROW()+12*(($AO772-1)*3+$AP772)-ROW())/12+5):INDIRECT("S"&amp;(ROW()+12*(($AO772-1)*3+$AP772)-ROW())/12+5),AR772)</f>
        <v>0</v>
      </c>
      <c r="AT772" s="515">
        <f ca="1">IF($AQ772=1,IF(INDIRECT(ADDRESS(($AO772-1)*3+$AP772+5,$AQ772+20))="",0,INDIRECT(ADDRESS(($AO772-1)*3+$AP772+5,$AQ772+20))),IF(INDIRECT(ADDRESS(($AO772-1)*3+$AP772+5,$AQ772+20))="",0,IF(COUNTIF(INDIRECT(ADDRESS(($AO772-1)*36+($AP772-1)*12+6,COLUMN())):INDIRECT(ADDRESS(($AO772-1)*36+($AP772-1)*12+$AQ772+4,COLUMN())),INDIRECT(ADDRESS(($AO772-1)*3+$AP772+5,$AQ772+20)))&gt;=1,0,INDIRECT(ADDRESS(($AO772-1)*3+$AP772+5,$AQ772+20)))))</f>
        <v>0</v>
      </c>
      <c r="AU772" s="511">
        <f ca="1">COUNTIF(INDIRECT("U"&amp;(ROW()+12*(($AO772-1)*3+$AP772)-ROW())/12+5):INDIRECT("AF"&amp;(ROW()+12*(($AO772-1)*3+$AP772)-ROW())/12+5),AT772)</f>
        <v>0</v>
      </c>
      <c r="AV772" s="511">
        <f ca="1">IF(AND(AR772+AT772&gt;0,AS772+AU772&gt;0),COUNTIF(AV$6:AV771,"&gt;0")+1,0)</f>
        <v>0</v>
      </c>
    </row>
    <row r="773" spans="41:48">
      <c r="AO773" s="511">
        <v>22</v>
      </c>
      <c r="AP773" s="511">
        <v>1</v>
      </c>
      <c r="AQ773" s="511">
        <v>12</v>
      </c>
      <c r="AR773" s="515">
        <f ca="1">IF($AQ773=1,IF(INDIRECT(ADDRESS(($AO773-1)*3+$AP773+5,$AQ773+7))="",0,INDIRECT(ADDRESS(($AO773-1)*3+$AP773+5,$AQ773+7))),IF(INDIRECT(ADDRESS(($AO773-1)*3+$AP773+5,$AQ773+7))="",0,IF(COUNTIF(INDIRECT(ADDRESS(($AO773-1)*36+($AP773-1)*12+6,COLUMN())):INDIRECT(ADDRESS(($AO773-1)*36+($AP773-1)*12+$AQ773+4,COLUMN())),INDIRECT(ADDRESS(($AO773-1)*3+$AP773+5,$AQ773+7)))&gt;=1,0,INDIRECT(ADDRESS(($AO773-1)*3+$AP773+5,$AQ773+7)))))</f>
        <v>0</v>
      </c>
      <c r="AS773" s="511">
        <f ca="1">COUNTIF(INDIRECT("H"&amp;(ROW()+12*(($AO773-1)*3+$AP773)-ROW())/12+5):INDIRECT("S"&amp;(ROW()+12*(($AO773-1)*3+$AP773)-ROW())/12+5),AR773)</f>
        <v>0</v>
      </c>
      <c r="AT773" s="515">
        <f ca="1">IF($AQ773=1,IF(INDIRECT(ADDRESS(($AO773-1)*3+$AP773+5,$AQ773+20))="",0,INDIRECT(ADDRESS(($AO773-1)*3+$AP773+5,$AQ773+20))),IF(INDIRECT(ADDRESS(($AO773-1)*3+$AP773+5,$AQ773+20))="",0,IF(COUNTIF(INDIRECT(ADDRESS(($AO773-1)*36+($AP773-1)*12+6,COLUMN())):INDIRECT(ADDRESS(($AO773-1)*36+($AP773-1)*12+$AQ773+4,COLUMN())),INDIRECT(ADDRESS(($AO773-1)*3+$AP773+5,$AQ773+20)))&gt;=1,0,INDIRECT(ADDRESS(($AO773-1)*3+$AP773+5,$AQ773+20)))))</f>
        <v>0</v>
      </c>
      <c r="AU773" s="511">
        <f ca="1">COUNTIF(INDIRECT("U"&amp;(ROW()+12*(($AO773-1)*3+$AP773)-ROW())/12+5):INDIRECT("AF"&amp;(ROW()+12*(($AO773-1)*3+$AP773)-ROW())/12+5),AT773)</f>
        <v>0</v>
      </c>
      <c r="AV773" s="511">
        <f ca="1">IF(AND(AR773+AT773&gt;0,AS773+AU773&gt;0),COUNTIF(AV$6:AV772,"&gt;0")+1,0)</f>
        <v>0</v>
      </c>
    </row>
    <row r="774" spans="41:48">
      <c r="AO774" s="511">
        <v>22</v>
      </c>
      <c r="AP774" s="511">
        <v>2</v>
      </c>
      <c r="AQ774" s="511">
        <v>1</v>
      </c>
      <c r="AR774" s="515">
        <f ca="1">IF($AQ774=1,IF(INDIRECT(ADDRESS(($AO774-1)*3+$AP774+5,$AQ774+7))="",0,INDIRECT(ADDRESS(($AO774-1)*3+$AP774+5,$AQ774+7))),IF(INDIRECT(ADDRESS(($AO774-1)*3+$AP774+5,$AQ774+7))="",0,IF(COUNTIF(INDIRECT(ADDRESS(($AO774-1)*36+($AP774-1)*12+6,COLUMN())):INDIRECT(ADDRESS(($AO774-1)*36+($AP774-1)*12+$AQ774+4,COLUMN())),INDIRECT(ADDRESS(($AO774-1)*3+$AP774+5,$AQ774+7)))&gt;=1,0,INDIRECT(ADDRESS(($AO774-1)*3+$AP774+5,$AQ774+7)))))</f>
        <v>0</v>
      </c>
      <c r="AS774" s="511">
        <f ca="1">COUNTIF(INDIRECT("H"&amp;(ROW()+12*(($AO774-1)*3+$AP774)-ROW())/12+5):INDIRECT("S"&amp;(ROW()+12*(($AO774-1)*3+$AP774)-ROW())/12+5),AR774)</f>
        <v>0</v>
      </c>
      <c r="AT774" s="515">
        <f ca="1">IF($AQ774=1,IF(INDIRECT(ADDRESS(($AO774-1)*3+$AP774+5,$AQ774+20))="",0,INDIRECT(ADDRESS(($AO774-1)*3+$AP774+5,$AQ774+20))),IF(INDIRECT(ADDRESS(($AO774-1)*3+$AP774+5,$AQ774+20))="",0,IF(COUNTIF(INDIRECT(ADDRESS(($AO774-1)*36+($AP774-1)*12+6,COLUMN())):INDIRECT(ADDRESS(($AO774-1)*36+($AP774-1)*12+$AQ774+4,COLUMN())),INDIRECT(ADDRESS(($AO774-1)*3+$AP774+5,$AQ774+20)))&gt;=1,0,INDIRECT(ADDRESS(($AO774-1)*3+$AP774+5,$AQ774+20)))))</f>
        <v>0</v>
      </c>
      <c r="AU774" s="511">
        <f ca="1">COUNTIF(INDIRECT("U"&amp;(ROW()+12*(($AO774-1)*3+$AP774)-ROW())/12+5):INDIRECT("AF"&amp;(ROW()+12*(($AO774-1)*3+$AP774)-ROW())/12+5),AT774)</f>
        <v>0</v>
      </c>
      <c r="AV774" s="511">
        <f ca="1">IF(AND(AR774+AT774&gt;0,AS774+AU774&gt;0),COUNTIF(AV$6:AV773,"&gt;0")+1,0)</f>
        <v>0</v>
      </c>
    </row>
    <row r="775" spans="41:48">
      <c r="AO775" s="511">
        <v>22</v>
      </c>
      <c r="AP775" s="511">
        <v>2</v>
      </c>
      <c r="AQ775" s="511">
        <v>2</v>
      </c>
      <c r="AR775" s="515">
        <f ca="1">IF($AQ775=1,IF(INDIRECT(ADDRESS(($AO775-1)*3+$AP775+5,$AQ775+7))="",0,INDIRECT(ADDRESS(($AO775-1)*3+$AP775+5,$AQ775+7))),IF(INDIRECT(ADDRESS(($AO775-1)*3+$AP775+5,$AQ775+7))="",0,IF(COUNTIF(INDIRECT(ADDRESS(($AO775-1)*36+($AP775-1)*12+6,COLUMN())):INDIRECT(ADDRESS(($AO775-1)*36+($AP775-1)*12+$AQ775+4,COLUMN())),INDIRECT(ADDRESS(($AO775-1)*3+$AP775+5,$AQ775+7)))&gt;=1,0,INDIRECT(ADDRESS(($AO775-1)*3+$AP775+5,$AQ775+7)))))</f>
        <v>0</v>
      </c>
      <c r="AS775" s="511">
        <f ca="1">COUNTIF(INDIRECT("H"&amp;(ROW()+12*(($AO775-1)*3+$AP775)-ROW())/12+5):INDIRECT("S"&amp;(ROW()+12*(($AO775-1)*3+$AP775)-ROW())/12+5),AR775)</f>
        <v>0</v>
      </c>
      <c r="AT775" s="515">
        <f ca="1">IF($AQ775=1,IF(INDIRECT(ADDRESS(($AO775-1)*3+$AP775+5,$AQ775+20))="",0,INDIRECT(ADDRESS(($AO775-1)*3+$AP775+5,$AQ775+20))),IF(INDIRECT(ADDRESS(($AO775-1)*3+$AP775+5,$AQ775+20))="",0,IF(COUNTIF(INDIRECT(ADDRESS(($AO775-1)*36+($AP775-1)*12+6,COLUMN())):INDIRECT(ADDRESS(($AO775-1)*36+($AP775-1)*12+$AQ775+4,COLUMN())),INDIRECT(ADDRESS(($AO775-1)*3+$AP775+5,$AQ775+20)))&gt;=1,0,INDIRECT(ADDRESS(($AO775-1)*3+$AP775+5,$AQ775+20)))))</f>
        <v>0</v>
      </c>
      <c r="AU775" s="511">
        <f ca="1">COUNTIF(INDIRECT("U"&amp;(ROW()+12*(($AO775-1)*3+$AP775)-ROW())/12+5):INDIRECT("AF"&amp;(ROW()+12*(($AO775-1)*3+$AP775)-ROW())/12+5),AT775)</f>
        <v>0</v>
      </c>
      <c r="AV775" s="511">
        <f ca="1">IF(AND(AR775+AT775&gt;0,AS775+AU775&gt;0),COUNTIF(AV$6:AV774,"&gt;0")+1,0)</f>
        <v>0</v>
      </c>
    </row>
    <row r="776" spans="41:48">
      <c r="AO776" s="511">
        <v>22</v>
      </c>
      <c r="AP776" s="511">
        <v>2</v>
      </c>
      <c r="AQ776" s="511">
        <v>3</v>
      </c>
      <c r="AR776" s="515">
        <f ca="1">IF($AQ776=1,IF(INDIRECT(ADDRESS(($AO776-1)*3+$AP776+5,$AQ776+7))="",0,INDIRECT(ADDRESS(($AO776-1)*3+$AP776+5,$AQ776+7))),IF(INDIRECT(ADDRESS(($AO776-1)*3+$AP776+5,$AQ776+7))="",0,IF(COUNTIF(INDIRECT(ADDRESS(($AO776-1)*36+($AP776-1)*12+6,COLUMN())):INDIRECT(ADDRESS(($AO776-1)*36+($AP776-1)*12+$AQ776+4,COLUMN())),INDIRECT(ADDRESS(($AO776-1)*3+$AP776+5,$AQ776+7)))&gt;=1,0,INDIRECT(ADDRESS(($AO776-1)*3+$AP776+5,$AQ776+7)))))</f>
        <v>0</v>
      </c>
      <c r="AS776" s="511">
        <f ca="1">COUNTIF(INDIRECT("H"&amp;(ROW()+12*(($AO776-1)*3+$AP776)-ROW())/12+5):INDIRECT("S"&amp;(ROW()+12*(($AO776-1)*3+$AP776)-ROW())/12+5),AR776)</f>
        <v>0</v>
      </c>
      <c r="AT776" s="515">
        <f ca="1">IF($AQ776=1,IF(INDIRECT(ADDRESS(($AO776-1)*3+$AP776+5,$AQ776+20))="",0,INDIRECT(ADDRESS(($AO776-1)*3+$AP776+5,$AQ776+20))),IF(INDIRECT(ADDRESS(($AO776-1)*3+$AP776+5,$AQ776+20))="",0,IF(COUNTIF(INDIRECT(ADDRESS(($AO776-1)*36+($AP776-1)*12+6,COLUMN())):INDIRECT(ADDRESS(($AO776-1)*36+($AP776-1)*12+$AQ776+4,COLUMN())),INDIRECT(ADDRESS(($AO776-1)*3+$AP776+5,$AQ776+20)))&gt;=1,0,INDIRECT(ADDRESS(($AO776-1)*3+$AP776+5,$AQ776+20)))))</f>
        <v>0</v>
      </c>
      <c r="AU776" s="511">
        <f ca="1">COUNTIF(INDIRECT("U"&amp;(ROW()+12*(($AO776-1)*3+$AP776)-ROW())/12+5):INDIRECT("AF"&amp;(ROW()+12*(($AO776-1)*3+$AP776)-ROW())/12+5),AT776)</f>
        <v>0</v>
      </c>
      <c r="AV776" s="511">
        <f ca="1">IF(AND(AR776+AT776&gt;0,AS776+AU776&gt;0),COUNTIF(AV$6:AV775,"&gt;0")+1,0)</f>
        <v>0</v>
      </c>
    </row>
    <row r="777" spans="41:48">
      <c r="AO777" s="511">
        <v>22</v>
      </c>
      <c r="AP777" s="511">
        <v>2</v>
      </c>
      <c r="AQ777" s="511">
        <v>4</v>
      </c>
      <c r="AR777" s="515">
        <f ca="1">IF($AQ777=1,IF(INDIRECT(ADDRESS(($AO777-1)*3+$AP777+5,$AQ777+7))="",0,INDIRECT(ADDRESS(($AO777-1)*3+$AP777+5,$AQ777+7))),IF(INDIRECT(ADDRESS(($AO777-1)*3+$AP777+5,$AQ777+7))="",0,IF(COUNTIF(INDIRECT(ADDRESS(($AO777-1)*36+($AP777-1)*12+6,COLUMN())):INDIRECT(ADDRESS(($AO777-1)*36+($AP777-1)*12+$AQ777+4,COLUMN())),INDIRECT(ADDRESS(($AO777-1)*3+$AP777+5,$AQ777+7)))&gt;=1,0,INDIRECT(ADDRESS(($AO777-1)*3+$AP777+5,$AQ777+7)))))</f>
        <v>0</v>
      </c>
      <c r="AS777" s="511">
        <f ca="1">COUNTIF(INDIRECT("H"&amp;(ROW()+12*(($AO777-1)*3+$AP777)-ROW())/12+5):INDIRECT("S"&amp;(ROW()+12*(($AO777-1)*3+$AP777)-ROW())/12+5),AR777)</f>
        <v>0</v>
      </c>
      <c r="AT777" s="515">
        <f ca="1">IF($AQ777=1,IF(INDIRECT(ADDRESS(($AO777-1)*3+$AP777+5,$AQ777+20))="",0,INDIRECT(ADDRESS(($AO777-1)*3+$AP777+5,$AQ777+20))),IF(INDIRECT(ADDRESS(($AO777-1)*3+$AP777+5,$AQ777+20))="",0,IF(COUNTIF(INDIRECT(ADDRESS(($AO777-1)*36+($AP777-1)*12+6,COLUMN())):INDIRECT(ADDRESS(($AO777-1)*36+($AP777-1)*12+$AQ777+4,COLUMN())),INDIRECT(ADDRESS(($AO777-1)*3+$AP777+5,$AQ777+20)))&gt;=1,0,INDIRECT(ADDRESS(($AO777-1)*3+$AP777+5,$AQ777+20)))))</f>
        <v>0</v>
      </c>
      <c r="AU777" s="511">
        <f ca="1">COUNTIF(INDIRECT("U"&amp;(ROW()+12*(($AO777-1)*3+$AP777)-ROW())/12+5):INDIRECT("AF"&amp;(ROW()+12*(($AO777-1)*3+$AP777)-ROW())/12+5),AT777)</f>
        <v>0</v>
      </c>
      <c r="AV777" s="511">
        <f ca="1">IF(AND(AR777+AT777&gt;0,AS777+AU777&gt;0),COUNTIF(AV$6:AV776,"&gt;0")+1,0)</f>
        <v>0</v>
      </c>
    </row>
    <row r="778" spans="41:48">
      <c r="AO778" s="511">
        <v>22</v>
      </c>
      <c r="AP778" s="511">
        <v>2</v>
      </c>
      <c r="AQ778" s="511">
        <v>5</v>
      </c>
      <c r="AR778" s="515">
        <f ca="1">IF($AQ778=1,IF(INDIRECT(ADDRESS(($AO778-1)*3+$AP778+5,$AQ778+7))="",0,INDIRECT(ADDRESS(($AO778-1)*3+$AP778+5,$AQ778+7))),IF(INDIRECT(ADDRESS(($AO778-1)*3+$AP778+5,$AQ778+7))="",0,IF(COUNTIF(INDIRECT(ADDRESS(($AO778-1)*36+($AP778-1)*12+6,COLUMN())):INDIRECT(ADDRESS(($AO778-1)*36+($AP778-1)*12+$AQ778+4,COLUMN())),INDIRECT(ADDRESS(($AO778-1)*3+$AP778+5,$AQ778+7)))&gt;=1,0,INDIRECT(ADDRESS(($AO778-1)*3+$AP778+5,$AQ778+7)))))</f>
        <v>0</v>
      </c>
      <c r="AS778" s="511">
        <f ca="1">COUNTIF(INDIRECT("H"&amp;(ROW()+12*(($AO778-1)*3+$AP778)-ROW())/12+5):INDIRECT("S"&amp;(ROW()+12*(($AO778-1)*3+$AP778)-ROW())/12+5),AR778)</f>
        <v>0</v>
      </c>
      <c r="AT778" s="515">
        <f ca="1">IF($AQ778=1,IF(INDIRECT(ADDRESS(($AO778-1)*3+$AP778+5,$AQ778+20))="",0,INDIRECT(ADDRESS(($AO778-1)*3+$AP778+5,$AQ778+20))),IF(INDIRECT(ADDRESS(($AO778-1)*3+$AP778+5,$AQ778+20))="",0,IF(COUNTIF(INDIRECT(ADDRESS(($AO778-1)*36+($AP778-1)*12+6,COLUMN())):INDIRECT(ADDRESS(($AO778-1)*36+($AP778-1)*12+$AQ778+4,COLUMN())),INDIRECT(ADDRESS(($AO778-1)*3+$AP778+5,$AQ778+20)))&gt;=1,0,INDIRECT(ADDRESS(($AO778-1)*3+$AP778+5,$AQ778+20)))))</f>
        <v>0</v>
      </c>
      <c r="AU778" s="511">
        <f ca="1">COUNTIF(INDIRECT("U"&amp;(ROW()+12*(($AO778-1)*3+$AP778)-ROW())/12+5):INDIRECT("AF"&amp;(ROW()+12*(($AO778-1)*3+$AP778)-ROW())/12+5),AT778)</f>
        <v>0</v>
      </c>
      <c r="AV778" s="511">
        <f ca="1">IF(AND(AR778+AT778&gt;0,AS778+AU778&gt;0),COUNTIF(AV$6:AV777,"&gt;0")+1,0)</f>
        <v>0</v>
      </c>
    </row>
    <row r="779" spans="41:48">
      <c r="AO779" s="511">
        <v>22</v>
      </c>
      <c r="AP779" s="511">
        <v>2</v>
      </c>
      <c r="AQ779" s="511">
        <v>6</v>
      </c>
      <c r="AR779" s="515">
        <f ca="1">IF($AQ779=1,IF(INDIRECT(ADDRESS(($AO779-1)*3+$AP779+5,$AQ779+7))="",0,INDIRECT(ADDRESS(($AO779-1)*3+$AP779+5,$AQ779+7))),IF(INDIRECT(ADDRESS(($AO779-1)*3+$AP779+5,$AQ779+7))="",0,IF(COUNTIF(INDIRECT(ADDRESS(($AO779-1)*36+($AP779-1)*12+6,COLUMN())):INDIRECT(ADDRESS(($AO779-1)*36+($AP779-1)*12+$AQ779+4,COLUMN())),INDIRECT(ADDRESS(($AO779-1)*3+$AP779+5,$AQ779+7)))&gt;=1,0,INDIRECT(ADDRESS(($AO779-1)*3+$AP779+5,$AQ779+7)))))</f>
        <v>0</v>
      </c>
      <c r="AS779" s="511">
        <f ca="1">COUNTIF(INDIRECT("H"&amp;(ROW()+12*(($AO779-1)*3+$AP779)-ROW())/12+5):INDIRECT("S"&amp;(ROW()+12*(($AO779-1)*3+$AP779)-ROW())/12+5),AR779)</f>
        <v>0</v>
      </c>
      <c r="AT779" s="515">
        <f ca="1">IF($AQ779=1,IF(INDIRECT(ADDRESS(($AO779-1)*3+$AP779+5,$AQ779+20))="",0,INDIRECT(ADDRESS(($AO779-1)*3+$AP779+5,$AQ779+20))),IF(INDIRECT(ADDRESS(($AO779-1)*3+$AP779+5,$AQ779+20))="",0,IF(COUNTIF(INDIRECT(ADDRESS(($AO779-1)*36+($AP779-1)*12+6,COLUMN())):INDIRECT(ADDRESS(($AO779-1)*36+($AP779-1)*12+$AQ779+4,COLUMN())),INDIRECT(ADDRESS(($AO779-1)*3+$AP779+5,$AQ779+20)))&gt;=1,0,INDIRECT(ADDRESS(($AO779-1)*3+$AP779+5,$AQ779+20)))))</f>
        <v>0</v>
      </c>
      <c r="AU779" s="511">
        <f ca="1">COUNTIF(INDIRECT("U"&amp;(ROW()+12*(($AO779-1)*3+$AP779)-ROW())/12+5):INDIRECT("AF"&amp;(ROW()+12*(($AO779-1)*3+$AP779)-ROW())/12+5),AT779)</f>
        <v>0</v>
      </c>
      <c r="AV779" s="511">
        <f ca="1">IF(AND(AR779+AT779&gt;0,AS779+AU779&gt;0),COUNTIF(AV$6:AV778,"&gt;0")+1,0)</f>
        <v>0</v>
      </c>
    </row>
    <row r="780" spans="41:48">
      <c r="AO780" s="511">
        <v>22</v>
      </c>
      <c r="AP780" s="511">
        <v>2</v>
      </c>
      <c r="AQ780" s="511">
        <v>7</v>
      </c>
      <c r="AR780" s="515">
        <f ca="1">IF($AQ780=1,IF(INDIRECT(ADDRESS(($AO780-1)*3+$AP780+5,$AQ780+7))="",0,INDIRECT(ADDRESS(($AO780-1)*3+$AP780+5,$AQ780+7))),IF(INDIRECT(ADDRESS(($AO780-1)*3+$AP780+5,$AQ780+7))="",0,IF(COUNTIF(INDIRECT(ADDRESS(($AO780-1)*36+($AP780-1)*12+6,COLUMN())):INDIRECT(ADDRESS(($AO780-1)*36+($AP780-1)*12+$AQ780+4,COLUMN())),INDIRECT(ADDRESS(($AO780-1)*3+$AP780+5,$AQ780+7)))&gt;=1,0,INDIRECT(ADDRESS(($AO780-1)*3+$AP780+5,$AQ780+7)))))</f>
        <v>0</v>
      </c>
      <c r="AS780" s="511">
        <f ca="1">COUNTIF(INDIRECT("H"&amp;(ROW()+12*(($AO780-1)*3+$AP780)-ROW())/12+5):INDIRECT("S"&amp;(ROW()+12*(($AO780-1)*3+$AP780)-ROW())/12+5),AR780)</f>
        <v>0</v>
      </c>
      <c r="AT780" s="515">
        <f ca="1">IF($AQ780=1,IF(INDIRECT(ADDRESS(($AO780-1)*3+$AP780+5,$AQ780+20))="",0,INDIRECT(ADDRESS(($AO780-1)*3+$AP780+5,$AQ780+20))),IF(INDIRECT(ADDRESS(($AO780-1)*3+$AP780+5,$AQ780+20))="",0,IF(COUNTIF(INDIRECT(ADDRESS(($AO780-1)*36+($AP780-1)*12+6,COLUMN())):INDIRECT(ADDRESS(($AO780-1)*36+($AP780-1)*12+$AQ780+4,COLUMN())),INDIRECT(ADDRESS(($AO780-1)*3+$AP780+5,$AQ780+20)))&gt;=1,0,INDIRECT(ADDRESS(($AO780-1)*3+$AP780+5,$AQ780+20)))))</f>
        <v>0</v>
      </c>
      <c r="AU780" s="511">
        <f ca="1">COUNTIF(INDIRECT("U"&amp;(ROW()+12*(($AO780-1)*3+$AP780)-ROW())/12+5):INDIRECT("AF"&amp;(ROW()+12*(($AO780-1)*3+$AP780)-ROW())/12+5),AT780)</f>
        <v>0</v>
      </c>
      <c r="AV780" s="511">
        <f ca="1">IF(AND(AR780+AT780&gt;0,AS780+AU780&gt;0),COUNTIF(AV$6:AV779,"&gt;0")+1,0)</f>
        <v>0</v>
      </c>
    </row>
    <row r="781" spans="41:48">
      <c r="AO781" s="511">
        <v>22</v>
      </c>
      <c r="AP781" s="511">
        <v>2</v>
      </c>
      <c r="AQ781" s="511">
        <v>8</v>
      </c>
      <c r="AR781" s="515">
        <f ca="1">IF($AQ781=1,IF(INDIRECT(ADDRESS(($AO781-1)*3+$AP781+5,$AQ781+7))="",0,INDIRECT(ADDRESS(($AO781-1)*3+$AP781+5,$AQ781+7))),IF(INDIRECT(ADDRESS(($AO781-1)*3+$AP781+5,$AQ781+7))="",0,IF(COUNTIF(INDIRECT(ADDRESS(($AO781-1)*36+($AP781-1)*12+6,COLUMN())):INDIRECT(ADDRESS(($AO781-1)*36+($AP781-1)*12+$AQ781+4,COLUMN())),INDIRECT(ADDRESS(($AO781-1)*3+$AP781+5,$AQ781+7)))&gt;=1,0,INDIRECT(ADDRESS(($AO781-1)*3+$AP781+5,$AQ781+7)))))</f>
        <v>0</v>
      </c>
      <c r="AS781" s="511">
        <f ca="1">COUNTIF(INDIRECT("H"&amp;(ROW()+12*(($AO781-1)*3+$AP781)-ROW())/12+5):INDIRECT("S"&amp;(ROW()+12*(($AO781-1)*3+$AP781)-ROW())/12+5),AR781)</f>
        <v>0</v>
      </c>
      <c r="AT781" s="515">
        <f ca="1">IF($AQ781=1,IF(INDIRECT(ADDRESS(($AO781-1)*3+$AP781+5,$AQ781+20))="",0,INDIRECT(ADDRESS(($AO781-1)*3+$AP781+5,$AQ781+20))),IF(INDIRECT(ADDRESS(($AO781-1)*3+$AP781+5,$AQ781+20))="",0,IF(COUNTIF(INDIRECT(ADDRESS(($AO781-1)*36+($AP781-1)*12+6,COLUMN())):INDIRECT(ADDRESS(($AO781-1)*36+($AP781-1)*12+$AQ781+4,COLUMN())),INDIRECT(ADDRESS(($AO781-1)*3+$AP781+5,$AQ781+20)))&gt;=1,0,INDIRECT(ADDRESS(($AO781-1)*3+$AP781+5,$AQ781+20)))))</f>
        <v>0</v>
      </c>
      <c r="AU781" s="511">
        <f ca="1">COUNTIF(INDIRECT("U"&amp;(ROW()+12*(($AO781-1)*3+$AP781)-ROW())/12+5):INDIRECT("AF"&amp;(ROW()+12*(($AO781-1)*3+$AP781)-ROW())/12+5),AT781)</f>
        <v>0</v>
      </c>
      <c r="AV781" s="511">
        <f ca="1">IF(AND(AR781+AT781&gt;0,AS781+AU781&gt;0),COUNTIF(AV$6:AV780,"&gt;0")+1,0)</f>
        <v>0</v>
      </c>
    </row>
    <row r="782" spans="41:48">
      <c r="AO782" s="511">
        <v>22</v>
      </c>
      <c r="AP782" s="511">
        <v>2</v>
      </c>
      <c r="AQ782" s="511">
        <v>9</v>
      </c>
      <c r="AR782" s="515">
        <f ca="1">IF($AQ782=1,IF(INDIRECT(ADDRESS(($AO782-1)*3+$AP782+5,$AQ782+7))="",0,INDIRECT(ADDRESS(($AO782-1)*3+$AP782+5,$AQ782+7))),IF(INDIRECT(ADDRESS(($AO782-1)*3+$AP782+5,$AQ782+7))="",0,IF(COUNTIF(INDIRECT(ADDRESS(($AO782-1)*36+($AP782-1)*12+6,COLUMN())):INDIRECT(ADDRESS(($AO782-1)*36+($AP782-1)*12+$AQ782+4,COLUMN())),INDIRECT(ADDRESS(($AO782-1)*3+$AP782+5,$AQ782+7)))&gt;=1,0,INDIRECT(ADDRESS(($AO782-1)*3+$AP782+5,$AQ782+7)))))</f>
        <v>0</v>
      </c>
      <c r="AS782" s="511">
        <f ca="1">COUNTIF(INDIRECT("H"&amp;(ROW()+12*(($AO782-1)*3+$AP782)-ROW())/12+5):INDIRECT("S"&amp;(ROW()+12*(($AO782-1)*3+$AP782)-ROW())/12+5),AR782)</f>
        <v>0</v>
      </c>
      <c r="AT782" s="515">
        <f ca="1">IF($AQ782=1,IF(INDIRECT(ADDRESS(($AO782-1)*3+$AP782+5,$AQ782+20))="",0,INDIRECT(ADDRESS(($AO782-1)*3+$AP782+5,$AQ782+20))),IF(INDIRECT(ADDRESS(($AO782-1)*3+$AP782+5,$AQ782+20))="",0,IF(COUNTIF(INDIRECT(ADDRESS(($AO782-1)*36+($AP782-1)*12+6,COLUMN())):INDIRECT(ADDRESS(($AO782-1)*36+($AP782-1)*12+$AQ782+4,COLUMN())),INDIRECT(ADDRESS(($AO782-1)*3+$AP782+5,$AQ782+20)))&gt;=1,0,INDIRECT(ADDRESS(($AO782-1)*3+$AP782+5,$AQ782+20)))))</f>
        <v>0</v>
      </c>
      <c r="AU782" s="511">
        <f ca="1">COUNTIF(INDIRECT("U"&amp;(ROW()+12*(($AO782-1)*3+$AP782)-ROW())/12+5):INDIRECT("AF"&amp;(ROW()+12*(($AO782-1)*3+$AP782)-ROW())/12+5),AT782)</f>
        <v>0</v>
      </c>
      <c r="AV782" s="511">
        <f ca="1">IF(AND(AR782+AT782&gt;0,AS782+AU782&gt;0),COUNTIF(AV$6:AV781,"&gt;0")+1,0)</f>
        <v>0</v>
      </c>
    </row>
    <row r="783" spans="41:48">
      <c r="AO783" s="511">
        <v>22</v>
      </c>
      <c r="AP783" s="511">
        <v>2</v>
      </c>
      <c r="AQ783" s="511">
        <v>10</v>
      </c>
      <c r="AR783" s="515">
        <f ca="1">IF($AQ783=1,IF(INDIRECT(ADDRESS(($AO783-1)*3+$AP783+5,$AQ783+7))="",0,INDIRECT(ADDRESS(($AO783-1)*3+$AP783+5,$AQ783+7))),IF(INDIRECT(ADDRESS(($AO783-1)*3+$AP783+5,$AQ783+7))="",0,IF(COUNTIF(INDIRECT(ADDRESS(($AO783-1)*36+($AP783-1)*12+6,COLUMN())):INDIRECT(ADDRESS(($AO783-1)*36+($AP783-1)*12+$AQ783+4,COLUMN())),INDIRECT(ADDRESS(($AO783-1)*3+$AP783+5,$AQ783+7)))&gt;=1,0,INDIRECT(ADDRESS(($AO783-1)*3+$AP783+5,$AQ783+7)))))</f>
        <v>0</v>
      </c>
      <c r="AS783" s="511">
        <f ca="1">COUNTIF(INDIRECT("H"&amp;(ROW()+12*(($AO783-1)*3+$AP783)-ROW())/12+5):INDIRECT("S"&amp;(ROW()+12*(($AO783-1)*3+$AP783)-ROW())/12+5),AR783)</f>
        <v>0</v>
      </c>
      <c r="AT783" s="515">
        <f ca="1">IF($AQ783=1,IF(INDIRECT(ADDRESS(($AO783-1)*3+$AP783+5,$AQ783+20))="",0,INDIRECT(ADDRESS(($AO783-1)*3+$AP783+5,$AQ783+20))),IF(INDIRECT(ADDRESS(($AO783-1)*3+$AP783+5,$AQ783+20))="",0,IF(COUNTIF(INDIRECT(ADDRESS(($AO783-1)*36+($AP783-1)*12+6,COLUMN())):INDIRECT(ADDRESS(($AO783-1)*36+($AP783-1)*12+$AQ783+4,COLUMN())),INDIRECT(ADDRESS(($AO783-1)*3+$AP783+5,$AQ783+20)))&gt;=1,0,INDIRECT(ADDRESS(($AO783-1)*3+$AP783+5,$AQ783+20)))))</f>
        <v>0</v>
      </c>
      <c r="AU783" s="511">
        <f ca="1">COUNTIF(INDIRECT("U"&amp;(ROW()+12*(($AO783-1)*3+$AP783)-ROW())/12+5):INDIRECT("AF"&amp;(ROW()+12*(($AO783-1)*3+$AP783)-ROW())/12+5),AT783)</f>
        <v>0</v>
      </c>
      <c r="AV783" s="511">
        <f ca="1">IF(AND(AR783+AT783&gt;0,AS783+AU783&gt;0),COUNTIF(AV$6:AV782,"&gt;0")+1,0)</f>
        <v>0</v>
      </c>
    </row>
    <row r="784" spans="41:48">
      <c r="AO784" s="511">
        <v>22</v>
      </c>
      <c r="AP784" s="511">
        <v>2</v>
      </c>
      <c r="AQ784" s="511">
        <v>11</v>
      </c>
      <c r="AR784" s="515">
        <f ca="1">IF($AQ784=1,IF(INDIRECT(ADDRESS(($AO784-1)*3+$AP784+5,$AQ784+7))="",0,INDIRECT(ADDRESS(($AO784-1)*3+$AP784+5,$AQ784+7))),IF(INDIRECT(ADDRESS(($AO784-1)*3+$AP784+5,$AQ784+7))="",0,IF(COUNTIF(INDIRECT(ADDRESS(($AO784-1)*36+($AP784-1)*12+6,COLUMN())):INDIRECT(ADDRESS(($AO784-1)*36+($AP784-1)*12+$AQ784+4,COLUMN())),INDIRECT(ADDRESS(($AO784-1)*3+$AP784+5,$AQ784+7)))&gt;=1,0,INDIRECT(ADDRESS(($AO784-1)*3+$AP784+5,$AQ784+7)))))</f>
        <v>0</v>
      </c>
      <c r="AS784" s="511">
        <f ca="1">COUNTIF(INDIRECT("H"&amp;(ROW()+12*(($AO784-1)*3+$AP784)-ROW())/12+5):INDIRECT("S"&amp;(ROW()+12*(($AO784-1)*3+$AP784)-ROW())/12+5),AR784)</f>
        <v>0</v>
      </c>
      <c r="AT784" s="515">
        <f ca="1">IF($AQ784=1,IF(INDIRECT(ADDRESS(($AO784-1)*3+$AP784+5,$AQ784+20))="",0,INDIRECT(ADDRESS(($AO784-1)*3+$AP784+5,$AQ784+20))),IF(INDIRECT(ADDRESS(($AO784-1)*3+$AP784+5,$AQ784+20))="",0,IF(COUNTIF(INDIRECT(ADDRESS(($AO784-1)*36+($AP784-1)*12+6,COLUMN())):INDIRECT(ADDRESS(($AO784-1)*36+($AP784-1)*12+$AQ784+4,COLUMN())),INDIRECT(ADDRESS(($AO784-1)*3+$AP784+5,$AQ784+20)))&gt;=1,0,INDIRECT(ADDRESS(($AO784-1)*3+$AP784+5,$AQ784+20)))))</f>
        <v>0</v>
      </c>
      <c r="AU784" s="511">
        <f ca="1">COUNTIF(INDIRECT("U"&amp;(ROW()+12*(($AO784-1)*3+$AP784)-ROW())/12+5):INDIRECT("AF"&amp;(ROW()+12*(($AO784-1)*3+$AP784)-ROW())/12+5),AT784)</f>
        <v>0</v>
      </c>
      <c r="AV784" s="511">
        <f ca="1">IF(AND(AR784+AT784&gt;0,AS784+AU784&gt;0),COUNTIF(AV$6:AV783,"&gt;0")+1,0)</f>
        <v>0</v>
      </c>
    </row>
    <row r="785" spans="41:48">
      <c r="AO785" s="511">
        <v>22</v>
      </c>
      <c r="AP785" s="511">
        <v>2</v>
      </c>
      <c r="AQ785" s="511">
        <v>12</v>
      </c>
      <c r="AR785" s="515">
        <f ca="1">IF($AQ785=1,IF(INDIRECT(ADDRESS(($AO785-1)*3+$AP785+5,$AQ785+7))="",0,INDIRECT(ADDRESS(($AO785-1)*3+$AP785+5,$AQ785+7))),IF(INDIRECT(ADDRESS(($AO785-1)*3+$AP785+5,$AQ785+7))="",0,IF(COUNTIF(INDIRECT(ADDRESS(($AO785-1)*36+($AP785-1)*12+6,COLUMN())):INDIRECT(ADDRESS(($AO785-1)*36+($AP785-1)*12+$AQ785+4,COLUMN())),INDIRECT(ADDRESS(($AO785-1)*3+$AP785+5,$AQ785+7)))&gt;=1,0,INDIRECT(ADDRESS(($AO785-1)*3+$AP785+5,$AQ785+7)))))</f>
        <v>0</v>
      </c>
      <c r="AS785" s="511">
        <f ca="1">COUNTIF(INDIRECT("H"&amp;(ROW()+12*(($AO785-1)*3+$AP785)-ROW())/12+5):INDIRECT("S"&amp;(ROW()+12*(($AO785-1)*3+$AP785)-ROW())/12+5),AR785)</f>
        <v>0</v>
      </c>
      <c r="AT785" s="515">
        <f ca="1">IF($AQ785=1,IF(INDIRECT(ADDRESS(($AO785-1)*3+$AP785+5,$AQ785+20))="",0,INDIRECT(ADDRESS(($AO785-1)*3+$AP785+5,$AQ785+20))),IF(INDIRECT(ADDRESS(($AO785-1)*3+$AP785+5,$AQ785+20))="",0,IF(COUNTIF(INDIRECT(ADDRESS(($AO785-1)*36+($AP785-1)*12+6,COLUMN())):INDIRECT(ADDRESS(($AO785-1)*36+($AP785-1)*12+$AQ785+4,COLUMN())),INDIRECT(ADDRESS(($AO785-1)*3+$AP785+5,$AQ785+20)))&gt;=1,0,INDIRECT(ADDRESS(($AO785-1)*3+$AP785+5,$AQ785+20)))))</f>
        <v>0</v>
      </c>
      <c r="AU785" s="511">
        <f ca="1">COUNTIF(INDIRECT("U"&amp;(ROW()+12*(($AO785-1)*3+$AP785)-ROW())/12+5):INDIRECT("AF"&amp;(ROW()+12*(($AO785-1)*3+$AP785)-ROW())/12+5),AT785)</f>
        <v>0</v>
      </c>
      <c r="AV785" s="511">
        <f ca="1">IF(AND(AR785+AT785&gt;0,AS785+AU785&gt;0),COUNTIF(AV$6:AV784,"&gt;0")+1,0)</f>
        <v>0</v>
      </c>
    </row>
    <row r="786" spans="41:48">
      <c r="AO786" s="511">
        <v>22</v>
      </c>
      <c r="AP786" s="511">
        <v>3</v>
      </c>
      <c r="AQ786" s="511">
        <v>1</v>
      </c>
      <c r="AR786" s="515">
        <f ca="1">IF($AQ786=1,IF(INDIRECT(ADDRESS(($AO786-1)*3+$AP786+5,$AQ786+7))="",0,INDIRECT(ADDRESS(($AO786-1)*3+$AP786+5,$AQ786+7))),IF(INDIRECT(ADDRESS(($AO786-1)*3+$AP786+5,$AQ786+7))="",0,IF(COUNTIF(INDIRECT(ADDRESS(($AO786-1)*36+($AP786-1)*12+6,COLUMN())):INDIRECT(ADDRESS(($AO786-1)*36+($AP786-1)*12+$AQ786+4,COLUMN())),INDIRECT(ADDRESS(($AO786-1)*3+$AP786+5,$AQ786+7)))&gt;=1,0,INDIRECT(ADDRESS(($AO786-1)*3+$AP786+5,$AQ786+7)))))</f>
        <v>0</v>
      </c>
      <c r="AS786" s="511">
        <f ca="1">COUNTIF(INDIRECT("H"&amp;(ROW()+12*(($AO786-1)*3+$AP786)-ROW())/12+5):INDIRECT("S"&amp;(ROW()+12*(($AO786-1)*3+$AP786)-ROW())/12+5),AR786)</f>
        <v>0</v>
      </c>
      <c r="AT786" s="515">
        <f ca="1">IF($AQ786=1,IF(INDIRECT(ADDRESS(($AO786-1)*3+$AP786+5,$AQ786+20))="",0,INDIRECT(ADDRESS(($AO786-1)*3+$AP786+5,$AQ786+20))),IF(INDIRECT(ADDRESS(($AO786-1)*3+$AP786+5,$AQ786+20))="",0,IF(COUNTIF(INDIRECT(ADDRESS(($AO786-1)*36+($AP786-1)*12+6,COLUMN())):INDIRECT(ADDRESS(($AO786-1)*36+($AP786-1)*12+$AQ786+4,COLUMN())),INDIRECT(ADDRESS(($AO786-1)*3+$AP786+5,$AQ786+20)))&gt;=1,0,INDIRECT(ADDRESS(($AO786-1)*3+$AP786+5,$AQ786+20)))))</f>
        <v>0</v>
      </c>
      <c r="AU786" s="511">
        <f ca="1">COUNTIF(INDIRECT("U"&amp;(ROW()+12*(($AO786-1)*3+$AP786)-ROW())/12+5):INDIRECT("AF"&amp;(ROW()+12*(($AO786-1)*3+$AP786)-ROW())/12+5),AT786)</f>
        <v>0</v>
      </c>
      <c r="AV786" s="511">
        <f ca="1">IF(AND(AR786+AT786&gt;0,AS786+AU786&gt;0),COUNTIF(AV$6:AV785,"&gt;0")+1,0)</f>
        <v>0</v>
      </c>
    </row>
    <row r="787" spans="41:48">
      <c r="AO787" s="511">
        <v>22</v>
      </c>
      <c r="AP787" s="511">
        <v>3</v>
      </c>
      <c r="AQ787" s="511">
        <v>2</v>
      </c>
      <c r="AR787" s="515">
        <f ca="1">IF($AQ787=1,IF(INDIRECT(ADDRESS(($AO787-1)*3+$AP787+5,$AQ787+7))="",0,INDIRECT(ADDRESS(($AO787-1)*3+$AP787+5,$AQ787+7))),IF(INDIRECT(ADDRESS(($AO787-1)*3+$AP787+5,$AQ787+7))="",0,IF(COUNTIF(INDIRECT(ADDRESS(($AO787-1)*36+($AP787-1)*12+6,COLUMN())):INDIRECT(ADDRESS(($AO787-1)*36+($AP787-1)*12+$AQ787+4,COLUMN())),INDIRECT(ADDRESS(($AO787-1)*3+$AP787+5,$AQ787+7)))&gt;=1,0,INDIRECT(ADDRESS(($AO787-1)*3+$AP787+5,$AQ787+7)))))</f>
        <v>0</v>
      </c>
      <c r="AS787" s="511">
        <f ca="1">COUNTIF(INDIRECT("H"&amp;(ROW()+12*(($AO787-1)*3+$AP787)-ROW())/12+5):INDIRECT("S"&amp;(ROW()+12*(($AO787-1)*3+$AP787)-ROW())/12+5),AR787)</f>
        <v>0</v>
      </c>
      <c r="AT787" s="515">
        <f ca="1">IF($AQ787=1,IF(INDIRECT(ADDRESS(($AO787-1)*3+$AP787+5,$AQ787+20))="",0,INDIRECT(ADDRESS(($AO787-1)*3+$AP787+5,$AQ787+20))),IF(INDIRECT(ADDRESS(($AO787-1)*3+$AP787+5,$AQ787+20))="",0,IF(COUNTIF(INDIRECT(ADDRESS(($AO787-1)*36+($AP787-1)*12+6,COLUMN())):INDIRECT(ADDRESS(($AO787-1)*36+($AP787-1)*12+$AQ787+4,COLUMN())),INDIRECT(ADDRESS(($AO787-1)*3+$AP787+5,$AQ787+20)))&gt;=1,0,INDIRECT(ADDRESS(($AO787-1)*3+$AP787+5,$AQ787+20)))))</f>
        <v>0</v>
      </c>
      <c r="AU787" s="511">
        <f ca="1">COUNTIF(INDIRECT("U"&amp;(ROW()+12*(($AO787-1)*3+$AP787)-ROW())/12+5):INDIRECT("AF"&amp;(ROW()+12*(($AO787-1)*3+$AP787)-ROW())/12+5),AT787)</f>
        <v>0</v>
      </c>
      <c r="AV787" s="511">
        <f ca="1">IF(AND(AR787+AT787&gt;0,AS787+AU787&gt;0),COUNTIF(AV$6:AV786,"&gt;0")+1,0)</f>
        <v>0</v>
      </c>
    </row>
    <row r="788" spans="41:48">
      <c r="AO788" s="511">
        <v>22</v>
      </c>
      <c r="AP788" s="511">
        <v>3</v>
      </c>
      <c r="AQ788" s="511">
        <v>3</v>
      </c>
      <c r="AR788" s="515">
        <f ca="1">IF($AQ788=1,IF(INDIRECT(ADDRESS(($AO788-1)*3+$AP788+5,$AQ788+7))="",0,INDIRECT(ADDRESS(($AO788-1)*3+$AP788+5,$AQ788+7))),IF(INDIRECT(ADDRESS(($AO788-1)*3+$AP788+5,$AQ788+7))="",0,IF(COUNTIF(INDIRECT(ADDRESS(($AO788-1)*36+($AP788-1)*12+6,COLUMN())):INDIRECT(ADDRESS(($AO788-1)*36+($AP788-1)*12+$AQ788+4,COLUMN())),INDIRECT(ADDRESS(($AO788-1)*3+$AP788+5,$AQ788+7)))&gt;=1,0,INDIRECT(ADDRESS(($AO788-1)*3+$AP788+5,$AQ788+7)))))</f>
        <v>0</v>
      </c>
      <c r="AS788" s="511">
        <f ca="1">COUNTIF(INDIRECT("H"&amp;(ROW()+12*(($AO788-1)*3+$AP788)-ROW())/12+5):INDIRECT("S"&amp;(ROW()+12*(($AO788-1)*3+$AP788)-ROW())/12+5),AR788)</f>
        <v>0</v>
      </c>
      <c r="AT788" s="515">
        <f ca="1">IF($AQ788=1,IF(INDIRECT(ADDRESS(($AO788-1)*3+$AP788+5,$AQ788+20))="",0,INDIRECT(ADDRESS(($AO788-1)*3+$AP788+5,$AQ788+20))),IF(INDIRECT(ADDRESS(($AO788-1)*3+$AP788+5,$AQ788+20))="",0,IF(COUNTIF(INDIRECT(ADDRESS(($AO788-1)*36+($AP788-1)*12+6,COLUMN())):INDIRECT(ADDRESS(($AO788-1)*36+($AP788-1)*12+$AQ788+4,COLUMN())),INDIRECT(ADDRESS(($AO788-1)*3+$AP788+5,$AQ788+20)))&gt;=1,0,INDIRECT(ADDRESS(($AO788-1)*3+$AP788+5,$AQ788+20)))))</f>
        <v>0</v>
      </c>
      <c r="AU788" s="511">
        <f ca="1">COUNTIF(INDIRECT("U"&amp;(ROW()+12*(($AO788-1)*3+$AP788)-ROW())/12+5):INDIRECT("AF"&amp;(ROW()+12*(($AO788-1)*3+$AP788)-ROW())/12+5),AT788)</f>
        <v>0</v>
      </c>
      <c r="AV788" s="511">
        <f ca="1">IF(AND(AR788+AT788&gt;0,AS788+AU788&gt;0),COUNTIF(AV$6:AV787,"&gt;0")+1,0)</f>
        <v>0</v>
      </c>
    </row>
    <row r="789" spans="41:48">
      <c r="AO789" s="511">
        <v>22</v>
      </c>
      <c r="AP789" s="511">
        <v>3</v>
      </c>
      <c r="AQ789" s="511">
        <v>4</v>
      </c>
      <c r="AR789" s="515">
        <f ca="1">IF($AQ789=1,IF(INDIRECT(ADDRESS(($AO789-1)*3+$AP789+5,$AQ789+7))="",0,INDIRECT(ADDRESS(($AO789-1)*3+$AP789+5,$AQ789+7))),IF(INDIRECT(ADDRESS(($AO789-1)*3+$AP789+5,$AQ789+7))="",0,IF(COUNTIF(INDIRECT(ADDRESS(($AO789-1)*36+($AP789-1)*12+6,COLUMN())):INDIRECT(ADDRESS(($AO789-1)*36+($AP789-1)*12+$AQ789+4,COLUMN())),INDIRECT(ADDRESS(($AO789-1)*3+$AP789+5,$AQ789+7)))&gt;=1,0,INDIRECT(ADDRESS(($AO789-1)*3+$AP789+5,$AQ789+7)))))</f>
        <v>0</v>
      </c>
      <c r="AS789" s="511">
        <f ca="1">COUNTIF(INDIRECT("H"&amp;(ROW()+12*(($AO789-1)*3+$AP789)-ROW())/12+5):INDIRECT("S"&amp;(ROW()+12*(($AO789-1)*3+$AP789)-ROW())/12+5),AR789)</f>
        <v>0</v>
      </c>
      <c r="AT789" s="515">
        <f ca="1">IF($AQ789=1,IF(INDIRECT(ADDRESS(($AO789-1)*3+$AP789+5,$AQ789+20))="",0,INDIRECT(ADDRESS(($AO789-1)*3+$AP789+5,$AQ789+20))),IF(INDIRECT(ADDRESS(($AO789-1)*3+$AP789+5,$AQ789+20))="",0,IF(COUNTIF(INDIRECT(ADDRESS(($AO789-1)*36+($AP789-1)*12+6,COLUMN())):INDIRECT(ADDRESS(($AO789-1)*36+($AP789-1)*12+$AQ789+4,COLUMN())),INDIRECT(ADDRESS(($AO789-1)*3+$AP789+5,$AQ789+20)))&gt;=1,0,INDIRECT(ADDRESS(($AO789-1)*3+$AP789+5,$AQ789+20)))))</f>
        <v>0</v>
      </c>
      <c r="AU789" s="511">
        <f ca="1">COUNTIF(INDIRECT("U"&amp;(ROW()+12*(($AO789-1)*3+$AP789)-ROW())/12+5):INDIRECT("AF"&amp;(ROW()+12*(($AO789-1)*3+$AP789)-ROW())/12+5),AT789)</f>
        <v>0</v>
      </c>
      <c r="AV789" s="511">
        <f ca="1">IF(AND(AR789+AT789&gt;0,AS789+AU789&gt;0),COUNTIF(AV$6:AV788,"&gt;0")+1,0)</f>
        <v>0</v>
      </c>
    </row>
    <row r="790" spans="41:48">
      <c r="AO790" s="511">
        <v>22</v>
      </c>
      <c r="AP790" s="511">
        <v>3</v>
      </c>
      <c r="AQ790" s="511">
        <v>5</v>
      </c>
      <c r="AR790" s="515">
        <f ca="1">IF($AQ790=1,IF(INDIRECT(ADDRESS(($AO790-1)*3+$AP790+5,$AQ790+7))="",0,INDIRECT(ADDRESS(($AO790-1)*3+$AP790+5,$AQ790+7))),IF(INDIRECT(ADDRESS(($AO790-1)*3+$AP790+5,$AQ790+7))="",0,IF(COUNTIF(INDIRECT(ADDRESS(($AO790-1)*36+($AP790-1)*12+6,COLUMN())):INDIRECT(ADDRESS(($AO790-1)*36+($AP790-1)*12+$AQ790+4,COLUMN())),INDIRECT(ADDRESS(($AO790-1)*3+$AP790+5,$AQ790+7)))&gt;=1,0,INDIRECT(ADDRESS(($AO790-1)*3+$AP790+5,$AQ790+7)))))</f>
        <v>0</v>
      </c>
      <c r="AS790" s="511">
        <f ca="1">COUNTIF(INDIRECT("H"&amp;(ROW()+12*(($AO790-1)*3+$AP790)-ROW())/12+5):INDIRECT("S"&amp;(ROW()+12*(($AO790-1)*3+$AP790)-ROW())/12+5),AR790)</f>
        <v>0</v>
      </c>
      <c r="AT790" s="515">
        <f ca="1">IF($AQ790=1,IF(INDIRECT(ADDRESS(($AO790-1)*3+$AP790+5,$AQ790+20))="",0,INDIRECT(ADDRESS(($AO790-1)*3+$AP790+5,$AQ790+20))),IF(INDIRECT(ADDRESS(($AO790-1)*3+$AP790+5,$AQ790+20))="",0,IF(COUNTIF(INDIRECT(ADDRESS(($AO790-1)*36+($AP790-1)*12+6,COLUMN())):INDIRECT(ADDRESS(($AO790-1)*36+($AP790-1)*12+$AQ790+4,COLUMN())),INDIRECT(ADDRESS(($AO790-1)*3+$AP790+5,$AQ790+20)))&gt;=1,0,INDIRECT(ADDRESS(($AO790-1)*3+$AP790+5,$AQ790+20)))))</f>
        <v>0</v>
      </c>
      <c r="AU790" s="511">
        <f ca="1">COUNTIF(INDIRECT("U"&amp;(ROW()+12*(($AO790-1)*3+$AP790)-ROW())/12+5):INDIRECT("AF"&amp;(ROW()+12*(($AO790-1)*3+$AP790)-ROW())/12+5),AT790)</f>
        <v>0</v>
      </c>
      <c r="AV790" s="511">
        <f ca="1">IF(AND(AR790+AT790&gt;0,AS790+AU790&gt;0),COUNTIF(AV$6:AV789,"&gt;0")+1,0)</f>
        <v>0</v>
      </c>
    </row>
    <row r="791" spans="41:48">
      <c r="AO791" s="511">
        <v>22</v>
      </c>
      <c r="AP791" s="511">
        <v>3</v>
      </c>
      <c r="AQ791" s="511">
        <v>6</v>
      </c>
      <c r="AR791" s="515">
        <f ca="1">IF($AQ791=1,IF(INDIRECT(ADDRESS(($AO791-1)*3+$AP791+5,$AQ791+7))="",0,INDIRECT(ADDRESS(($AO791-1)*3+$AP791+5,$AQ791+7))),IF(INDIRECT(ADDRESS(($AO791-1)*3+$AP791+5,$AQ791+7))="",0,IF(COUNTIF(INDIRECT(ADDRESS(($AO791-1)*36+($AP791-1)*12+6,COLUMN())):INDIRECT(ADDRESS(($AO791-1)*36+($AP791-1)*12+$AQ791+4,COLUMN())),INDIRECT(ADDRESS(($AO791-1)*3+$AP791+5,$AQ791+7)))&gt;=1,0,INDIRECT(ADDRESS(($AO791-1)*3+$AP791+5,$AQ791+7)))))</f>
        <v>0</v>
      </c>
      <c r="AS791" s="511">
        <f ca="1">COUNTIF(INDIRECT("H"&amp;(ROW()+12*(($AO791-1)*3+$AP791)-ROW())/12+5):INDIRECT("S"&amp;(ROW()+12*(($AO791-1)*3+$AP791)-ROW())/12+5),AR791)</f>
        <v>0</v>
      </c>
      <c r="AT791" s="515">
        <f ca="1">IF($AQ791=1,IF(INDIRECT(ADDRESS(($AO791-1)*3+$AP791+5,$AQ791+20))="",0,INDIRECT(ADDRESS(($AO791-1)*3+$AP791+5,$AQ791+20))),IF(INDIRECT(ADDRESS(($AO791-1)*3+$AP791+5,$AQ791+20))="",0,IF(COUNTIF(INDIRECT(ADDRESS(($AO791-1)*36+($AP791-1)*12+6,COLUMN())):INDIRECT(ADDRESS(($AO791-1)*36+($AP791-1)*12+$AQ791+4,COLUMN())),INDIRECT(ADDRESS(($AO791-1)*3+$AP791+5,$AQ791+20)))&gt;=1,0,INDIRECT(ADDRESS(($AO791-1)*3+$AP791+5,$AQ791+20)))))</f>
        <v>0</v>
      </c>
      <c r="AU791" s="511">
        <f ca="1">COUNTIF(INDIRECT("U"&amp;(ROW()+12*(($AO791-1)*3+$AP791)-ROW())/12+5):INDIRECT("AF"&amp;(ROW()+12*(($AO791-1)*3+$AP791)-ROW())/12+5),AT791)</f>
        <v>0</v>
      </c>
      <c r="AV791" s="511">
        <f ca="1">IF(AND(AR791+AT791&gt;0,AS791+AU791&gt;0),COUNTIF(AV$6:AV790,"&gt;0")+1,0)</f>
        <v>0</v>
      </c>
    </row>
    <row r="792" spans="41:48">
      <c r="AO792" s="511">
        <v>22</v>
      </c>
      <c r="AP792" s="511">
        <v>3</v>
      </c>
      <c r="AQ792" s="511">
        <v>7</v>
      </c>
      <c r="AR792" s="515">
        <f ca="1">IF($AQ792=1,IF(INDIRECT(ADDRESS(($AO792-1)*3+$AP792+5,$AQ792+7))="",0,INDIRECT(ADDRESS(($AO792-1)*3+$AP792+5,$AQ792+7))),IF(INDIRECT(ADDRESS(($AO792-1)*3+$AP792+5,$AQ792+7))="",0,IF(COUNTIF(INDIRECT(ADDRESS(($AO792-1)*36+($AP792-1)*12+6,COLUMN())):INDIRECT(ADDRESS(($AO792-1)*36+($AP792-1)*12+$AQ792+4,COLUMN())),INDIRECT(ADDRESS(($AO792-1)*3+$AP792+5,$AQ792+7)))&gt;=1,0,INDIRECT(ADDRESS(($AO792-1)*3+$AP792+5,$AQ792+7)))))</f>
        <v>0</v>
      </c>
      <c r="AS792" s="511">
        <f ca="1">COUNTIF(INDIRECT("H"&amp;(ROW()+12*(($AO792-1)*3+$AP792)-ROW())/12+5):INDIRECT("S"&amp;(ROW()+12*(($AO792-1)*3+$AP792)-ROW())/12+5),AR792)</f>
        <v>0</v>
      </c>
      <c r="AT792" s="515">
        <f ca="1">IF($AQ792=1,IF(INDIRECT(ADDRESS(($AO792-1)*3+$AP792+5,$AQ792+20))="",0,INDIRECT(ADDRESS(($AO792-1)*3+$AP792+5,$AQ792+20))),IF(INDIRECT(ADDRESS(($AO792-1)*3+$AP792+5,$AQ792+20))="",0,IF(COUNTIF(INDIRECT(ADDRESS(($AO792-1)*36+($AP792-1)*12+6,COLUMN())):INDIRECT(ADDRESS(($AO792-1)*36+($AP792-1)*12+$AQ792+4,COLUMN())),INDIRECT(ADDRESS(($AO792-1)*3+$AP792+5,$AQ792+20)))&gt;=1,0,INDIRECT(ADDRESS(($AO792-1)*3+$AP792+5,$AQ792+20)))))</f>
        <v>0</v>
      </c>
      <c r="AU792" s="511">
        <f ca="1">COUNTIF(INDIRECT("U"&amp;(ROW()+12*(($AO792-1)*3+$AP792)-ROW())/12+5):INDIRECT("AF"&amp;(ROW()+12*(($AO792-1)*3+$AP792)-ROW())/12+5),AT792)</f>
        <v>0</v>
      </c>
      <c r="AV792" s="511">
        <f ca="1">IF(AND(AR792+AT792&gt;0,AS792+AU792&gt;0),COUNTIF(AV$6:AV791,"&gt;0")+1,0)</f>
        <v>0</v>
      </c>
    </row>
    <row r="793" spans="41:48">
      <c r="AO793" s="511">
        <v>22</v>
      </c>
      <c r="AP793" s="511">
        <v>3</v>
      </c>
      <c r="AQ793" s="511">
        <v>8</v>
      </c>
      <c r="AR793" s="515">
        <f ca="1">IF($AQ793=1,IF(INDIRECT(ADDRESS(($AO793-1)*3+$AP793+5,$AQ793+7))="",0,INDIRECT(ADDRESS(($AO793-1)*3+$AP793+5,$AQ793+7))),IF(INDIRECT(ADDRESS(($AO793-1)*3+$AP793+5,$AQ793+7))="",0,IF(COUNTIF(INDIRECT(ADDRESS(($AO793-1)*36+($AP793-1)*12+6,COLUMN())):INDIRECT(ADDRESS(($AO793-1)*36+($AP793-1)*12+$AQ793+4,COLUMN())),INDIRECT(ADDRESS(($AO793-1)*3+$AP793+5,$AQ793+7)))&gt;=1,0,INDIRECT(ADDRESS(($AO793-1)*3+$AP793+5,$AQ793+7)))))</f>
        <v>0</v>
      </c>
      <c r="AS793" s="511">
        <f ca="1">COUNTIF(INDIRECT("H"&amp;(ROW()+12*(($AO793-1)*3+$AP793)-ROW())/12+5):INDIRECT("S"&amp;(ROW()+12*(($AO793-1)*3+$AP793)-ROW())/12+5),AR793)</f>
        <v>0</v>
      </c>
      <c r="AT793" s="515">
        <f ca="1">IF($AQ793=1,IF(INDIRECT(ADDRESS(($AO793-1)*3+$AP793+5,$AQ793+20))="",0,INDIRECT(ADDRESS(($AO793-1)*3+$AP793+5,$AQ793+20))),IF(INDIRECT(ADDRESS(($AO793-1)*3+$AP793+5,$AQ793+20))="",0,IF(COUNTIF(INDIRECT(ADDRESS(($AO793-1)*36+($AP793-1)*12+6,COLUMN())):INDIRECT(ADDRESS(($AO793-1)*36+($AP793-1)*12+$AQ793+4,COLUMN())),INDIRECT(ADDRESS(($AO793-1)*3+$AP793+5,$AQ793+20)))&gt;=1,0,INDIRECT(ADDRESS(($AO793-1)*3+$AP793+5,$AQ793+20)))))</f>
        <v>0</v>
      </c>
      <c r="AU793" s="511">
        <f ca="1">COUNTIF(INDIRECT("U"&amp;(ROW()+12*(($AO793-1)*3+$AP793)-ROW())/12+5):INDIRECT("AF"&amp;(ROW()+12*(($AO793-1)*3+$AP793)-ROW())/12+5),AT793)</f>
        <v>0</v>
      </c>
      <c r="AV793" s="511">
        <f ca="1">IF(AND(AR793+AT793&gt;0,AS793+AU793&gt;0),COUNTIF(AV$6:AV792,"&gt;0")+1,0)</f>
        <v>0</v>
      </c>
    </row>
    <row r="794" spans="41:48">
      <c r="AO794" s="511">
        <v>22</v>
      </c>
      <c r="AP794" s="511">
        <v>3</v>
      </c>
      <c r="AQ794" s="511">
        <v>9</v>
      </c>
      <c r="AR794" s="515">
        <f ca="1">IF($AQ794=1,IF(INDIRECT(ADDRESS(($AO794-1)*3+$AP794+5,$AQ794+7))="",0,INDIRECT(ADDRESS(($AO794-1)*3+$AP794+5,$AQ794+7))),IF(INDIRECT(ADDRESS(($AO794-1)*3+$AP794+5,$AQ794+7))="",0,IF(COUNTIF(INDIRECT(ADDRESS(($AO794-1)*36+($AP794-1)*12+6,COLUMN())):INDIRECT(ADDRESS(($AO794-1)*36+($AP794-1)*12+$AQ794+4,COLUMN())),INDIRECT(ADDRESS(($AO794-1)*3+$AP794+5,$AQ794+7)))&gt;=1,0,INDIRECT(ADDRESS(($AO794-1)*3+$AP794+5,$AQ794+7)))))</f>
        <v>0</v>
      </c>
      <c r="AS794" s="511">
        <f ca="1">COUNTIF(INDIRECT("H"&amp;(ROW()+12*(($AO794-1)*3+$AP794)-ROW())/12+5):INDIRECT("S"&amp;(ROW()+12*(($AO794-1)*3+$AP794)-ROW())/12+5),AR794)</f>
        <v>0</v>
      </c>
      <c r="AT794" s="515">
        <f ca="1">IF($AQ794=1,IF(INDIRECT(ADDRESS(($AO794-1)*3+$AP794+5,$AQ794+20))="",0,INDIRECT(ADDRESS(($AO794-1)*3+$AP794+5,$AQ794+20))),IF(INDIRECT(ADDRESS(($AO794-1)*3+$AP794+5,$AQ794+20))="",0,IF(COUNTIF(INDIRECT(ADDRESS(($AO794-1)*36+($AP794-1)*12+6,COLUMN())):INDIRECT(ADDRESS(($AO794-1)*36+($AP794-1)*12+$AQ794+4,COLUMN())),INDIRECT(ADDRESS(($AO794-1)*3+$AP794+5,$AQ794+20)))&gt;=1,0,INDIRECT(ADDRESS(($AO794-1)*3+$AP794+5,$AQ794+20)))))</f>
        <v>0</v>
      </c>
      <c r="AU794" s="511">
        <f ca="1">COUNTIF(INDIRECT("U"&amp;(ROW()+12*(($AO794-1)*3+$AP794)-ROW())/12+5):INDIRECT("AF"&amp;(ROW()+12*(($AO794-1)*3+$AP794)-ROW())/12+5),AT794)</f>
        <v>0</v>
      </c>
      <c r="AV794" s="511">
        <f ca="1">IF(AND(AR794+AT794&gt;0,AS794+AU794&gt;0),COUNTIF(AV$6:AV793,"&gt;0")+1,0)</f>
        <v>0</v>
      </c>
    </row>
    <row r="795" spans="41:48">
      <c r="AO795" s="511">
        <v>22</v>
      </c>
      <c r="AP795" s="511">
        <v>3</v>
      </c>
      <c r="AQ795" s="511">
        <v>10</v>
      </c>
      <c r="AR795" s="515">
        <f ca="1">IF($AQ795=1,IF(INDIRECT(ADDRESS(($AO795-1)*3+$AP795+5,$AQ795+7))="",0,INDIRECT(ADDRESS(($AO795-1)*3+$AP795+5,$AQ795+7))),IF(INDIRECT(ADDRESS(($AO795-1)*3+$AP795+5,$AQ795+7))="",0,IF(COUNTIF(INDIRECT(ADDRESS(($AO795-1)*36+($AP795-1)*12+6,COLUMN())):INDIRECT(ADDRESS(($AO795-1)*36+($AP795-1)*12+$AQ795+4,COLUMN())),INDIRECT(ADDRESS(($AO795-1)*3+$AP795+5,$AQ795+7)))&gt;=1,0,INDIRECT(ADDRESS(($AO795-1)*3+$AP795+5,$AQ795+7)))))</f>
        <v>0</v>
      </c>
      <c r="AS795" s="511">
        <f ca="1">COUNTIF(INDIRECT("H"&amp;(ROW()+12*(($AO795-1)*3+$AP795)-ROW())/12+5):INDIRECT("S"&amp;(ROW()+12*(($AO795-1)*3+$AP795)-ROW())/12+5),AR795)</f>
        <v>0</v>
      </c>
      <c r="AT795" s="515">
        <f ca="1">IF($AQ795=1,IF(INDIRECT(ADDRESS(($AO795-1)*3+$AP795+5,$AQ795+20))="",0,INDIRECT(ADDRESS(($AO795-1)*3+$AP795+5,$AQ795+20))),IF(INDIRECT(ADDRESS(($AO795-1)*3+$AP795+5,$AQ795+20))="",0,IF(COUNTIF(INDIRECT(ADDRESS(($AO795-1)*36+($AP795-1)*12+6,COLUMN())):INDIRECT(ADDRESS(($AO795-1)*36+($AP795-1)*12+$AQ795+4,COLUMN())),INDIRECT(ADDRESS(($AO795-1)*3+$AP795+5,$AQ795+20)))&gt;=1,0,INDIRECT(ADDRESS(($AO795-1)*3+$AP795+5,$AQ795+20)))))</f>
        <v>0</v>
      </c>
      <c r="AU795" s="511">
        <f ca="1">COUNTIF(INDIRECT("U"&amp;(ROW()+12*(($AO795-1)*3+$AP795)-ROW())/12+5):INDIRECT("AF"&amp;(ROW()+12*(($AO795-1)*3+$AP795)-ROW())/12+5),AT795)</f>
        <v>0</v>
      </c>
      <c r="AV795" s="511">
        <f ca="1">IF(AND(AR795+AT795&gt;0,AS795+AU795&gt;0),COUNTIF(AV$6:AV794,"&gt;0")+1,0)</f>
        <v>0</v>
      </c>
    </row>
    <row r="796" spans="41:48">
      <c r="AO796" s="511">
        <v>22</v>
      </c>
      <c r="AP796" s="511">
        <v>3</v>
      </c>
      <c r="AQ796" s="511">
        <v>11</v>
      </c>
      <c r="AR796" s="515">
        <f ca="1">IF($AQ796=1,IF(INDIRECT(ADDRESS(($AO796-1)*3+$AP796+5,$AQ796+7))="",0,INDIRECT(ADDRESS(($AO796-1)*3+$AP796+5,$AQ796+7))),IF(INDIRECT(ADDRESS(($AO796-1)*3+$AP796+5,$AQ796+7))="",0,IF(COUNTIF(INDIRECT(ADDRESS(($AO796-1)*36+($AP796-1)*12+6,COLUMN())):INDIRECT(ADDRESS(($AO796-1)*36+($AP796-1)*12+$AQ796+4,COLUMN())),INDIRECT(ADDRESS(($AO796-1)*3+$AP796+5,$AQ796+7)))&gt;=1,0,INDIRECT(ADDRESS(($AO796-1)*3+$AP796+5,$AQ796+7)))))</f>
        <v>0</v>
      </c>
      <c r="AS796" s="511">
        <f ca="1">COUNTIF(INDIRECT("H"&amp;(ROW()+12*(($AO796-1)*3+$AP796)-ROW())/12+5):INDIRECT("S"&amp;(ROW()+12*(($AO796-1)*3+$AP796)-ROW())/12+5),AR796)</f>
        <v>0</v>
      </c>
      <c r="AT796" s="515">
        <f ca="1">IF($AQ796=1,IF(INDIRECT(ADDRESS(($AO796-1)*3+$AP796+5,$AQ796+20))="",0,INDIRECT(ADDRESS(($AO796-1)*3+$AP796+5,$AQ796+20))),IF(INDIRECT(ADDRESS(($AO796-1)*3+$AP796+5,$AQ796+20))="",0,IF(COUNTIF(INDIRECT(ADDRESS(($AO796-1)*36+($AP796-1)*12+6,COLUMN())):INDIRECT(ADDRESS(($AO796-1)*36+($AP796-1)*12+$AQ796+4,COLUMN())),INDIRECT(ADDRESS(($AO796-1)*3+$AP796+5,$AQ796+20)))&gt;=1,0,INDIRECT(ADDRESS(($AO796-1)*3+$AP796+5,$AQ796+20)))))</f>
        <v>0</v>
      </c>
      <c r="AU796" s="511">
        <f ca="1">COUNTIF(INDIRECT("U"&amp;(ROW()+12*(($AO796-1)*3+$AP796)-ROW())/12+5):INDIRECT("AF"&amp;(ROW()+12*(($AO796-1)*3+$AP796)-ROW())/12+5),AT796)</f>
        <v>0</v>
      </c>
      <c r="AV796" s="511">
        <f ca="1">IF(AND(AR796+AT796&gt;0,AS796+AU796&gt;0),COUNTIF(AV$6:AV795,"&gt;0")+1,0)</f>
        <v>0</v>
      </c>
    </row>
    <row r="797" spans="41:48">
      <c r="AO797" s="511">
        <v>22</v>
      </c>
      <c r="AP797" s="511">
        <v>3</v>
      </c>
      <c r="AQ797" s="511">
        <v>12</v>
      </c>
      <c r="AR797" s="515">
        <f ca="1">IF($AQ797=1,IF(INDIRECT(ADDRESS(($AO797-1)*3+$AP797+5,$AQ797+7))="",0,INDIRECT(ADDRESS(($AO797-1)*3+$AP797+5,$AQ797+7))),IF(INDIRECT(ADDRESS(($AO797-1)*3+$AP797+5,$AQ797+7))="",0,IF(COUNTIF(INDIRECT(ADDRESS(($AO797-1)*36+($AP797-1)*12+6,COLUMN())):INDIRECT(ADDRESS(($AO797-1)*36+($AP797-1)*12+$AQ797+4,COLUMN())),INDIRECT(ADDRESS(($AO797-1)*3+$AP797+5,$AQ797+7)))&gt;=1,0,INDIRECT(ADDRESS(($AO797-1)*3+$AP797+5,$AQ797+7)))))</f>
        <v>0</v>
      </c>
      <c r="AS797" s="511">
        <f ca="1">COUNTIF(INDIRECT("H"&amp;(ROW()+12*(($AO797-1)*3+$AP797)-ROW())/12+5):INDIRECT("S"&amp;(ROW()+12*(($AO797-1)*3+$AP797)-ROW())/12+5),AR797)</f>
        <v>0</v>
      </c>
      <c r="AT797" s="515">
        <f ca="1">IF($AQ797=1,IF(INDIRECT(ADDRESS(($AO797-1)*3+$AP797+5,$AQ797+20))="",0,INDIRECT(ADDRESS(($AO797-1)*3+$AP797+5,$AQ797+20))),IF(INDIRECT(ADDRESS(($AO797-1)*3+$AP797+5,$AQ797+20))="",0,IF(COUNTIF(INDIRECT(ADDRESS(($AO797-1)*36+($AP797-1)*12+6,COLUMN())):INDIRECT(ADDRESS(($AO797-1)*36+($AP797-1)*12+$AQ797+4,COLUMN())),INDIRECT(ADDRESS(($AO797-1)*3+$AP797+5,$AQ797+20)))&gt;=1,0,INDIRECT(ADDRESS(($AO797-1)*3+$AP797+5,$AQ797+20)))))</f>
        <v>0</v>
      </c>
      <c r="AU797" s="511">
        <f ca="1">COUNTIF(INDIRECT("U"&amp;(ROW()+12*(($AO797-1)*3+$AP797)-ROW())/12+5):INDIRECT("AF"&amp;(ROW()+12*(($AO797-1)*3+$AP797)-ROW())/12+5),AT797)</f>
        <v>0</v>
      </c>
      <c r="AV797" s="511">
        <f ca="1">IF(AND(AR797+AT797&gt;0,AS797+AU797&gt;0),COUNTIF(AV$6:AV796,"&gt;0")+1,0)</f>
        <v>0</v>
      </c>
    </row>
    <row r="798" spans="41:48">
      <c r="AO798" s="511">
        <v>23</v>
      </c>
      <c r="AP798" s="511">
        <v>1</v>
      </c>
      <c r="AQ798" s="511">
        <v>1</v>
      </c>
      <c r="AR798" s="515">
        <f ca="1">IF($AQ798=1,IF(INDIRECT(ADDRESS(($AO798-1)*3+$AP798+5,$AQ798+7))="",0,INDIRECT(ADDRESS(($AO798-1)*3+$AP798+5,$AQ798+7))),IF(INDIRECT(ADDRESS(($AO798-1)*3+$AP798+5,$AQ798+7))="",0,IF(COUNTIF(INDIRECT(ADDRESS(($AO798-1)*36+($AP798-1)*12+6,COLUMN())):INDIRECT(ADDRESS(($AO798-1)*36+($AP798-1)*12+$AQ798+4,COLUMN())),INDIRECT(ADDRESS(($AO798-1)*3+$AP798+5,$AQ798+7)))&gt;=1,0,INDIRECT(ADDRESS(($AO798-1)*3+$AP798+5,$AQ798+7)))))</f>
        <v>0</v>
      </c>
      <c r="AS798" s="511">
        <f ca="1">COUNTIF(INDIRECT("H"&amp;(ROW()+12*(($AO798-1)*3+$AP798)-ROW())/12+5):INDIRECT("S"&amp;(ROW()+12*(($AO798-1)*3+$AP798)-ROW())/12+5),AR798)</f>
        <v>0</v>
      </c>
      <c r="AT798" s="515">
        <f ca="1">IF($AQ798=1,IF(INDIRECT(ADDRESS(($AO798-1)*3+$AP798+5,$AQ798+20))="",0,INDIRECT(ADDRESS(($AO798-1)*3+$AP798+5,$AQ798+20))),IF(INDIRECT(ADDRESS(($AO798-1)*3+$AP798+5,$AQ798+20))="",0,IF(COUNTIF(INDIRECT(ADDRESS(($AO798-1)*36+($AP798-1)*12+6,COLUMN())):INDIRECT(ADDRESS(($AO798-1)*36+($AP798-1)*12+$AQ798+4,COLUMN())),INDIRECT(ADDRESS(($AO798-1)*3+$AP798+5,$AQ798+20)))&gt;=1,0,INDIRECT(ADDRESS(($AO798-1)*3+$AP798+5,$AQ798+20)))))</f>
        <v>0</v>
      </c>
      <c r="AU798" s="511">
        <f ca="1">COUNTIF(INDIRECT("U"&amp;(ROW()+12*(($AO798-1)*3+$AP798)-ROW())/12+5):INDIRECT("AF"&amp;(ROW()+12*(($AO798-1)*3+$AP798)-ROW())/12+5),AT798)</f>
        <v>0</v>
      </c>
      <c r="AV798" s="511">
        <f ca="1">IF(AND(AR798+AT798&gt;0,AS798+AU798&gt;0),COUNTIF(AV$6:AV797,"&gt;0")+1,0)</f>
        <v>0</v>
      </c>
    </row>
    <row r="799" spans="41:48">
      <c r="AO799" s="511">
        <v>23</v>
      </c>
      <c r="AP799" s="511">
        <v>1</v>
      </c>
      <c r="AQ799" s="511">
        <v>2</v>
      </c>
      <c r="AR799" s="515">
        <f ca="1">IF($AQ799=1,IF(INDIRECT(ADDRESS(($AO799-1)*3+$AP799+5,$AQ799+7))="",0,INDIRECT(ADDRESS(($AO799-1)*3+$AP799+5,$AQ799+7))),IF(INDIRECT(ADDRESS(($AO799-1)*3+$AP799+5,$AQ799+7))="",0,IF(COUNTIF(INDIRECT(ADDRESS(($AO799-1)*36+($AP799-1)*12+6,COLUMN())):INDIRECT(ADDRESS(($AO799-1)*36+($AP799-1)*12+$AQ799+4,COLUMN())),INDIRECT(ADDRESS(($AO799-1)*3+$AP799+5,$AQ799+7)))&gt;=1,0,INDIRECT(ADDRESS(($AO799-1)*3+$AP799+5,$AQ799+7)))))</f>
        <v>0</v>
      </c>
      <c r="AS799" s="511">
        <f ca="1">COUNTIF(INDIRECT("H"&amp;(ROW()+12*(($AO799-1)*3+$AP799)-ROW())/12+5):INDIRECT("S"&amp;(ROW()+12*(($AO799-1)*3+$AP799)-ROW())/12+5),AR799)</f>
        <v>0</v>
      </c>
      <c r="AT799" s="515">
        <f ca="1">IF($AQ799=1,IF(INDIRECT(ADDRESS(($AO799-1)*3+$AP799+5,$AQ799+20))="",0,INDIRECT(ADDRESS(($AO799-1)*3+$AP799+5,$AQ799+20))),IF(INDIRECT(ADDRESS(($AO799-1)*3+$AP799+5,$AQ799+20))="",0,IF(COUNTIF(INDIRECT(ADDRESS(($AO799-1)*36+($AP799-1)*12+6,COLUMN())):INDIRECT(ADDRESS(($AO799-1)*36+($AP799-1)*12+$AQ799+4,COLUMN())),INDIRECT(ADDRESS(($AO799-1)*3+$AP799+5,$AQ799+20)))&gt;=1,0,INDIRECT(ADDRESS(($AO799-1)*3+$AP799+5,$AQ799+20)))))</f>
        <v>0</v>
      </c>
      <c r="AU799" s="511">
        <f ca="1">COUNTIF(INDIRECT("U"&amp;(ROW()+12*(($AO799-1)*3+$AP799)-ROW())/12+5):INDIRECT("AF"&amp;(ROW()+12*(($AO799-1)*3+$AP799)-ROW())/12+5),AT799)</f>
        <v>0</v>
      </c>
      <c r="AV799" s="511">
        <f ca="1">IF(AND(AR799+AT799&gt;0,AS799+AU799&gt;0),COUNTIF(AV$6:AV798,"&gt;0")+1,0)</f>
        <v>0</v>
      </c>
    </row>
    <row r="800" spans="41:48">
      <c r="AO800" s="511">
        <v>23</v>
      </c>
      <c r="AP800" s="511">
        <v>1</v>
      </c>
      <c r="AQ800" s="511">
        <v>3</v>
      </c>
      <c r="AR800" s="515">
        <f ca="1">IF($AQ800=1,IF(INDIRECT(ADDRESS(($AO800-1)*3+$AP800+5,$AQ800+7))="",0,INDIRECT(ADDRESS(($AO800-1)*3+$AP800+5,$AQ800+7))),IF(INDIRECT(ADDRESS(($AO800-1)*3+$AP800+5,$AQ800+7))="",0,IF(COUNTIF(INDIRECT(ADDRESS(($AO800-1)*36+($AP800-1)*12+6,COLUMN())):INDIRECT(ADDRESS(($AO800-1)*36+($AP800-1)*12+$AQ800+4,COLUMN())),INDIRECT(ADDRESS(($AO800-1)*3+$AP800+5,$AQ800+7)))&gt;=1,0,INDIRECT(ADDRESS(($AO800-1)*3+$AP800+5,$AQ800+7)))))</f>
        <v>0</v>
      </c>
      <c r="AS800" s="511">
        <f ca="1">COUNTIF(INDIRECT("H"&amp;(ROW()+12*(($AO800-1)*3+$AP800)-ROW())/12+5):INDIRECT("S"&amp;(ROW()+12*(($AO800-1)*3+$AP800)-ROW())/12+5),AR800)</f>
        <v>0</v>
      </c>
      <c r="AT800" s="515">
        <f ca="1">IF($AQ800=1,IF(INDIRECT(ADDRESS(($AO800-1)*3+$AP800+5,$AQ800+20))="",0,INDIRECT(ADDRESS(($AO800-1)*3+$AP800+5,$AQ800+20))),IF(INDIRECT(ADDRESS(($AO800-1)*3+$AP800+5,$AQ800+20))="",0,IF(COUNTIF(INDIRECT(ADDRESS(($AO800-1)*36+($AP800-1)*12+6,COLUMN())):INDIRECT(ADDRESS(($AO800-1)*36+($AP800-1)*12+$AQ800+4,COLUMN())),INDIRECT(ADDRESS(($AO800-1)*3+$AP800+5,$AQ800+20)))&gt;=1,0,INDIRECT(ADDRESS(($AO800-1)*3+$AP800+5,$AQ800+20)))))</f>
        <v>0</v>
      </c>
      <c r="AU800" s="511">
        <f ca="1">COUNTIF(INDIRECT("U"&amp;(ROW()+12*(($AO800-1)*3+$AP800)-ROW())/12+5):INDIRECT("AF"&amp;(ROW()+12*(($AO800-1)*3+$AP800)-ROW())/12+5),AT800)</f>
        <v>0</v>
      </c>
      <c r="AV800" s="511">
        <f ca="1">IF(AND(AR800+AT800&gt;0,AS800+AU800&gt;0),COUNTIF(AV$6:AV799,"&gt;0")+1,0)</f>
        <v>0</v>
      </c>
    </row>
    <row r="801" spans="41:48">
      <c r="AO801" s="511">
        <v>23</v>
      </c>
      <c r="AP801" s="511">
        <v>1</v>
      </c>
      <c r="AQ801" s="511">
        <v>4</v>
      </c>
      <c r="AR801" s="515">
        <f ca="1">IF($AQ801=1,IF(INDIRECT(ADDRESS(($AO801-1)*3+$AP801+5,$AQ801+7))="",0,INDIRECT(ADDRESS(($AO801-1)*3+$AP801+5,$AQ801+7))),IF(INDIRECT(ADDRESS(($AO801-1)*3+$AP801+5,$AQ801+7))="",0,IF(COUNTIF(INDIRECT(ADDRESS(($AO801-1)*36+($AP801-1)*12+6,COLUMN())):INDIRECT(ADDRESS(($AO801-1)*36+($AP801-1)*12+$AQ801+4,COLUMN())),INDIRECT(ADDRESS(($AO801-1)*3+$AP801+5,$AQ801+7)))&gt;=1,0,INDIRECT(ADDRESS(($AO801-1)*3+$AP801+5,$AQ801+7)))))</f>
        <v>0</v>
      </c>
      <c r="AS801" s="511">
        <f ca="1">COUNTIF(INDIRECT("H"&amp;(ROW()+12*(($AO801-1)*3+$AP801)-ROW())/12+5):INDIRECT("S"&amp;(ROW()+12*(($AO801-1)*3+$AP801)-ROW())/12+5),AR801)</f>
        <v>0</v>
      </c>
      <c r="AT801" s="515">
        <f ca="1">IF($AQ801=1,IF(INDIRECT(ADDRESS(($AO801-1)*3+$AP801+5,$AQ801+20))="",0,INDIRECT(ADDRESS(($AO801-1)*3+$AP801+5,$AQ801+20))),IF(INDIRECT(ADDRESS(($AO801-1)*3+$AP801+5,$AQ801+20))="",0,IF(COUNTIF(INDIRECT(ADDRESS(($AO801-1)*36+($AP801-1)*12+6,COLUMN())):INDIRECT(ADDRESS(($AO801-1)*36+($AP801-1)*12+$AQ801+4,COLUMN())),INDIRECT(ADDRESS(($AO801-1)*3+$AP801+5,$AQ801+20)))&gt;=1,0,INDIRECT(ADDRESS(($AO801-1)*3+$AP801+5,$AQ801+20)))))</f>
        <v>0</v>
      </c>
      <c r="AU801" s="511">
        <f ca="1">COUNTIF(INDIRECT("U"&amp;(ROW()+12*(($AO801-1)*3+$AP801)-ROW())/12+5):INDIRECT("AF"&amp;(ROW()+12*(($AO801-1)*3+$AP801)-ROW())/12+5),AT801)</f>
        <v>0</v>
      </c>
      <c r="AV801" s="511">
        <f ca="1">IF(AND(AR801+AT801&gt;0,AS801+AU801&gt;0),COUNTIF(AV$6:AV800,"&gt;0")+1,0)</f>
        <v>0</v>
      </c>
    </row>
    <row r="802" spans="41:48">
      <c r="AO802" s="511">
        <v>23</v>
      </c>
      <c r="AP802" s="511">
        <v>1</v>
      </c>
      <c r="AQ802" s="511">
        <v>5</v>
      </c>
      <c r="AR802" s="515">
        <f ca="1">IF($AQ802=1,IF(INDIRECT(ADDRESS(($AO802-1)*3+$AP802+5,$AQ802+7))="",0,INDIRECT(ADDRESS(($AO802-1)*3+$AP802+5,$AQ802+7))),IF(INDIRECT(ADDRESS(($AO802-1)*3+$AP802+5,$AQ802+7))="",0,IF(COUNTIF(INDIRECT(ADDRESS(($AO802-1)*36+($AP802-1)*12+6,COLUMN())):INDIRECT(ADDRESS(($AO802-1)*36+($AP802-1)*12+$AQ802+4,COLUMN())),INDIRECT(ADDRESS(($AO802-1)*3+$AP802+5,$AQ802+7)))&gt;=1,0,INDIRECT(ADDRESS(($AO802-1)*3+$AP802+5,$AQ802+7)))))</f>
        <v>0</v>
      </c>
      <c r="AS802" s="511">
        <f ca="1">COUNTIF(INDIRECT("H"&amp;(ROW()+12*(($AO802-1)*3+$AP802)-ROW())/12+5):INDIRECT("S"&amp;(ROW()+12*(($AO802-1)*3+$AP802)-ROW())/12+5),AR802)</f>
        <v>0</v>
      </c>
      <c r="AT802" s="515">
        <f ca="1">IF($AQ802=1,IF(INDIRECT(ADDRESS(($AO802-1)*3+$AP802+5,$AQ802+20))="",0,INDIRECT(ADDRESS(($AO802-1)*3+$AP802+5,$AQ802+20))),IF(INDIRECT(ADDRESS(($AO802-1)*3+$AP802+5,$AQ802+20))="",0,IF(COUNTIF(INDIRECT(ADDRESS(($AO802-1)*36+($AP802-1)*12+6,COLUMN())):INDIRECT(ADDRESS(($AO802-1)*36+($AP802-1)*12+$AQ802+4,COLUMN())),INDIRECT(ADDRESS(($AO802-1)*3+$AP802+5,$AQ802+20)))&gt;=1,0,INDIRECT(ADDRESS(($AO802-1)*3+$AP802+5,$AQ802+20)))))</f>
        <v>0</v>
      </c>
      <c r="AU802" s="511">
        <f ca="1">COUNTIF(INDIRECT("U"&amp;(ROW()+12*(($AO802-1)*3+$AP802)-ROW())/12+5):INDIRECT("AF"&amp;(ROW()+12*(($AO802-1)*3+$AP802)-ROW())/12+5),AT802)</f>
        <v>0</v>
      </c>
      <c r="AV802" s="511">
        <f ca="1">IF(AND(AR802+AT802&gt;0,AS802+AU802&gt;0),COUNTIF(AV$6:AV801,"&gt;0")+1,0)</f>
        <v>0</v>
      </c>
    </row>
    <row r="803" spans="41:48">
      <c r="AO803" s="511">
        <v>23</v>
      </c>
      <c r="AP803" s="511">
        <v>1</v>
      </c>
      <c r="AQ803" s="511">
        <v>6</v>
      </c>
      <c r="AR803" s="515">
        <f ca="1">IF($AQ803=1,IF(INDIRECT(ADDRESS(($AO803-1)*3+$AP803+5,$AQ803+7))="",0,INDIRECT(ADDRESS(($AO803-1)*3+$AP803+5,$AQ803+7))),IF(INDIRECT(ADDRESS(($AO803-1)*3+$AP803+5,$AQ803+7))="",0,IF(COUNTIF(INDIRECT(ADDRESS(($AO803-1)*36+($AP803-1)*12+6,COLUMN())):INDIRECT(ADDRESS(($AO803-1)*36+($AP803-1)*12+$AQ803+4,COLUMN())),INDIRECT(ADDRESS(($AO803-1)*3+$AP803+5,$AQ803+7)))&gt;=1,0,INDIRECT(ADDRESS(($AO803-1)*3+$AP803+5,$AQ803+7)))))</f>
        <v>0</v>
      </c>
      <c r="AS803" s="511">
        <f ca="1">COUNTIF(INDIRECT("H"&amp;(ROW()+12*(($AO803-1)*3+$AP803)-ROW())/12+5):INDIRECT("S"&amp;(ROW()+12*(($AO803-1)*3+$AP803)-ROW())/12+5),AR803)</f>
        <v>0</v>
      </c>
      <c r="AT803" s="515">
        <f ca="1">IF($AQ803=1,IF(INDIRECT(ADDRESS(($AO803-1)*3+$AP803+5,$AQ803+20))="",0,INDIRECT(ADDRESS(($AO803-1)*3+$AP803+5,$AQ803+20))),IF(INDIRECT(ADDRESS(($AO803-1)*3+$AP803+5,$AQ803+20))="",0,IF(COUNTIF(INDIRECT(ADDRESS(($AO803-1)*36+($AP803-1)*12+6,COLUMN())):INDIRECT(ADDRESS(($AO803-1)*36+($AP803-1)*12+$AQ803+4,COLUMN())),INDIRECT(ADDRESS(($AO803-1)*3+$AP803+5,$AQ803+20)))&gt;=1,0,INDIRECT(ADDRESS(($AO803-1)*3+$AP803+5,$AQ803+20)))))</f>
        <v>0</v>
      </c>
      <c r="AU803" s="511">
        <f ca="1">COUNTIF(INDIRECT("U"&amp;(ROW()+12*(($AO803-1)*3+$AP803)-ROW())/12+5):INDIRECT("AF"&amp;(ROW()+12*(($AO803-1)*3+$AP803)-ROW())/12+5),AT803)</f>
        <v>0</v>
      </c>
      <c r="AV803" s="511">
        <f ca="1">IF(AND(AR803+AT803&gt;0,AS803+AU803&gt;0),COUNTIF(AV$6:AV802,"&gt;0")+1,0)</f>
        <v>0</v>
      </c>
    </row>
    <row r="804" spans="41:48">
      <c r="AO804" s="511">
        <v>23</v>
      </c>
      <c r="AP804" s="511">
        <v>1</v>
      </c>
      <c r="AQ804" s="511">
        <v>7</v>
      </c>
      <c r="AR804" s="515">
        <f ca="1">IF($AQ804=1,IF(INDIRECT(ADDRESS(($AO804-1)*3+$AP804+5,$AQ804+7))="",0,INDIRECT(ADDRESS(($AO804-1)*3+$AP804+5,$AQ804+7))),IF(INDIRECT(ADDRESS(($AO804-1)*3+$AP804+5,$AQ804+7))="",0,IF(COUNTIF(INDIRECT(ADDRESS(($AO804-1)*36+($AP804-1)*12+6,COLUMN())):INDIRECT(ADDRESS(($AO804-1)*36+($AP804-1)*12+$AQ804+4,COLUMN())),INDIRECT(ADDRESS(($AO804-1)*3+$AP804+5,$AQ804+7)))&gt;=1,0,INDIRECT(ADDRESS(($AO804-1)*3+$AP804+5,$AQ804+7)))))</f>
        <v>0</v>
      </c>
      <c r="AS804" s="511">
        <f ca="1">COUNTIF(INDIRECT("H"&amp;(ROW()+12*(($AO804-1)*3+$AP804)-ROW())/12+5):INDIRECT("S"&amp;(ROW()+12*(($AO804-1)*3+$AP804)-ROW())/12+5),AR804)</f>
        <v>0</v>
      </c>
      <c r="AT804" s="515">
        <f ca="1">IF($AQ804=1,IF(INDIRECT(ADDRESS(($AO804-1)*3+$AP804+5,$AQ804+20))="",0,INDIRECT(ADDRESS(($AO804-1)*3+$AP804+5,$AQ804+20))),IF(INDIRECT(ADDRESS(($AO804-1)*3+$AP804+5,$AQ804+20))="",0,IF(COUNTIF(INDIRECT(ADDRESS(($AO804-1)*36+($AP804-1)*12+6,COLUMN())):INDIRECT(ADDRESS(($AO804-1)*36+($AP804-1)*12+$AQ804+4,COLUMN())),INDIRECT(ADDRESS(($AO804-1)*3+$AP804+5,$AQ804+20)))&gt;=1,0,INDIRECT(ADDRESS(($AO804-1)*3+$AP804+5,$AQ804+20)))))</f>
        <v>0</v>
      </c>
      <c r="AU804" s="511">
        <f ca="1">COUNTIF(INDIRECT("U"&amp;(ROW()+12*(($AO804-1)*3+$AP804)-ROW())/12+5):INDIRECT("AF"&amp;(ROW()+12*(($AO804-1)*3+$AP804)-ROW())/12+5),AT804)</f>
        <v>0</v>
      </c>
      <c r="AV804" s="511">
        <f ca="1">IF(AND(AR804+AT804&gt;0,AS804+AU804&gt;0),COUNTIF(AV$6:AV803,"&gt;0")+1,0)</f>
        <v>0</v>
      </c>
    </row>
    <row r="805" spans="41:48">
      <c r="AO805" s="511">
        <v>23</v>
      </c>
      <c r="AP805" s="511">
        <v>1</v>
      </c>
      <c r="AQ805" s="511">
        <v>8</v>
      </c>
      <c r="AR805" s="515">
        <f ca="1">IF($AQ805=1,IF(INDIRECT(ADDRESS(($AO805-1)*3+$AP805+5,$AQ805+7))="",0,INDIRECT(ADDRESS(($AO805-1)*3+$AP805+5,$AQ805+7))),IF(INDIRECT(ADDRESS(($AO805-1)*3+$AP805+5,$AQ805+7))="",0,IF(COUNTIF(INDIRECT(ADDRESS(($AO805-1)*36+($AP805-1)*12+6,COLUMN())):INDIRECT(ADDRESS(($AO805-1)*36+($AP805-1)*12+$AQ805+4,COLUMN())),INDIRECT(ADDRESS(($AO805-1)*3+$AP805+5,$AQ805+7)))&gt;=1,0,INDIRECT(ADDRESS(($AO805-1)*3+$AP805+5,$AQ805+7)))))</f>
        <v>0</v>
      </c>
      <c r="AS805" s="511">
        <f ca="1">COUNTIF(INDIRECT("H"&amp;(ROW()+12*(($AO805-1)*3+$AP805)-ROW())/12+5):INDIRECT("S"&amp;(ROW()+12*(($AO805-1)*3+$AP805)-ROW())/12+5),AR805)</f>
        <v>0</v>
      </c>
      <c r="AT805" s="515">
        <f ca="1">IF($AQ805=1,IF(INDIRECT(ADDRESS(($AO805-1)*3+$AP805+5,$AQ805+20))="",0,INDIRECT(ADDRESS(($AO805-1)*3+$AP805+5,$AQ805+20))),IF(INDIRECT(ADDRESS(($AO805-1)*3+$AP805+5,$AQ805+20))="",0,IF(COUNTIF(INDIRECT(ADDRESS(($AO805-1)*36+($AP805-1)*12+6,COLUMN())):INDIRECT(ADDRESS(($AO805-1)*36+($AP805-1)*12+$AQ805+4,COLUMN())),INDIRECT(ADDRESS(($AO805-1)*3+$AP805+5,$AQ805+20)))&gt;=1,0,INDIRECT(ADDRESS(($AO805-1)*3+$AP805+5,$AQ805+20)))))</f>
        <v>0</v>
      </c>
      <c r="AU805" s="511">
        <f ca="1">COUNTIF(INDIRECT("U"&amp;(ROW()+12*(($AO805-1)*3+$AP805)-ROW())/12+5):INDIRECT("AF"&amp;(ROW()+12*(($AO805-1)*3+$AP805)-ROW())/12+5),AT805)</f>
        <v>0</v>
      </c>
      <c r="AV805" s="511">
        <f ca="1">IF(AND(AR805+AT805&gt;0,AS805+AU805&gt;0),COUNTIF(AV$6:AV804,"&gt;0")+1,0)</f>
        <v>0</v>
      </c>
    </row>
    <row r="806" spans="41:48">
      <c r="AO806" s="511">
        <v>23</v>
      </c>
      <c r="AP806" s="511">
        <v>1</v>
      </c>
      <c r="AQ806" s="511">
        <v>9</v>
      </c>
      <c r="AR806" s="515">
        <f ca="1">IF($AQ806=1,IF(INDIRECT(ADDRESS(($AO806-1)*3+$AP806+5,$AQ806+7))="",0,INDIRECT(ADDRESS(($AO806-1)*3+$AP806+5,$AQ806+7))),IF(INDIRECT(ADDRESS(($AO806-1)*3+$AP806+5,$AQ806+7))="",0,IF(COUNTIF(INDIRECT(ADDRESS(($AO806-1)*36+($AP806-1)*12+6,COLUMN())):INDIRECT(ADDRESS(($AO806-1)*36+($AP806-1)*12+$AQ806+4,COLUMN())),INDIRECT(ADDRESS(($AO806-1)*3+$AP806+5,$AQ806+7)))&gt;=1,0,INDIRECT(ADDRESS(($AO806-1)*3+$AP806+5,$AQ806+7)))))</f>
        <v>0</v>
      </c>
      <c r="AS806" s="511">
        <f ca="1">COUNTIF(INDIRECT("H"&amp;(ROW()+12*(($AO806-1)*3+$AP806)-ROW())/12+5):INDIRECT("S"&amp;(ROW()+12*(($AO806-1)*3+$AP806)-ROW())/12+5),AR806)</f>
        <v>0</v>
      </c>
      <c r="AT806" s="515">
        <f ca="1">IF($AQ806=1,IF(INDIRECT(ADDRESS(($AO806-1)*3+$AP806+5,$AQ806+20))="",0,INDIRECT(ADDRESS(($AO806-1)*3+$AP806+5,$AQ806+20))),IF(INDIRECT(ADDRESS(($AO806-1)*3+$AP806+5,$AQ806+20))="",0,IF(COUNTIF(INDIRECT(ADDRESS(($AO806-1)*36+($AP806-1)*12+6,COLUMN())):INDIRECT(ADDRESS(($AO806-1)*36+($AP806-1)*12+$AQ806+4,COLUMN())),INDIRECT(ADDRESS(($AO806-1)*3+$AP806+5,$AQ806+20)))&gt;=1,0,INDIRECT(ADDRESS(($AO806-1)*3+$AP806+5,$AQ806+20)))))</f>
        <v>0</v>
      </c>
      <c r="AU806" s="511">
        <f ca="1">COUNTIF(INDIRECT("U"&amp;(ROW()+12*(($AO806-1)*3+$AP806)-ROW())/12+5):INDIRECT("AF"&amp;(ROW()+12*(($AO806-1)*3+$AP806)-ROW())/12+5),AT806)</f>
        <v>0</v>
      </c>
      <c r="AV806" s="511">
        <f ca="1">IF(AND(AR806+AT806&gt;0,AS806+AU806&gt;0),COUNTIF(AV$6:AV805,"&gt;0")+1,0)</f>
        <v>0</v>
      </c>
    </row>
    <row r="807" spans="41:48">
      <c r="AO807" s="511">
        <v>23</v>
      </c>
      <c r="AP807" s="511">
        <v>1</v>
      </c>
      <c r="AQ807" s="511">
        <v>10</v>
      </c>
      <c r="AR807" s="515">
        <f ca="1">IF($AQ807=1,IF(INDIRECT(ADDRESS(($AO807-1)*3+$AP807+5,$AQ807+7))="",0,INDIRECT(ADDRESS(($AO807-1)*3+$AP807+5,$AQ807+7))),IF(INDIRECT(ADDRESS(($AO807-1)*3+$AP807+5,$AQ807+7))="",0,IF(COUNTIF(INDIRECT(ADDRESS(($AO807-1)*36+($AP807-1)*12+6,COLUMN())):INDIRECT(ADDRESS(($AO807-1)*36+($AP807-1)*12+$AQ807+4,COLUMN())),INDIRECT(ADDRESS(($AO807-1)*3+$AP807+5,$AQ807+7)))&gt;=1,0,INDIRECT(ADDRESS(($AO807-1)*3+$AP807+5,$AQ807+7)))))</f>
        <v>0</v>
      </c>
      <c r="AS807" s="511">
        <f ca="1">COUNTIF(INDIRECT("H"&amp;(ROW()+12*(($AO807-1)*3+$AP807)-ROW())/12+5):INDIRECT("S"&amp;(ROW()+12*(($AO807-1)*3+$AP807)-ROW())/12+5),AR807)</f>
        <v>0</v>
      </c>
      <c r="AT807" s="515">
        <f ca="1">IF($AQ807=1,IF(INDIRECT(ADDRESS(($AO807-1)*3+$AP807+5,$AQ807+20))="",0,INDIRECT(ADDRESS(($AO807-1)*3+$AP807+5,$AQ807+20))),IF(INDIRECT(ADDRESS(($AO807-1)*3+$AP807+5,$AQ807+20))="",0,IF(COUNTIF(INDIRECT(ADDRESS(($AO807-1)*36+($AP807-1)*12+6,COLUMN())):INDIRECT(ADDRESS(($AO807-1)*36+($AP807-1)*12+$AQ807+4,COLUMN())),INDIRECT(ADDRESS(($AO807-1)*3+$AP807+5,$AQ807+20)))&gt;=1,0,INDIRECT(ADDRESS(($AO807-1)*3+$AP807+5,$AQ807+20)))))</f>
        <v>0</v>
      </c>
      <c r="AU807" s="511">
        <f ca="1">COUNTIF(INDIRECT("U"&amp;(ROW()+12*(($AO807-1)*3+$AP807)-ROW())/12+5):INDIRECT("AF"&amp;(ROW()+12*(($AO807-1)*3+$AP807)-ROW())/12+5),AT807)</f>
        <v>0</v>
      </c>
      <c r="AV807" s="511">
        <f ca="1">IF(AND(AR807+AT807&gt;0,AS807+AU807&gt;0),COUNTIF(AV$6:AV806,"&gt;0")+1,0)</f>
        <v>0</v>
      </c>
    </row>
    <row r="808" spans="41:48">
      <c r="AO808" s="511">
        <v>23</v>
      </c>
      <c r="AP808" s="511">
        <v>1</v>
      </c>
      <c r="AQ808" s="511">
        <v>11</v>
      </c>
      <c r="AR808" s="515">
        <f ca="1">IF($AQ808=1,IF(INDIRECT(ADDRESS(($AO808-1)*3+$AP808+5,$AQ808+7))="",0,INDIRECT(ADDRESS(($AO808-1)*3+$AP808+5,$AQ808+7))),IF(INDIRECT(ADDRESS(($AO808-1)*3+$AP808+5,$AQ808+7))="",0,IF(COUNTIF(INDIRECT(ADDRESS(($AO808-1)*36+($AP808-1)*12+6,COLUMN())):INDIRECT(ADDRESS(($AO808-1)*36+($AP808-1)*12+$AQ808+4,COLUMN())),INDIRECT(ADDRESS(($AO808-1)*3+$AP808+5,$AQ808+7)))&gt;=1,0,INDIRECT(ADDRESS(($AO808-1)*3+$AP808+5,$AQ808+7)))))</f>
        <v>0</v>
      </c>
      <c r="AS808" s="511">
        <f ca="1">COUNTIF(INDIRECT("H"&amp;(ROW()+12*(($AO808-1)*3+$AP808)-ROW())/12+5):INDIRECT("S"&amp;(ROW()+12*(($AO808-1)*3+$AP808)-ROW())/12+5),AR808)</f>
        <v>0</v>
      </c>
      <c r="AT808" s="515">
        <f ca="1">IF($AQ808=1,IF(INDIRECT(ADDRESS(($AO808-1)*3+$AP808+5,$AQ808+20))="",0,INDIRECT(ADDRESS(($AO808-1)*3+$AP808+5,$AQ808+20))),IF(INDIRECT(ADDRESS(($AO808-1)*3+$AP808+5,$AQ808+20))="",0,IF(COUNTIF(INDIRECT(ADDRESS(($AO808-1)*36+($AP808-1)*12+6,COLUMN())):INDIRECT(ADDRESS(($AO808-1)*36+($AP808-1)*12+$AQ808+4,COLUMN())),INDIRECT(ADDRESS(($AO808-1)*3+$AP808+5,$AQ808+20)))&gt;=1,0,INDIRECT(ADDRESS(($AO808-1)*3+$AP808+5,$AQ808+20)))))</f>
        <v>0</v>
      </c>
      <c r="AU808" s="511">
        <f ca="1">COUNTIF(INDIRECT("U"&amp;(ROW()+12*(($AO808-1)*3+$AP808)-ROW())/12+5):INDIRECT("AF"&amp;(ROW()+12*(($AO808-1)*3+$AP808)-ROW())/12+5),AT808)</f>
        <v>0</v>
      </c>
      <c r="AV808" s="511">
        <f ca="1">IF(AND(AR808+AT808&gt;0,AS808+AU808&gt;0),COUNTIF(AV$6:AV807,"&gt;0")+1,0)</f>
        <v>0</v>
      </c>
    </row>
    <row r="809" spans="41:48">
      <c r="AO809" s="511">
        <v>23</v>
      </c>
      <c r="AP809" s="511">
        <v>1</v>
      </c>
      <c r="AQ809" s="511">
        <v>12</v>
      </c>
      <c r="AR809" s="515">
        <f ca="1">IF($AQ809=1,IF(INDIRECT(ADDRESS(($AO809-1)*3+$AP809+5,$AQ809+7))="",0,INDIRECT(ADDRESS(($AO809-1)*3+$AP809+5,$AQ809+7))),IF(INDIRECT(ADDRESS(($AO809-1)*3+$AP809+5,$AQ809+7))="",0,IF(COUNTIF(INDIRECT(ADDRESS(($AO809-1)*36+($AP809-1)*12+6,COLUMN())):INDIRECT(ADDRESS(($AO809-1)*36+($AP809-1)*12+$AQ809+4,COLUMN())),INDIRECT(ADDRESS(($AO809-1)*3+$AP809+5,$AQ809+7)))&gt;=1,0,INDIRECT(ADDRESS(($AO809-1)*3+$AP809+5,$AQ809+7)))))</f>
        <v>0</v>
      </c>
      <c r="AS809" s="511">
        <f ca="1">COUNTIF(INDIRECT("H"&amp;(ROW()+12*(($AO809-1)*3+$AP809)-ROW())/12+5):INDIRECT("S"&amp;(ROW()+12*(($AO809-1)*3+$AP809)-ROW())/12+5),AR809)</f>
        <v>0</v>
      </c>
      <c r="AT809" s="515">
        <f ca="1">IF($AQ809=1,IF(INDIRECT(ADDRESS(($AO809-1)*3+$AP809+5,$AQ809+20))="",0,INDIRECT(ADDRESS(($AO809-1)*3+$AP809+5,$AQ809+20))),IF(INDIRECT(ADDRESS(($AO809-1)*3+$AP809+5,$AQ809+20))="",0,IF(COUNTIF(INDIRECT(ADDRESS(($AO809-1)*36+($AP809-1)*12+6,COLUMN())):INDIRECT(ADDRESS(($AO809-1)*36+($AP809-1)*12+$AQ809+4,COLUMN())),INDIRECT(ADDRESS(($AO809-1)*3+$AP809+5,$AQ809+20)))&gt;=1,0,INDIRECT(ADDRESS(($AO809-1)*3+$AP809+5,$AQ809+20)))))</f>
        <v>0</v>
      </c>
      <c r="AU809" s="511">
        <f ca="1">COUNTIF(INDIRECT("U"&amp;(ROW()+12*(($AO809-1)*3+$AP809)-ROW())/12+5):INDIRECT("AF"&amp;(ROW()+12*(($AO809-1)*3+$AP809)-ROW())/12+5),AT809)</f>
        <v>0</v>
      </c>
      <c r="AV809" s="511">
        <f ca="1">IF(AND(AR809+AT809&gt;0,AS809+AU809&gt;0),COUNTIF(AV$6:AV808,"&gt;0")+1,0)</f>
        <v>0</v>
      </c>
    </row>
    <row r="810" spans="41:48">
      <c r="AO810" s="511">
        <v>23</v>
      </c>
      <c r="AP810" s="511">
        <v>2</v>
      </c>
      <c r="AQ810" s="511">
        <v>1</v>
      </c>
      <c r="AR810" s="515">
        <f ca="1">IF($AQ810=1,IF(INDIRECT(ADDRESS(($AO810-1)*3+$AP810+5,$AQ810+7))="",0,INDIRECT(ADDRESS(($AO810-1)*3+$AP810+5,$AQ810+7))),IF(INDIRECT(ADDRESS(($AO810-1)*3+$AP810+5,$AQ810+7))="",0,IF(COUNTIF(INDIRECT(ADDRESS(($AO810-1)*36+($AP810-1)*12+6,COLUMN())):INDIRECT(ADDRESS(($AO810-1)*36+($AP810-1)*12+$AQ810+4,COLUMN())),INDIRECT(ADDRESS(($AO810-1)*3+$AP810+5,$AQ810+7)))&gt;=1,0,INDIRECT(ADDRESS(($AO810-1)*3+$AP810+5,$AQ810+7)))))</f>
        <v>0</v>
      </c>
      <c r="AS810" s="511">
        <f ca="1">COUNTIF(INDIRECT("H"&amp;(ROW()+12*(($AO810-1)*3+$AP810)-ROW())/12+5):INDIRECT("S"&amp;(ROW()+12*(($AO810-1)*3+$AP810)-ROW())/12+5),AR810)</f>
        <v>0</v>
      </c>
      <c r="AT810" s="515">
        <f ca="1">IF($AQ810=1,IF(INDIRECT(ADDRESS(($AO810-1)*3+$AP810+5,$AQ810+20))="",0,INDIRECT(ADDRESS(($AO810-1)*3+$AP810+5,$AQ810+20))),IF(INDIRECT(ADDRESS(($AO810-1)*3+$AP810+5,$AQ810+20))="",0,IF(COUNTIF(INDIRECT(ADDRESS(($AO810-1)*36+($AP810-1)*12+6,COLUMN())):INDIRECT(ADDRESS(($AO810-1)*36+($AP810-1)*12+$AQ810+4,COLUMN())),INDIRECT(ADDRESS(($AO810-1)*3+$AP810+5,$AQ810+20)))&gt;=1,0,INDIRECT(ADDRESS(($AO810-1)*3+$AP810+5,$AQ810+20)))))</f>
        <v>0</v>
      </c>
      <c r="AU810" s="511">
        <f ca="1">COUNTIF(INDIRECT("U"&amp;(ROW()+12*(($AO810-1)*3+$AP810)-ROW())/12+5):INDIRECT("AF"&amp;(ROW()+12*(($AO810-1)*3+$AP810)-ROW())/12+5),AT810)</f>
        <v>0</v>
      </c>
      <c r="AV810" s="511">
        <f ca="1">IF(AND(AR810+AT810&gt;0,AS810+AU810&gt;0),COUNTIF(AV$6:AV809,"&gt;0")+1,0)</f>
        <v>0</v>
      </c>
    </row>
    <row r="811" spans="41:48">
      <c r="AO811" s="511">
        <v>23</v>
      </c>
      <c r="AP811" s="511">
        <v>2</v>
      </c>
      <c r="AQ811" s="511">
        <v>2</v>
      </c>
      <c r="AR811" s="515">
        <f ca="1">IF($AQ811=1,IF(INDIRECT(ADDRESS(($AO811-1)*3+$AP811+5,$AQ811+7))="",0,INDIRECT(ADDRESS(($AO811-1)*3+$AP811+5,$AQ811+7))),IF(INDIRECT(ADDRESS(($AO811-1)*3+$AP811+5,$AQ811+7))="",0,IF(COUNTIF(INDIRECT(ADDRESS(($AO811-1)*36+($AP811-1)*12+6,COLUMN())):INDIRECT(ADDRESS(($AO811-1)*36+($AP811-1)*12+$AQ811+4,COLUMN())),INDIRECT(ADDRESS(($AO811-1)*3+$AP811+5,$AQ811+7)))&gt;=1,0,INDIRECT(ADDRESS(($AO811-1)*3+$AP811+5,$AQ811+7)))))</f>
        <v>0</v>
      </c>
      <c r="AS811" s="511">
        <f ca="1">COUNTIF(INDIRECT("H"&amp;(ROW()+12*(($AO811-1)*3+$AP811)-ROW())/12+5):INDIRECT("S"&amp;(ROW()+12*(($AO811-1)*3+$AP811)-ROW())/12+5),AR811)</f>
        <v>0</v>
      </c>
      <c r="AT811" s="515">
        <f ca="1">IF($AQ811=1,IF(INDIRECT(ADDRESS(($AO811-1)*3+$AP811+5,$AQ811+20))="",0,INDIRECT(ADDRESS(($AO811-1)*3+$AP811+5,$AQ811+20))),IF(INDIRECT(ADDRESS(($AO811-1)*3+$AP811+5,$AQ811+20))="",0,IF(COUNTIF(INDIRECT(ADDRESS(($AO811-1)*36+($AP811-1)*12+6,COLUMN())):INDIRECT(ADDRESS(($AO811-1)*36+($AP811-1)*12+$AQ811+4,COLUMN())),INDIRECT(ADDRESS(($AO811-1)*3+$AP811+5,$AQ811+20)))&gt;=1,0,INDIRECT(ADDRESS(($AO811-1)*3+$AP811+5,$AQ811+20)))))</f>
        <v>0</v>
      </c>
      <c r="AU811" s="511">
        <f ca="1">COUNTIF(INDIRECT("U"&amp;(ROW()+12*(($AO811-1)*3+$AP811)-ROW())/12+5):INDIRECT("AF"&amp;(ROW()+12*(($AO811-1)*3+$AP811)-ROW())/12+5),AT811)</f>
        <v>0</v>
      </c>
      <c r="AV811" s="511">
        <f ca="1">IF(AND(AR811+AT811&gt;0,AS811+AU811&gt;0),COUNTIF(AV$6:AV810,"&gt;0")+1,0)</f>
        <v>0</v>
      </c>
    </row>
    <row r="812" spans="41:48">
      <c r="AO812" s="511">
        <v>23</v>
      </c>
      <c r="AP812" s="511">
        <v>2</v>
      </c>
      <c r="AQ812" s="511">
        <v>3</v>
      </c>
      <c r="AR812" s="515">
        <f ca="1">IF($AQ812=1,IF(INDIRECT(ADDRESS(($AO812-1)*3+$AP812+5,$AQ812+7))="",0,INDIRECT(ADDRESS(($AO812-1)*3+$AP812+5,$AQ812+7))),IF(INDIRECT(ADDRESS(($AO812-1)*3+$AP812+5,$AQ812+7))="",0,IF(COUNTIF(INDIRECT(ADDRESS(($AO812-1)*36+($AP812-1)*12+6,COLUMN())):INDIRECT(ADDRESS(($AO812-1)*36+($AP812-1)*12+$AQ812+4,COLUMN())),INDIRECT(ADDRESS(($AO812-1)*3+$AP812+5,$AQ812+7)))&gt;=1,0,INDIRECT(ADDRESS(($AO812-1)*3+$AP812+5,$AQ812+7)))))</f>
        <v>0</v>
      </c>
      <c r="AS812" s="511">
        <f ca="1">COUNTIF(INDIRECT("H"&amp;(ROW()+12*(($AO812-1)*3+$AP812)-ROW())/12+5):INDIRECT("S"&amp;(ROW()+12*(($AO812-1)*3+$AP812)-ROW())/12+5),AR812)</f>
        <v>0</v>
      </c>
      <c r="AT812" s="515">
        <f ca="1">IF($AQ812=1,IF(INDIRECT(ADDRESS(($AO812-1)*3+$AP812+5,$AQ812+20))="",0,INDIRECT(ADDRESS(($AO812-1)*3+$AP812+5,$AQ812+20))),IF(INDIRECT(ADDRESS(($AO812-1)*3+$AP812+5,$AQ812+20))="",0,IF(COUNTIF(INDIRECT(ADDRESS(($AO812-1)*36+($AP812-1)*12+6,COLUMN())):INDIRECT(ADDRESS(($AO812-1)*36+($AP812-1)*12+$AQ812+4,COLUMN())),INDIRECT(ADDRESS(($AO812-1)*3+$AP812+5,$AQ812+20)))&gt;=1,0,INDIRECT(ADDRESS(($AO812-1)*3+$AP812+5,$AQ812+20)))))</f>
        <v>0</v>
      </c>
      <c r="AU812" s="511">
        <f ca="1">COUNTIF(INDIRECT("U"&amp;(ROW()+12*(($AO812-1)*3+$AP812)-ROW())/12+5):INDIRECT("AF"&amp;(ROW()+12*(($AO812-1)*3+$AP812)-ROW())/12+5),AT812)</f>
        <v>0</v>
      </c>
      <c r="AV812" s="511">
        <f ca="1">IF(AND(AR812+AT812&gt;0,AS812+AU812&gt;0),COUNTIF(AV$6:AV811,"&gt;0")+1,0)</f>
        <v>0</v>
      </c>
    </row>
    <row r="813" spans="41:48">
      <c r="AO813" s="511">
        <v>23</v>
      </c>
      <c r="AP813" s="511">
        <v>2</v>
      </c>
      <c r="AQ813" s="511">
        <v>4</v>
      </c>
      <c r="AR813" s="515">
        <f ca="1">IF($AQ813=1,IF(INDIRECT(ADDRESS(($AO813-1)*3+$AP813+5,$AQ813+7))="",0,INDIRECT(ADDRESS(($AO813-1)*3+$AP813+5,$AQ813+7))),IF(INDIRECT(ADDRESS(($AO813-1)*3+$AP813+5,$AQ813+7))="",0,IF(COUNTIF(INDIRECT(ADDRESS(($AO813-1)*36+($AP813-1)*12+6,COLUMN())):INDIRECT(ADDRESS(($AO813-1)*36+($AP813-1)*12+$AQ813+4,COLUMN())),INDIRECT(ADDRESS(($AO813-1)*3+$AP813+5,$AQ813+7)))&gt;=1,0,INDIRECT(ADDRESS(($AO813-1)*3+$AP813+5,$AQ813+7)))))</f>
        <v>0</v>
      </c>
      <c r="AS813" s="511">
        <f ca="1">COUNTIF(INDIRECT("H"&amp;(ROW()+12*(($AO813-1)*3+$AP813)-ROW())/12+5):INDIRECT("S"&amp;(ROW()+12*(($AO813-1)*3+$AP813)-ROW())/12+5),AR813)</f>
        <v>0</v>
      </c>
      <c r="AT813" s="515">
        <f ca="1">IF($AQ813=1,IF(INDIRECT(ADDRESS(($AO813-1)*3+$AP813+5,$AQ813+20))="",0,INDIRECT(ADDRESS(($AO813-1)*3+$AP813+5,$AQ813+20))),IF(INDIRECT(ADDRESS(($AO813-1)*3+$AP813+5,$AQ813+20))="",0,IF(COUNTIF(INDIRECT(ADDRESS(($AO813-1)*36+($AP813-1)*12+6,COLUMN())):INDIRECT(ADDRESS(($AO813-1)*36+($AP813-1)*12+$AQ813+4,COLUMN())),INDIRECT(ADDRESS(($AO813-1)*3+$AP813+5,$AQ813+20)))&gt;=1,0,INDIRECT(ADDRESS(($AO813-1)*3+$AP813+5,$AQ813+20)))))</f>
        <v>0</v>
      </c>
      <c r="AU813" s="511">
        <f ca="1">COUNTIF(INDIRECT("U"&amp;(ROW()+12*(($AO813-1)*3+$AP813)-ROW())/12+5):INDIRECT("AF"&amp;(ROW()+12*(($AO813-1)*3+$AP813)-ROW())/12+5),AT813)</f>
        <v>0</v>
      </c>
      <c r="AV813" s="511">
        <f ca="1">IF(AND(AR813+AT813&gt;0,AS813+AU813&gt;0),COUNTIF(AV$6:AV812,"&gt;0")+1,0)</f>
        <v>0</v>
      </c>
    </row>
    <row r="814" spans="41:48">
      <c r="AO814" s="511">
        <v>23</v>
      </c>
      <c r="AP814" s="511">
        <v>2</v>
      </c>
      <c r="AQ814" s="511">
        <v>5</v>
      </c>
      <c r="AR814" s="515">
        <f ca="1">IF($AQ814=1,IF(INDIRECT(ADDRESS(($AO814-1)*3+$AP814+5,$AQ814+7))="",0,INDIRECT(ADDRESS(($AO814-1)*3+$AP814+5,$AQ814+7))),IF(INDIRECT(ADDRESS(($AO814-1)*3+$AP814+5,$AQ814+7))="",0,IF(COUNTIF(INDIRECT(ADDRESS(($AO814-1)*36+($AP814-1)*12+6,COLUMN())):INDIRECT(ADDRESS(($AO814-1)*36+($AP814-1)*12+$AQ814+4,COLUMN())),INDIRECT(ADDRESS(($AO814-1)*3+$AP814+5,$AQ814+7)))&gt;=1,0,INDIRECT(ADDRESS(($AO814-1)*3+$AP814+5,$AQ814+7)))))</f>
        <v>0</v>
      </c>
      <c r="AS814" s="511">
        <f ca="1">COUNTIF(INDIRECT("H"&amp;(ROW()+12*(($AO814-1)*3+$AP814)-ROW())/12+5):INDIRECT("S"&amp;(ROW()+12*(($AO814-1)*3+$AP814)-ROW())/12+5),AR814)</f>
        <v>0</v>
      </c>
      <c r="AT814" s="515">
        <f ca="1">IF($AQ814=1,IF(INDIRECT(ADDRESS(($AO814-1)*3+$AP814+5,$AQ814+20))="",0,INDIRECT(ADDRESS(($AO814-1)*3+$AP814+5,$AQ814+20))),IF(INDIRECT(ADDRESS(($AO814-1)*3+$AP814+5,$AQ814+20))="",0,IF(COUNTIF(INDIRECT(ADDRESS(($AO814-1)*36+($AP814-1)*12+6,COLUMN())):INDIRECT(ADDRESS(($AO814-1)*36+($AP814-1)*12+$AQ814+4,COLUMN())),INDIRECT(ADDRESS(($AO814-1)*3+$AP814+5,$AQ814+20)))&gt;=1,0,INDIRECT(ADDRESS(($AO814-1)*3+$AP814+5,$AQ814+20)))))</f>
        <v>0</v>
      </c>
      <c r="AU814" s="511">
        <f ca="1">COUNTIF(INDIRECT("U"&amp;(ROW()+12*(($AO814-1)*3+$AP814)-ROW())/12+5):INDIRECT("AF"&amp;(ROW()+12*(($AO814-1)*3+$AP814)-ROW())/12+5),AT814)</f>
        <v>0</v>
      </c>
      <c r="AV814" s="511">
        <f ca="1">IF(AND(AR814+AT814&gt;0,AS814+AU814&gt;0),COUNTIF(AV$6:AV813,"&gt;0")+1,0)</f>
        <v>0</v>
      </c>
    </row>
    <row r="815" spans="41:48">
      <c r="AO815" s="511">
        <v>23</v>
      </c>
      <c r="AP815" s="511">
        <v>2</v>
      </c>
      <c r="AQ815" s="511">
        <v>6</v>
      </c>
      <c r="AR815" s="515">
        <f ca="1">IF($AQ815=1,IF(INDIRECT(ADDRESS(($AO815-1)*3+$AP815+5,$AQ815+7))="",0,INDIRECT(ADDRESS(($AO815-1)*3+$AP815+5,$AQ815+7))),IF(INDIRECT(ADDRESS(($AO815-1)*3+$AP815+5,$AQ815+7))="",0,IF(COUNTIF(INDIRECT(ADDRESS(($AO815-1)*36+($AP815-1)*12+6,COLUMN())):INDIRECT(ADDRESS(($AO815-1)*36+($AP815-1)*12+$AQ815+4,COLUMN())),INDIRECT(ADDRESS(($AO815-1)*3+$AP815+5,$AQ815+7)))&gt;=1,0,INDIRECT(ADDRESS(($AO815-1)*3+$AP815+5,$AQ815+7)))))</f>
        <v>0</v>
      </c>
      <c r="AS815" s="511">
        <f ca="1">COUNTIF(INDIRECT("H"&amp;(ROW()+12*(($AO815-1)*3+$AP815)-ROW())/12+5):INDIRECT("S"&amp;(ROW()+12*(($AO815-1)*3+$AP815)-ROW())/12+5),AR815)</f>
        <v>0</v>
      </c>
      <c r="AT815" s="515">
        <f ca="1">IF($AQ815=1,IF(INDIRECT(ADDRESS(($AO815-1)*3+$AP815+5,$AQ815+20))="",0,INDIRECT(ADDRESS(($AO815-1)*3+$AP815+5,$AQ815+20))),IF(INDIRECT(ADDRESS(($AO815-1)*3+$AP815+5,$AQ815+20))="",0,IF(COUNTIF(INDIRECT(ADDRESS(($AO815-1)*36+($AP815-1)*12+6,COLUMN())):INDIRECT(ADDRESS(($AO815-1)*36+($AP815-1)*12+$AQ815+4,COLUMN())),INDIRECT(ADDRESS(($AO815-1)*3+$AP815+5,$AQ815+20)))&gt;=1,0,INDIRECT(ADDRESS(($AO815-1)*3+$AP815+5,$AQ815+20)))))</f>
        <v>0</v>
      </c>
      <c r="AU815" s="511">
        <f ca="1">COUNTIF(INDIRECT("U"&amp;(ROW()+12*(($AO815-1)*3+$AP815)-ROW())/12+5):INDIRECT("AF"&amp;(ROW()+12*(($AO815-1)*3+$AP815)-ROW())/12+5),AT815)</f>
        <v>0</v>
      </c>
      <c r="AV815" s="511">
        <f ca="1">IF(AND(AR815+AT815&gt;0,AS815+AU815&gt;0),COUNTIF(AV$6:AV814,"&gt;0")+1,0)</f>
        <v>0</v>
      </c>
    </row>
    <row r="816" spans="41:48">
      <c r="AO816" s="511">
        <v>23</v>
      </c>
      <c r="AP816" s="511">
        <v>2</v>
      </c>
      <c r="AQ816" s="511">
        <v>7</v>
      </c>
      <c r="AR816" s="515">
        <f ca="1">IF($AQ816=1,IF(INDIRECT(ADDRESS(($AO816-1)*3+$AP816+5,$AQ816+7))="",0,INDIRECT(ADDRESS(($AO816-1)*3+$AP816+5,$AQ816+7))),IF(INDIRECT(ADDRESS(($AO816-1)*3+$AP816+5,$AQ816+7))="",0,IF(COUNTIF(INDIRECT(ADDRESS(($AO816-1)*36+($AP816-1)*12+6,COLUMN())):INDIRECT(ADDRESS(($AO816-1)*36+($AP816-1)*12+$AQ816+4,COLUMN())),INDIRECT(ADDRESS(($AO816-1)*3+$AP816+5,$AQ816+7)))&gt;=1,0,INDIRECT(ADDRESS(($AO816-1)*3+$AP816+5,$AQ816+7)))))</f>
        <v>0</v>
      </c>
      <c r="AS816" s="511">
        <f ca="1">COUNTIF(INDIRECT("H"&amp;(ROW()+12*(($AO816-1)*3+$AP816)-ROW())/12+5):INDIRECT("S"&amp;(ROW()+12*(($AO816-1)*3+$AP816)-ROW())/12+5),AR816)</f>
        <v>0</v>
      </c>
      <c r="AT816" s="515">
        <f ca="1">IF($AQ816=1,IF(INDIRECT(ADDRESS(($AO816-1)*3+$AP816+5,$AQ816+20))="",0,INDIRECT(ADDRESS(($AO816-1)*3+$AP816+5,$AQ816+20))),IF(INDIRECT(ADDRESS(($AO816-1)*3+$AP816+5,$AQ816+20))="",0,IF(COUNTIF(INDIRECT(ADDRESS(($AO816-1)*36+($AP816-1)*12+6,COLUMN())):INDIRECT(ADDRESS(($AO816-1)*36+($AP816-1)*12+$AQ816+4,COLUMN())),INDIRECT(ADDRESS(($AO816-1)*3+$AP816+5,$AQ816+20)))&gt;=1,0,INDIRECT(ADDRESS(($AO816-1)*3+$AP816+5,$AQ816+20)))))</f>
        <v>0</v>
      </c>
      <c r="AU816" s="511">
        <f ca="1">COUNTIF(INDIRECT("U"&amp;(ROW()+12*(($AO816-1)*3+$AP816)-ROW())/12+5):INDIRECT("AF"&amp;(ROW()+12*(($AO816-1)*3+$AP816)-ROW())/12+5),AT816)</f>
        <v>0</v>
      </c>
      <c r="AV816" s="511">
        <f ca="1">IF(AND(AR816+AT816&gt;0,AS816+AU816&gt;0),COUNTIF(AV$6:AV815,"&gt;0")+1,0)</f>
        <v>0</v>
      </c>
    </row>
    <row r="817" spans="41:48">
      <c r="AO817" s="511">
        <v>23</v>
      </c>
      <c r="AP817" s="511">
        <v>2</v>
      </c>
      <c r="AQ817" s="511">
        <v>8</v>
      </c>
      <c r="AR817" s="515">
        <f ca="1">IF($AQ817=1,IF(INDIRECT(ADDRESS(($AO817-1)*3+$AP817+5,$AQ817+7))="",0,INDIRECT(ADDRESS(($AO817-1)*3+$AP817+5,$AQ817+7))),IF(INDIRECT(ADDRESS(($AO817-1)*3+$AP817+5,$AQ817+7))="",0,IF(COUNTIF(INDIRECT(ADDRESS(($AO817-1)*36+($AP817-1)*12+6,COLUMN())):INDIRECT(ADDRESS(($AO817-1)*36+($AP817-1)*12+$AQ817+4,COLUMN())),INDIRECT(ADDRESS(($AO817-1)*3+$AP817+5,$AQ817+7)))&gt;=1,0,INDIRECT(ADDRESS(($AO817-1)*3+$AP817+5,$AQ817+7)))))</f>
        <v>0</v>
      </c>
      <c r="AS817" s="511">
        <f ca="1">COUNTIF(INDIRECT("H"&amp;(ROW()+12*(($AO817-1)*3+$AP817)-ROW())/12+5):INDIRECT("S"&amp;(ROW()+12*(($AO817-1)*3+$AP817)-ROW())/12+5),AR817)</f>
        <v>0</v>
      </c>
      <c r="AT817" s="515">
        <f ca="1">IF($AQ817=1,IF(INDIRECT(ADDRESS(($AO817-1)*3+$AP817+5,$AQ817+20))="",0,INDIRECT(ADDRESS(($AO817-1)*3+$AP817+5,$AQ817+20))),IF(INDIRECT(ADDRESS(($AO817-1)*3+$AP817+5,$AQ817+20))="",0,IF(COUNTIF(INDIRECT(ADDRESS(($AO817-1)*36+($AP817-1)*12+6,COLUMN())):INDIRECT(ADDRESS(($AO817-1)*36+($AP817-1)*12+$AQ817+4,COLUMN())),INDIRECT(ADDRESS(($AO817-1)*3+$AP817+5,$AQ817+20)))&gt;=1,0,INDIRECT(ADDRESS(($AO817-1)*3+$AP817+5,$AQ817+20)))))</f>
        <v>0</v>
      </c>
      <c r="AU817" s="511">
        <f ca="1">COUNTIF(INDIRECT("U"&amp;(ROW()+12*(($AO817-1)*3+$AP817)-ROW())/12+5):INDIRECT("AF"&amp;(ROW()+12*(($AO817-1)*3+$AP817)-ROW())/12+5),AT817)</f>
        <v>0</v>
      </c>
      <c r="AV817" s="511">
        <f ca="1">IF(AND(AR817+AT817&gt;0,AS817+AU817&gt;0),COUNTIF(AV$6:AV816,"&gt;0")+1,0)</f>
        <v>0</v>
      </c>
    </row>
    <row r="818" spans="41:48">
      <c r="AO818" s="511">
        <v>23</v>
      </c>
      <c r="AP818" s="511">
        <v>2</v>
      </c>
      <c r="AQ818" s="511">
        <v>9</v>
      </c>
      <c r="AR818" s="515">
        <f ca="1">IF($AQ818=1,IF(INDIRECT(ADDRESS(($AO818-1)*3+$AP818+5,$AQ818+7))="",0,INDIRECT(ADDRESS(($AO818-1)*3+$AP818+5,$AQ818+7))),IF(INDIRECT(ADDRESS(($AO818-1)*3+$AP818+5,$AQ818+7))="",0,IF(COUNTIF(INDIRECT(ADDRESS(($AO818-1)*36+($AP818-1)*12+6,COLUMN())):INDIRECT(ADDRESS(($AO818-1)*36+($AP818-1)*12+$AQ818+4,COLUMN())),INDIRECT(ADDRESS(($AO818-1)*3+$AP818+5,$AQ818+7)))&gt;=1,0,INDIRECT(ADDRESS(($AO818-1)*3+$AP818+5,$AQ818+7)))))</f>
        <v>0</v>
      </c>
      <c r="AS818" s="511">
        <f ca="1">COUNTIF(INDIRECT("H"&amp;(ROW()+12*(($AO818-1)*3+$AP818)-ROW())/12+5):INDIRECT("S"&amp;(ROW()+12*(($AO818-1)*3+$AP818)-ROW())/12+5),AR818)</f>
        <v>0</v>
      </c>
      <c r="AT818" s="515">
        <f ca="1">IF($AQ818=1,IF(INDIRECT(ADDRESS(($AO818-1)*3+$AP818+5,$AQ818+20))="",0,INDIRECT(ADDRESS(($AO818-1)*3+$AP818+5,$AQ818+20))),IF(INDIRECT(ADDRESS(($AO818-1)*3+$AP818+5,$AQ818+20))="",0,IF(COUNTIF(INDIRECT(ADDRESS(($AO818-1)*36+($AP818-1)*12+6,COLUMN())):INDIRECT(ADDRESS(($AO818-1)*36+($AP818-1)*12+$AQ818+4,COLUMN())),INDIRECT(ADDRESS(($AO818-1)*3+$AP818+5,$AQ818+20)))&gt;=1,0,INDIRECT(ADDRESS(($AO818-1)*3+$AP818+5,$AQ818+20)))))</f>
        <v>0</v>
      </c>
      <c r="AU818" s="511">
        <f ca="1">COUNTIF(INDIRECT("U"&amp;(ROW()+12*(($AO818-1)*3+$AP818)-ROW())/12+5):INDIRECT("AF"&amp;(ROW()+12*(($AO818-1)*3+$AP818)-ROW())/12+5),AT818)</f>
        <v>0</v>
      </c>
      <c r="AV818" s="511">
        <f ca="1">IF(AND(AR818+AT818&gt;0,AS818+AU818&gt;0),COUNTIF(AV$6:AV817,"&gt;0")+1,0)</f>
        <v>0</v>
      </c>
    </row>
    <row r="819" spans="41:48">
      <c r="AO819" s="511">
        <v>23</v>
      </c>
      <c r="AP819" s="511">
        <v>2</v>
      </c>
      <c r="AQ819" s="511">
        <v>10</v>
      </c>
      <c r="AR819" s="515">
        <f ca="1">IF($AQ819=1,IF(INDIRECT(ADDRESS(($AO819-1)*3+$AP819+5,$AQ819+7))="",0,INDIRECT(ADDRESS(($AO819-1)*3+$AP819+5,$AQ819+7))),IF(INDIRECT(ADDRESS(($AO819-1)*3+$AP819+5,$AQ819+7))="",0,IF(COUNTIF(INDIRECT(ADDRESS(($AO819-1)*36+($AP819-1)*12+6,COLUMN())):INDIRECT(ADDRESS(($AO819-1)*36+($AP819-1)*12+$AQ819+4,COLUMN())),INDIRECT(ADDRESS(($AO819-1)*3+$AP819+5,$AQ819+7)))&gt;=1,0,INDIRECT(ADDRESS(($AO819-1)*3+$AP819+5,$AQ819+7)))))</f>
        <v>0</v>
      </c>
      <c r="AS819" s="511">
        <f ca="1">COUNTIF(INDIRECT("H"&amp;(ROW()+12*(($AO819-1)*3+$AP819)-ROW())/12+5):INDIRECT("S"&amp;(ROW()+12*(($AO819-1)*3+$AP819)-ROW())/12+5),AR819)</f>
        <v>0</v>
      </c>
      <c r="AT819" s="515">
        <f ca="1">IF($AQ819=1,IF(INDIRECT(ADDRESS(($AO819-1)*3+$AP819+5,$AQ819+20))="",0,INDIRECT(ADDRESS(($AO819-1)*3+$AP819+5,$AQ819+20))),IF(INDIRECT(ADDRESS(($AO819-1)*3+$AP819+5,$AQ819+20))="",0,IF(COUNTIF(INDIRECT(ADDRESS(($AO819-1)*36+($AP819-1)*12+6,COLUMN())):INDIRECT(ADDRESS(($AO819-1)*36+($AP819-1)*12+$AQ819+4,COLUMN())),INDIRECT(ADDRESS(($AO819-1)*3+$AP819+5,$AQ819+20)))&gt;=1,0,INDIRECT(ADDRESS(($AO819-1)*3+$AP819+5,$AQ819+20)))))</f>
        <v>0</v>
      </c>
      <c r="AU819" s="511">
        <f ca="1">COUNTIF(INDIRECT("U"&amp;(ROW()+12*(($AO819-1)*3+$AP819)-ROW())/12+5):INDIRECT("AF"&amp;(ROW()+12*(($AO819-1)*3+$AP819)-ROW())/12+5),AT819)</f>
        <v>0</v>
      </c>
      <c r="AV819" s="511">
        <f ca="1">IF(AND(AR819+AT819&gt;0,AS819+AU819&gt;0),COUNTIF(AV$6:AV818,"&gt;0")+1,0)</f>
        <v>0</v>
      </c>
    </row>
    <row r="820" spans="41:48">
      <c r="AO820" s="511">
        <v>23</v>
      </c>
      <c r="AP820" s="511">
        <v>2</v>
      </c>
      <c r="AQ820" s="511">
        <v>11</v>
      </c>
      <c r="AR820" s="515">
        <f ca="1">IF($AQ820=1,IF(INDIRECT(ADDRESS(($AO820-1)*3+$AP820+5,$AQ820+7))="",0,INDIRECT(ADDRESS(($AO820-1)*3+$AP820+5,$AQ820+7))),IF(INDIRECT(ADDRESS(($AO820-1)*3+$AP820+5,$AQ820+7))="",0,IF(COUNTIF(INDIRECT(ADDRESS(($AO820-1)*36+($AP820-1)*12+6,COLUMN())):INDIRECT(ADDRESS(($AO820-1)*36+($AP820-1)*12+$AQ820+4,COLUMN())),INDIRECT(ADDRESS(($AO820-1)*3+$AP820+5,$AQ820+7)))&gt;=1,0,INDIRECT(ADDRESS(($AO820-1)*3+$AP820+5,$AQ820+7)))))</f>
        <v>0</v>
      </c>
      <c r="AS820" s="511">
        <f ca="1">COUNTIF(INDIRECT("H"&amp;(ROW()+12*(($AO820-1)*3+$AP820)-ROW())/12+5):INDIRECT("S"&amp;(ROW()+12*(($AO820-1)*3+$AP820)-ROW())/12+5),AR820)</f>
        <v>0</v>
      </c>
      <c r="AT820" s="515">
        <f ca="1">IF($AQ820=1,IF(INDIRECT(ADDRESS(($AO820-1)*3+$AP820+5,$AQ820+20))="",0,INDIRECT(ADDRESS(($AO820-1)*3+$AP820+5,$AQ820+20))),IF(INDIRECT(ADDRESS(($AO820-1)*3+$AP820+5,$AQ820+20))="",0,IF(COUNTIF(INDIRECT(ADDRESS(($AO820-1)*36+($AP820-1)*12+6,COLUMN())):INDIRECT(ADDRESS(($AO820-1)*36+($AP820-1)*12+$AQ820+4,COLUMN())),INDIRECT(ADDRESS(($AO820-1)*3+$AP820+5,$AQ820+20)))&gt;=1,0,INDIRECT(ADDRESS(($AO820-1)*3+$AP820+5,$AQ820+20)))))</f>
        <v>0</v>
      </c>
      <c r="AU820" s="511">
        <f ca="1">COUNTIF(INDIRECT("U"&amp;(ROW()+12*(($AO820-1)*3+$AP820)-ROW())/12+5):INDIRECT("AF"&amp;(ROW()+12*(($AO820-1)*3+$AP820)-ROW())/12+5),AT820)</f>
        <v>0</v>
      </c>
      <c r="AV820" s="511">
        <f ca="1">IF(AND(AR820+AT820&gt;0,AS820+AU820&gt;0),COUNTIF(AV$6:AV819,"&gt;0")+1,0)</f>
        <v>0</v>
      </c>
    </row>
    <row r="821" spans="41:48">
      <c r="AO821" s="511">
        <v>23</v>
      </c>
      <c r="AP821" s="511">
        <v>2</v>
      </c>
      <c r="AQ821" s="511">
        <v>12</v>
      </c>
      <c r="AR821" s="515">
        <f ca="1">IF($AQ821=1,IF(INDIRECT(ADDRESS(($AO821-1)*3+$AP821+5,$AQ821+7))="",0,INDIRECT(ADDRESS(($AO821-1)*3+$AP821+5,$AQ821+7))),IF(INDIRECT(ADDRESS(($AO821-1)*3+$AP821+5,$AQ821+7))="",0,IF(COUNTIF(INDIRECT(ADDRESS(($AO821-1)*36+($AP821-1)*12+6,COLUMN())):INDIRECT(ADDRESS(($AO821-1)*36+($AP821-1)*12+$AQ821+4,COLUMN())),INDIRECT(ADDRESS(($AO821-1)*3+$AP821+5,$AQ821+7)))&gt;=1,0,INDIRECT(ADDRESS(($AO821-1)*3+$AP821+5,$AQ821+7)))))</f>
        <v>0</v>
      </c>
      <c r="AS821" s="511">
        <f ca="1">COUNTIF(INDIRECT("H"&amp;(ROW()+12*(($AO821-1)*3+$AP821)-ROW())/12+5):INDIRECT("S"&amp;(ROW()+12*(($AO821-1)*3+$AP821)-ROW())/12+5),AR821)</f>
        <v>0</v>
      </c>
      <c r="AT821" s="515">
        <f ca="1">IF($AQ821=1,IF(INDIRECT(ADDRESS(($AO821-1)*3+$AP821+5,$AQ821+20))="",0,INDIRECT(ADDRESS(($AO821-1)*3+$AP821+5,$AQ821+20))),IF(INDIRECT(ADDRESS(($AO821-1)*3+$AP821+5,$AQ821+20))="",0,IF(COUNTIF(INDIRECT(ADDRESS(($AO821-1)*36+($AP821-1)*12+6,COLUMN())):INDIRECT(ADDRESS(($AO821-1)*36+($AP821-1)*12+$AQ821+4,COLUMN())),INDIRECT(ADDRESS(($AO821-1)*3+$AP821+5,$AQ821+20)))&gt;=1,0,INDIRECT(ADDRESS(($AO821-1)*3+$AP821+5,$AQ821+20)))))</f>
        <v>0</v>
      </c>
      <c r="AU821" s="511">
        <f ca="1">COUNTIF(INDIRECT("U"&amp;(ROW()+12*(($AO821-1)*3+$AP821)-ROW())/12+5):INDIRECT("AF"&amp;(ROW()+12*(($AO821-1)*3+$AP821)-ROW())/12+5),AT821)</f>
        <v>0</v>
      </c>
      <c r="AV821" s="511">
        <f ca="1">IF(AND(AR821+AT821&gt;0,AS821+AU821&gt;0),COUNTIF(AV$6:AV820,"&gt;0")+1,0)</f>
        <v>0</v>
      </c>
    </row>
    <row r="822" spans="41:48">
      <c r="AO822" s="511">
        <v>23</v>
      </c>
      <c r="AP822" s="511">
        <v>3</v>
      </c>
      <c r="AQ822" s="511">
        <v>1</v>
      </c>
      <c r="AR822" s="515">
        <f ca="1">IF($AQ822=1,IF(INDIRECT(ADDRESS(($AO822-1)*3+$AP822+5,$AQ822+7))="",0,INDIRECT(ADDRESS(($AO822-1)*3+$AP822+5,$AQ822+7))),IF(INDIRECT(ADDRESS(($AO822-1)*3+$AP822+5,$AQ822+7))="",0,IF(COUNTIF(INDIRECT(ADDRESS(($AO822-1)*36+($AP822-1)*12+6,COLUMN())):INDIRECT(ADDRESS(($AO822-1)*36+($AP822-1)*12+$AQ822+4,COLUMN())),INDIRECT(ADDRESS(($AO822-1)*3+$AP822+5,$AQ822+7)))&gt;=1,0,INDIRECT(ADDRESS(($AO822-1)*3+$AP822+5,$AQ822+7)))))</f>
        <v>0</v>
      </c>
      <c r="AS822" s="511">
        <f ca="1">COUNTIF(INDIRECT("H"&amp;(ROW()+12*(($AO822-1)*3+$AP822)-ROW())/12+5):INDIRECT("S"&amp;(ROW()+12*(($AO822-1)*3+$AP822)-ROW())/12+5),AR822)</f>
        <v>0</v>
      </c>
      <c r="AT822" s="515">
        <f ca="1">IF($AQ822=1,IF(INDIRECT(ADDRESS(($AO822-1)*3+$AP822+5,$AQ822+20))="",0,INDIRECT(ADDRESS(($AO822-1)*3+$AP822+5,$AQ822+20))),IF(INDIRECT(ADDRESS(($AO822-1)*3+$AP822+5,$AQ822+20))="",0,IF(COUNTIF(INDIRECT(ADDRESS(($AO822-1)*36+($AP822-1)*12+6,COLUMN())):INDIRECT(ADDRESS(($AO822-1)*36+($AP822-1)*12+$AQ822+4,COLUMN())),INDIRECT(ADDRESS(($AO822-1)*3+$AP822+5,$AQ822+20)))&gt;=1,0,INDIRECT(ADDRESS(($AO822-1)*3+$AP822+5,$AQ822+20)))))</f>
        <v>0</v>
      </c>
      <c r="AU822" s="511">
        <f ca="1">COUNTIF(INDIRECT("U"&amp;(ROW()+12*(($AO822-1)*3+$AP822)-ROW())/12+5):INDIRECT("AF"&amp;(ROW()+12*(($AO822-1)*3+$AP822)-ROW())/12+5),AT822)</f>
        <v>0</v>
      </c>
      <c r="AV822" s="511">
        <f ca="1">IF(AND(AR822+AT822&gt;0,AS822+AU822&gt;0),COUNTIF(AV$6:AV821,"&gt;0")+1,0)</f>
        <v>0</v>
      </c>
    </row>
    <row r="823" spans="41:48">
      <c r="AO823" s="511">
        <v>23</v>
      </c>
      <c r="AP823" s="511">
        <v>3</v>
      </c>
      <c r="AQ823" s="511">
        <v>2</v>
      </c>
      <c r="AR823" s="515">
        <f ca="1">IF($AQ823=1,IF(INDIRECT(ADDRESS(($AO823-1)*3+$AP823+5,$AQ823+7))="",0,INDIRECT(ADDRESS(($AO823-1)*3+$AP823+5,$AQ823+7))),IF(INDIRECT(ADDRESS(($AO823-1)*3+$AP823+5,$AQ823+7))="",0,IF(COUNTIF(INDIRECT(ADDRESS(($AO823-1)*36+($AP823-1)*12+6,COLUMN())):INDIRECT(ADDRESS(($AO823-1)*36+($AP823-1)*12+$AQ823+4,COLUMN())),INDIRECT(ADDRESS(($AO823-1)*3+$AP823+5,$AQ823+7)))&gt;=1,0,INDIRECT(ADDRESS(($AO823-1)*3+$AP823+5,$AQ823+7)))))</f>
        <v>0</v>
      </c>
      <c r="AS823" s="511">
        <f ca="1">COUNTIF(INDIRECT("H"&amp;(ROW()+12*(($AO823-1)*3+$AP823)-ROW())/12+5):INDIRECT("S"&amp;(ROW()+12*(($AO823-1)*3+$AP823)-ROW())/12+5),AR823)</f>
        <v>0</v>
      </c>
      <c r="AT823" s="515">
        <f ca="1">IF($AQ823=1,IF(INDIRECT(ADDRESS(($AO823-1)*3+$AP823+5,$AQ823+20))="",0,INDIRECT(ADDRESS(($AO823-1)*3+$AP823+5,$AQ823+20))),IF(INDIRECT(ADDRESS(($AO823-1)*3+$AP823+5,$AQ823+20))="",0,IF(COUNTIF(INDIRECT(ADDRESS(($AO823-1)*36+($AP823-1)*12+6,COLUMN())):INDIRECT(ADDRESS(($AO823-1)*36+($AP823-1)*12+$AQ823+4,COLUMN())),INDIRECT(ADDRESS(($AO823-1)*3+$AP823+5,$AQ823+20)))&gt;=1,0,INDIRECT(ADDRESS(($AO823-1)*3+$AP823+5,$AQ823+20)))))</f>
        <v>0</v>
      </c>
      <c r="AU823" s="511">
        <f ca="1">COUNTIF(INDIRECT("U"&amp;(ROW()+12*(($AO823-1)*3+$AP823)-ROW())/12+5):INDIRECT("AF"&amp;(ROW()+12*(($AO823-1)*3+$AP823)-ROW())/12+5),AT823)</f>
        <v>0</v>
      </c>
      <c r="AV823" s="511">
        <f ca="1">IF(AND(AR823+AT823&gt;0,AS823+AU823&gt;0),COUNTIF(AV$6:AV822,"&gt;0")+1,0)</f>
        <v>0</v>
      </c>
    </row>
    <row r="824" spans="41:48">
      <c r="AO824" s="511">
        <v>23</v>
      </c>
      <c r="AP824" s="511">
        <v>3</v>
      </c>
      <c r="AQ824" s="511">
        <v>3</v>
      </c>
      <c r="AR824" s="515">
        <f ca="1">IF($AQ824=1,IF(INDIRECT(ADDRESS(($AO824-1)*3+$AP824+5,$AQ824+7))="",0,INDIRECT(ADDRESS(($AO824-1)*3+$AP824+5,$AQ824+7))),IF(INDIRECT(ADDRESS(($AO824-1)*3+$AP824+5,$AQ824+7))="",0,IF(COUNTIF(INDIRECT(ADDRESS(($AO824-1)*36+($AP824-1)*12+6,COLUMN())):INDIRECT(ADDRESS(($AO824-1)*36+($AP824-1)*12+$AQ824+4,COLUMN())),INDIRECT(ADDRESS(($AO824-1)*3+$AP824+5,$AQ824+7)))&gt;=1,0,INDIRECT(ADDRESS(($AO824-1)*3+$AP824+5,$AQ824+7)))))</f>
        <v>0</v>
      </c>
      <c r="AS824" s="511">
        <f ca="1">COUNTIF(INDIRECT("H"&amp;(ROW()+12*(($AO824-1)*3+$AP824)-ROW())/12+5):INDIRECT("S"&amp;(ROW()+12*(($AO824-1)*3+$AP824)-ROW())/12+5),AR824)</f>
        <v>0</v>
      </c>
      <c r="AT824" s="515">
        <f ca="1">IF($AQ824=1,IF(INDIRECT(ADDRESS(($AO824-1)*3+$AP824+5,$AQ824+20))="",0,INDIRECT(ADDRESS(($AO824-1)*3+$AP824+5,$AQ824+20))),IF(INDIRECT(ADDRESS(($AO824-1)*3+$AP824+5,$AQ824+20))="",0,IF(COUNTIF(INDIRECT(ADDRESS(($AO824-1)*36+($AP824-1)*12+6,COLUMN())):INDIRECT(ADDRESS(($AO824-1)*36+($AP824-1)*12+$AQ824+4,COLUMN())),INDIRECT(ADDRESS(($AO824-1)*3+$AP824+5,$AQ824+20)))&gt;=1,0,INDIRECT(ADDRESS(($AO824-1)*3+$AP824+5,$AQ824+20)))))</f>
        <v>0</v>
      </c>
      <c r="AU824" s="511">
        <f ca="1">COUNTIF(INDIRECT("U"&amp;(ROW()+12*(($AO824-1)*3+$AP824)-ROW())/12+5):INDIRECT("AF"&amp;(ROW()+12*(($AO824-1)*3+$AP824)-ROW())/12+5),AT824)</f>
        <v>0</v>
      </c>
      <c r="AV824" s="511">
        <f ca="1">IF(AND(AR824+AT824&gt;0,AS824+AU824&gt;0),COUNTIF(AV$6:AV823,"&gt;0")+1,0)</f>
        <v>0</v>
      </c>
    </row>
    <row r="825" spans="41:48">
      <c r="AO825" s="511">
        <v>23</v>
      </c>
      <c r="AP825" s="511">
        <v>3</v>
      </c>
      <c r="AQ825" s="511">
        <v>4</v>
      </c>
      <c r="AR825" s="515">
        <f ca="1">IF($AQ825=1,IF(INDIRECT(ADDRESS(($AO825-1)*3+$AP825+5,$AQ825+7))="",0,INDIRECT(ADDRESS(($AO825-1)*3+$AP825+5,$AQ825+7))),IF(INDIRECT(ADDRESS(($AO825-1)*3+$AP825+5,$AQ825+7))="",0,IF(COUNTIF(INDIRECT(ADDRESS(($AO825-1)*36+($AP825-1)*12+6,COLUMN())):INDIRECT(ADDRESS(($AO825-1)*36+($AP825-1)*12+$AQ825+4,COLUMN())),INDIRECT(ADDRESS(($AO825-1)*3+$AP825+5,$AQ825+7)))&gt;=1,0,INDIRECT(ADDRESS(($AO825-1)*3+$AP825+5,$AQ825+7)))))</f>
        <v>0</v>
      </c>
      <c r="AS825" s="511">
        <f ca="1">COUNTIF(INDIRECT("H"&amp;(ROW()+12*(($AO825-1)*3+$AP825)-ROW())/12+5):INDIRECT("S"&amp;(ROW()+12*(($AO825-1)*3+$AP825)-ROW())/12+5),AR825)</f>
        <v>0</v>
      </c>
      <c r="AT825" s="515">
        <f ca="1">IF($AQ825=1,IF(INDIRECT(ADDRESS(($AO825-1)*3+$AP825+5,$AQ825+20))="",0,INDIRECT(ADDRESS(($AO825-1)*3+$AP825+5,$AQ825+20))),IF(INDIRECT(ADDRESS(($AO825-1)*3+$AP825+5,$AQ825+20))="",0,IF(COUNTIF(INDIRECT(ADDRESS(($AO825-1)*36+($AP825-1)*12+6,COLUMN())):INDIRECT(ADDRESS(($AO825-1)*36+($AP825-1)*12+$AQ825+4,COLUMN())),INDIRECT(ADDRESS(($AO825-1)*3+$AP825+5,$AQ825+20)))&gt;=1,0,INDIRECT(ADDRESS(($AO825-1)*3+$AP825+5,$AQ825+20)))))</f>
        <v>0</v>
      </c>
      <c r="AU825" s="511">
        <f ca="1">COUNTIF(INDIRECT("U"&amp;(ROW()+12*(($AO825-1)*3+$AP825)-ROW())/12+5):INDIRECT("AF"&amp;(ROW()+12*(($AO825-1)*3+$AP825)-ROW())/12+5),AT825)</f>
        <v>0</v>
      </c>
      <c r="AV825" s="511">
        <f ca="1">IF(AND(AR825+AT825&gt;0,AS825+AU825&gt;0),COUNTIF(AV$6:AV824,"&gt;0")+1,0)</f>
        <v>0</v>
      </c>
    </row>
    <row r="826" spans="41:48">
      <c r="AO826" s="511">
        <v>23</v>
      </c>
      <c r="AP826" s="511">
        <v>3</v>
      </c>
      <c r="AQ826" s="511">
        <v>5</v>
      </c>
      <c r="AR826" s="515">
        <f ca="1">IF($AQ826=1,IF(INDIRECT(ADDRESS(($AO826-1)*3+$AP826+5,$AQ826+7))="",0,INDIRECT(ADDRESS(($AO826-1)*3+$AP826+5,$AQ826+7))),IF(INDIRECT(ADDRESS(($AO826-1)*3+$AP826+5,$AQ826+7))="",0,IF(COUNTIF(INDIRECT(ADDRESS(($AO826-1)*36+($AP826-1)*12+6,COLUMN())):INDIRECT(ADDRESS(($AO826-1)*36+($AP826-1)*12+$AQ826+4,COLUMN())),INDIRECT(ADDRESS(($AO826-1)*3+$AP826+5,$AQ826+7)))&gt;=1,0,INDIRECT(ADDRESS(($AO826-1)*3+$AP826+5,$AQ826+7)))))</f>
        <v>0</v>
      </c>
      <c r="AS826" s="511">
        <f ca="1">COUNTIF(INDIRECT("H"&amp;(ROW()+12*(($AO826-1)*3+$AP826)-ROW())/12+5):INDIRECT("S"&amp;(ROW()+12*(($AO826-1)*3+$AP826)-ROW())/12+5),AR826)</f>
        <v>0</v>
      </c>
      <c r="AT826" s="515">
        <f ca="1">IF($AQ826=1,IF(INDIRECT(ADDRESS(($AO826-1)*3+$AP826+5,$AQ826+20))="",0,INDIRECT(ADDRESS(($AO826-1)*3+$AP826+5,$AQ826+20))),IF(INDIRECT(ADDRESS(($AO826-1)*3+$AP826+5,$AQ826+20))="",0,IF(COUNTIF(INDIRECT(ADDRESS(($AO826-1)*36+($AP826-1)*12+6,COLUMN())):INDIRECT(ADDRESS(($AO826-1)*36+($AP826-1)*12+$AQ826+4,COLUMN())),INDIRECT(ADDRESS(($AO826-1)*3+$AP826+5,$AQ826+20)))&gt;=1,0,INDIRECT(ADDRESS(($AO826-1)*3+$AP826+5,$AQ826+20)))))</f>
        <v>0</v>
      </c>
      <c r="AU826" s="511">
        <f ca="1">COUNTIF(INDIRECT("U"&amp;(ROW()+12*(($AO826-1)*3+$AP826)-ROW())/12+5):INDIRECT("AF"&amp;(ROW()+12*(($AO826-1)*3+$AP826)-ROW())/12+5),AT826)</f>
        <v>0</v>
      </c>
      <c r="AV826" s="511">
        <f ca="1">IF(AND(AR826+AT826&gt;0,AS826+AU826&gt;0),COUNTIF(AV$6:AV825,"&gt;0")+1,0)</f>
        <v>0</v>
      </c>
    </row>
    <row r="827" spans="41:48">
      <c r="AO827" s="511">
        <v>23</v>
      </c>
      <c r="AP827" s="511">
        <v>3</v>
      </c>
      <c r="AQ827" s="511">
        <v>6</v>
      </c>
      <c r="AR827" s="515">
        <f ca="1">IF($AQ827=1,IF(INDIRECT(ADDRESS(($AO827-1)*3+$AP827+5,$AQ827+7))="",0,INDIRECT(ADDRESS(($AO827-1)*3+$AP827+5,$AQ827+7))),IF(INDIRECT(ADDRESS(($AO827-1)*3+$AP827+5,$AQ827+7))="",0,IF(COUNTIF(INDIRECT(ADDRESS(($AO827-1)*36+($AP827-1)*12+6,COLUMN())):INDIRECT(ADDRESS(($AO827-1)*36+($AP827-1)*12+$AQ827+4,COLUMN())),INDIRECT(ADDRESS(($AO827-1)*3+$AP827+5,$AQ827+7)))&gt;=1,0,INDIRECT(ADDRESS(($AO827-1)*3+$AP827+5,$AQ827+7)))))</f>
        <v>0</v>
      </c>
      <c r="AS827" s="511">
        <f ca="1">COUNTIF(INDIRECT("H"&amp;(ROW()+12*(($AO827-1)*3+$AP827)-ROW())/12+5):INDIRECT("S"&amp;(ROW()+12*(($AO827-1)*3+$AP827)-ROW())/12+5),AR827)</f>
        <v>0</v>
      </c>
      <c r="AT827" s="515">
        <f ca="1">IF($AQ827=1,IF(INDIRECT(ADDRESS(($AO827-1)*3+$AP827+5,$AQ827+20))="",0,INDIRECT(ADDRESS(($AO827-1)*3+$AP827+5,$AQ827+20))),IF(INDIRECT(ADDRESS(($AO827-1)*3+$AP827+5,$AQ827+20))="",0,IF(COUNTIF(INDIRECT(ADDRESS(($AO827-1)*36+($AP827-1)*12+6,COLUMN())):INDIRECT(ADDRESS(($AO827-1)*36+($AP827-1)*12+$AQ827+4,COLUMN())),INDIRECT(ADDRESS(($AO827-1)*3+$AP827+5,$AQ827+20)))&gt;=1,0,INDIRECT(ADDRESS(($AO827-1)*3+$AP827+5,$AQ827+20)))))</f>
        <v>0</v>
      </c>
      <c r="AU827" s="511">
        <f ca="1">COUNTIF(INDIRECT("U"&amp;(ROW()+12*(($AO827-1)*3+$AP827)-ROW())/12+5):INDIRECT("AF"&amp;(ROW()+12*(($AO827-1)*3+$AP827)-ROW())/12+5),AT827)</f>
        <v>0</v>
      </c>
      <c r="AV827" s="511">
        <f ca="1">IF(AND(AR827+AT827&gt;0,AS827+AU827&gt;0),COUNTIF(AV$6:AV826,"&gt;0")+1,0)</f>
        <v>0</v>
      </c>
    </row>
    <row r="828" spans="41:48">
      <c r="AO828" s="511">
        <v>23</v>
      </c>
      <c r="AP828" s="511">
        <v>3</v>
      </c>
      <c r="AQ828" s="511">
        <v>7</v>
      </c>
      <c r="AR828" s="515">
        <f ca="1">IF($AQ828=1,IF(INDIRECT(ADDRESS(($AO828-1)*3+$AP828+5,$AQ828+7))="",0,INDIRECT(ADDRESS(($AO828-1)*3+$AP828+5,$AQ828+7))),IF(INDIRECT(ADDRESS(($AO828-1)*3+$AP828+5,$AQ828+7))="",0,IF(COUNTIF(INDIRECT(ADDRESS(($AO828-1)*36+($AP828-1)*12+6,COLUMN())):INDIRECT(ADDRESS(($AO828-1)*36+($AP828-1)*12+$AQ828+4,COLUMN())),INDIRECT(ADDRESS(($AO828-1)*3+$AP828+5,$AQ828+7)))&gt;=1,0,INDIRECT(ADDRESS(($AO828-1)*3+$AP828+5,$AQ828+7)))))</f>
        <v>0</v>
      </c>
      <c r="AS828" s="511">
        <f ca="1">COUNTIF(INDIRECT("H"&amp;(ROW()+12*(($AO828-1)*3+$AP828)-ROW())/12+5):INDIRECT("S"&amp;(ROW()+12*(($AO828-1)*3+$AP828)-ROW())/12+5),AR828)</f>
        <v>0</v>
      </c>
      <c r="AT828" s="515">
        <f ca="1">IF($AQ828=1,IF(INDIRECT(ADDRESS(($AO828-1)*3+$AP828+5,$AQ828+20))="",0,INDIRECT(ADDRESS(($AO828-1)*3+$AP828+5,$AQ828+20))),IF(INDIRECT(ADDRESS(($AO828-1)*3+$AP828+5,$AQ828+20))="",0,IF(COUNTIF(INDIRECT(ADDRESS(($AO828-1)*36+($AP828-1)*12+6,COLUMN())):INDIRECT(ADDRESS(($AO828-1)*36+($AP828-1)*12+$AQ828+4,COLUMN())),INDIRECT(ADDRESS(($AO828-1)*3+$AP828+5,$AQ828+20)))&gt;=1,0,INDIRECT(ADDRESS(($AO828-1)*3+$AP828+5,$AQ828+20)))))</f>
        <v>0</v>
      </c>
      <c r="AU828" s="511">
        <f ca="1">COUNTIF(INDIRECT("U"&amp;(ROW()+12*(($AO828-1)*3+$AP828)-ROW())/12+5):INDIRECT("AF"&amp;(ROW()+12*(($AO828-1)*3+$AP828)-ROW())/12+5),AT828)</f>
        <v>0</v>
      </c>
      <c r="AV828" s="511">
        <f ca="1">IF(AND(AR828+AT828&gt;0,AS828+AU828&gt;0),COUNTIF(AV$6:AV827,"&gt;0")+1,0)</f>
        <v>0</v>
      </c>
    </row>
    <row r="829" spans="41:48">
      <c r="AO829" s="511">
        <v>23</v>
      </c>
      <c r="AP829" s="511">
        <v>3</v>
      </c>
      <c r="AQ829" s="511">
        <v>8</v>
      </c>
      <c r="AR829" s="515">
        <f ca="1">IF($AQ829=1,IF(INDIRECT(ADDRESS(($AO829-1)*3+$AP829+5,$AQ829+7))="",0,INDIRECT(ADDRESS(($AO829-1)*3+$AP829+5,$AQ829+7))),IF(INDIRECT(ADDRESS(($AO829-1)*3+$AP829+5,$AQ829+7))="",0,IF(COUNTIF(INDIRECT(ADDRESS(($AO829-1)*36+($AP829-1)*12+6,COLUMN())):INDIRECT(ADDRESS(($AO829-1)*36+($AP829-1)*12+$AQ829+4,COLUMN())),INDIRECT(ADDRESS(($AO829-1)*3+$AP829+5,$AQ829+7)))&gt;=1,0,INDIRECT(ADDRESS(($AO829-1)*3+$AP829+5,$AQ829+7)))))</f>
        <v>0</v>
      </c>
      <c r="AS829" s="511">
        <f ca="1">COUNTIF(INDIRECT("H"&amp;(ROW()+12*(($AO829-1)*3+$AP829)-ROW())/12+5):INDIRECT("S"&amp;(ROW()+12*(($AO829-1)*3+$AP829)-ROW())/12+5),AR829)</f>
        <v>0</v>
      </c>
      <c r="AT829" s="515">
        <f ca="1">IF($AQ829=1,IF(INDIRECT(ADDRESS(($AO829-1)*3+$AP829+5,$AQ829+20))="",0,INDIRECT(ADDRESS(($AO829-1)*3+$AP829+5,$AQ829+20))),IF(INDIRECT(ADDRESS(($AO829-1)*3+$AP829+5,$AQ829+20))="",0,IF(COUNTIF(INDIRECT(ADDRESS(($AO829-1)*36+($AP829-1)*12+6,COLUMN())):INDIRECT(ADDRESS(($AO829-1)*36+($AP829-1)*12+$AQ829+4,COLUMN())),INDIRECT(ADDRESS(($AO829-1)*3+$AP829+5,$AQ829+20)))&gt;=1,0,INDIRECT(ADDRESS(($AO829-1)*3+$AP829+5,$AQ829+20)))))</f>
        <v>0</v>
      </c>
      <c r="AU829" s="511">
        <f ca="1">COUNTIF(INDIRECT("U"&amp;(ROW()+12*(($AO829-1)*3+$AP829)-ROW())/12+5):INDIRECT("AF"&amp;(ROW()+12*(($AO829-1)*3+$AP829)-ROW())/12+5),AT829)</f>
        <v>0</v>
      </c>
      <c r="AV829" s="511">
        <f ca="1">IF(AND(AR829+AT829&gt;0,AS829+AU829&gt;0),COUNTIF(AV$6:AV828,"&gt;0")+1,0)</f>
        <v>0</v>
      </c>
    </row>
    <row r="830" spans="41:48">
      <c r="AO830" s="511">
        <v>23</v>
      </c>
      <c r="AP830" s="511">
        <v>3</v>
      </c>
      <c r="AQ830" s="511">
        <v>9</v>
      </c>
      <c r="AR830" s="515">
        <f ca="1">IF($AQ830=1,IF(INDIRECT(ADDRESS(($AO830-1)*3+$AP830+5,$AQ830+7))="",0,INDIRECT(ADDRESS(($AO830-1)*3+$AP830+5,$AQ830+7))),IF(INDIRECT(ADDRESS(($AO830-1)*3+$AP830+5,$AQ830+7))="",0,IF(COUNTIF(INDIRECT(ADDRESS(($AO830-1)*36+($AP830-1)*12+6,COLUMN())):INDIRECT(ADDRESS(($AO830-1)*36+($AP830-1)*12+$AQ830+4,COLUMN())),INDIRECT(ADDRESS(($AO830-1)*3+$AP830+5,$AQ830+7)))&gt;=1,0,INDIRECT(ADDRESS(($AO830-1)*3+$AP830+5,$AQ830+7)))))</f>
        <v>0</v>
      </c>
      <c r="AS830" s="511">
        <f ca="1">COUNTIF(INDIRECT("H"&amp;(ROW()+12*(($AO830-1)*3+$AP830)-ROW())/12+5):INDIRECT("S"&amp;(ROW()+12*(($AO830-1)*3+$AP830)-ROW())/12+5),AR830)</f>
        <v>0</v>
      </c>
      <c r="AT830" s="515">
        <f ca="1">IF($AQ830=1,IF(INDIRECT(ADDRESS(($AO830-1)*3+$AP830+5,$AQ830+20))="",0,INDIRECT(ADDRESS(($AO830-1)*3+$AP830+5,$AQ830+20))),IF(INDIRECT(ADDRESS(($AO830-1)*3+$AP830+5,$AQ830+20))="",0,IF(COUNTIF(INDIRECT(ADDRESS(($AO830-1)*36+($AP830-1)*12+6,COLUMN())):INDIRECT(ADDRESS(($AO830-1)*36+($AP830-1)*12+$AQ830+4,COLUMN())),INDIRECT(ADDRESS(($AO830-1)*3+$AP830+5,$AQ830+20)))&gt;=1,0,INDIRECT(ADDRESS(($AO830-1)*3+$AP830+5,$AQ830+20)))))</f>
        <v>0</v>
      </c>
      <c r="AU830" s="511">
        <f ca="1">COUNTIF(INDIRECT("U"&amp;(ROW()+12*(($AO830-1)*3+$AP830)-ROW())/12+5):INDIRECT("AF"&amp;(ROW()+12*(($AO830-1)*3+$AP830)-ROW())/12+5),AT830)</f>
        <v>0</v>
      </c>
      <c r="AV830" s="511">
        <f ca="1">IF(AND(AR830+AT830&gt;0,AS830+AU830&gt;0),COUNTIF(AV$6:AV829,"&gt;0")+1,0)</f>
        <v>0</v>
      </c>
    </row>
    <row r="831" spans="41:48">
      <c r="AO831" s="511">
        <v>23</v>
      </c>
      <c r="AP831" s="511">
        <v>3</v>
      </c>
      <c r="AQ831" s="511">
        <v>10</v>
      </c>
      <c r="AR831" s="515">
        <f ca="1">IF($AQ831=1,IF(INDIRECT(ADDRESS(($AO831-1)*3+$AP831+5,$AQ831+7))="",0,INDIRECT(ADDRESS(($AO831-1)*3+$AP831+5,$AQ831+7))),IF(INDIRECT(ADDRESS(($AO831-1)*3+$AP831+5,$AQ831+7))="",0,IF(COUNTIF(INDIRECT(ADDRESS(($AO831-1)*36+($AP831-1)*12+6,COLUMN())):INDIRECT(ADDRESS(($AO831-1)*36+($AP831-1)*12+$AQ831+4,COLUMN())),INDIRECT(ADDRESS(($AO831-1)*3+$AP831+5,$AQ831+7)))&gt;=1,0,INDIRECT(ADDRESS(($AO831-1)*3+$AP831+5,$AQ831+7)))))</f>
        <v>0</v>
      </c>
      <c r="AS831" s="511">
        <f ca="1">COUNTIF(INDIRECT("H"&amp;(ROW()+12*(($AO831-1)*3+$AP831)-ROW())/12+5):INDIRECT("S"&amp;(ROW()+12*(($AO831-1)*3+$AP831)-ROW())/12+5),AR831)</f>
        <v>0</v>
      </c>
      <c r="AT831" s="515">
        <f ca="1">IF($AQ831=1,IF(INDIRECT(ADDRESS(($AO831-1)*3+$AP831+5,$AQ831+20))="",0,INDIRECT(ADDRESS(($AO831-1)*3+$AP831+5,$AQ831+20))),IF(INDIRECT(ADDRESS(($AO831-1)*3+$AP831+5,$AQ831+20))="",0,IF(COUNTIF(INDIRECT(ADDRESS(($AO831-1)*36+($AP831-1)*12+6,COLUMN())):INDIRECT(ADDRESS(($AO831-1)*36+($AP831-1)*12+$AQ831+4,COLUMN())),INDIRECT(ADDRESS(($AO831-1)*3+$AP831+5,$AQ831+20)))&gt;=1,0,INDIRECT(ADDRESS(($AO831-1)*3+$AP831+5,$AQ831+20)))))</f>
        <v>0</v>
      </c>
      <c r="AU831" s="511">
        <f ca="1">COUNTIF(INDIRECT("U"&amp;(ROW()+12*(($AO831-1)*3+$AP831)-ROW())/12+5):INDIRECT("AF"&amp;(ROW()+12*(($AO831-1)*3+$AP831)-ROW())/12+5),AT831)</f>
        <v>0</v>
      </c>
      <c r="AV831" s="511">
        <f ca="1">IF(AND(AR831+AT831&gt;0,AS831+AU831&gt;0),COUNTIF(AV$6:AV830,"&gt;0")+1,0)</f>
        <v>0</v>
      </c>
    </row>
    <row r="832" spans="41:48">
      <c r="AO832" s="511">
        <v>23</v>
      </c>
      <c r="AP832" s="511">
        <v>3</v>
      </c>
      <c r="AQ832" s="511">
        <v>11</v>
      </c>
      <c r="AR832" s="515">
        <f ca="1">IF($AQ832=1,IF(INDIRECT(ADDRESS(($AO832-1)*3+$AP832+5,$AQ832+7))="",0,INDIRECT(ADDRESS(($AO832-1)*3+$AP832+5,$AQ832+7))),IF(INDIRECT(ADDRESS(($AO832-1)*3+$AP832+5,$AQ832+7))="",0,IF(COUNTIF(INDIRECT(ADDRESS(($AO832-1)*36+($AP832-1)*12+6,COLUMN())):INDIRECT(ADDRESS(($AO832-1)*36+($AP832-1)*12+$AQ832+4,COLUMN())),INDIRECT(ADDRESS(($AO832-1)*3+$AP832+5,$AQ832+7)))&gt;=1,0,INDIRECT(ADDRESS(($AO832-1)*3+$AP832+5,$AQ832+7)))))</f>
        <v>0</v>
      </c>
      <c r="AS832" s="511">
        <f ca="1">COUNTIF(INDIRECT("H"&amp;(ROW()+12*(($AO832-1)*3+$AP832)-ROW())/12+5):INDIRECT("S"&amp;(ROW()+12*(($AO832-1)*3+$AP832)-ROW())/12+5),AR832)</f>
        <v>0</v>
      </c>
      <c r="AT832" s="515">
        <f ca="1">IF($AQ832=1,IF(INDIRECT(ADDRESS(($AO832-1)*3+$AP832+5,$AQ832+20))="",0,INDIRECT(ADDRESS(($AO832-1)*3+$AP832+5,$AQ832+20))),IF(INDIRECT(ADDRESS(($AO832-1)*3+$AP832+5,$AQ832+20))="",0,IF(COUNTIF(INDIRECT(ADDRESS(($AO832-1)*36+($AP832-1)*12+6,COLUMN())):INDIRECT(ADDRESS(($AO832-1)*36+($AP832-1)*12+$AQ832+4,COLUMN())),INDIRECT(ADDRESS(($AO832-1)*3+$AP832+5,$AQ832+20)))&gt;=1,0,INDIRECT(ADDRESS(($AO832-1)*3+$AP832+5,$AQ832+20)))))</f>
        <v>0</v>
      </c>
      <c r="AU832" s="511">
        <f ca="1">COUNTIF(INDIRECT("U"&amp;(ROW()+12*(($AO832-1)*3+$AP832)-ROW())/12+5):INDIRECT("AF"&amp;(ROW()+12*(($AO832-1)*3+$AP832)-ROW())/12+5),AT832)</f>
        <v>0</v>
      </c>
      <c r="AV832" s="511">
        <f ca="1">IF(AND(AR832+AT832&gt;0,AS832+AU832&gt;0),COUNTIF(AV$6:AV831,"&gt;0")+1,0)</f>
        <v>0</v>
      </c>
    </row>
    <row r="833" spans="41:48">
      <c r="AO833" s="511">
        <v>23</v>
      </c>
      <c r="AP833" s="511">
        <v>3</v>
      </c>
      <c r="AQ833" s="511">
        <v>12</v>
      </c>
      <c r="AR833" s="515">
        <f ca="1">IF($AQ833=1,IF(INDIRECT(ADDRESS(($AO833-1)*3+$AP833+5,$AQ833+7))="",0,INDIRECT(ADDRESS(($AO833-1)*3+$AP833+5,$AQ833+7))),IF(INDIRECT(ADDRESS(($AO833-1)*3+$AP833+5,$AQ833+7))="",0,IF(COUNTIF(INDIRECT(ADDRESS(($AO833-1)*36+($AP833-1)*12+6,COLUMN())):INDIRECT(ADDRESS(($AO833-1)*36+($AP833-1)*12+$AQ833+4,COLUMN())),INDIRECT(ADDRESS(($AO833-1)*3+$AP833+5,$AQ833+7)))&gt;=1,0,INDIRECT(ADDRESS(($AO833-1)*3+$AP833+5,$AQ833+7)))))</f>
        <v>0</v>
      </c>
      <c r="AS833" s="511">
        <f ca="1">COUNTIF(INDIRECT("H"&amp;(ROW()+12*(($AO833-1)*3+$AP833)-ROW())/12+5):INDIRECT("S"&amp;(ROW()+12*(($AO833-1)*3+$AP833)-ROW())/12+5),AR833)</f>
        <v>0</v>
      </c>
      <c r="AT833" s="515">
        <f ca="1">IF($AQ833=1,IF(INDIRECT(ADDRESS(($AO833-1)*3+$AP833+5,$AQ833+20))="",0,INDIRECT(ADDRESS(($AO833-1)*3+$AP833+5,$AQ833+20))),IF(INDIRECT(ADDRESS(($AO833-1)*3+$AP833+5,$AQ833+20))="",0,IF(COUNTIF(INDIRECT(ADDRESS(($AO833-1)*36+($AP833-1)*12+6,COLUMN())):INDIRECT(ADDRESS(($AO833-1)*36+($AP833-1)*12+$AQ833+4,COLUMN())),INDIRECT(ADDRESS(($AO833-1)*3+$AP833+5,$AQ833+20)))&gt;=1,0,INDIRECT(ADDRESS(($AO833-1)*3+$AP833+5,$AQ833+20)))))</f>
        <v>0</v>
      </c>
      <c r="AU833" s="511">
        <f ca="1">COUNTIF(INDIRECT("U"&amp;(ROW()+12*(($AO833-1)*3+$AP833)-ROW())/12+5):INDIRECT("AF"&amp;(ROW()+12*(($AO833-1)*3+$AP833)-ROW())/12+5),AT833)</f>
        <v>0</v>
      </c>
      <c r="AV833" s="511">
        <f ca="1">IF(AND(AR833+AT833&gt;0,AS833+AU833&gt;0),COUNTIF(AV$6:AV832,"&gt;0")+1,0)</f>
        <v>0</v>
      </c>
    </row>
    <row r="834" spans="41:48">
      <c r="AO834" s="511">
        <v>24</v>
      </c>
      <c r="AP834" s="511">
        <v>1</v>
      </c>
      <c r="AQ834" s="511">
        <v>1</v>
      </c>
      <c r="AR834" s="515">
        <f ca="1">IF($AQ834=1,IF(INDIRECT(ADDRESS(($AO834-1)*3+$AP834+5,$AQ834+7))="",0,INDIRECT(ADDRESS(($AO834-1)*3+$AP834+5,$AQ834+7))),IF(INDIRECT(ADDRESS(($AO834-1)*3+$AP834+5,$AQ834+7))="",0,IF(COUNTIF(INDIRECT(ADDRESS(($AO834-1)*36+($AP834-1)*12+6,COLUMN())):INDIRECT(ADDRESS(($AO834-1)*36+($AP834-1)*12+$AQ834+4,COLUMN())),INDIRECT(ADDRESS(($AO834-1)*3+$AP834+5,$AQ834+7)))&gt;=1,0,INDIRECT(ADDRESS(($AO834-1)*3+$AP834+5,$AQ834+7)))))</f>
        <v>0</v>
      </c>
      <c r="AS834" s="511">
        <f ca="1">COUNTIF(INDIRECT("H"&amp;(ROW()+12*(($AO834-1)*3+$AP834)-ROW())/12+5):INDIRECT("S"&amp;(ROW()+12*(($AO834-1)*3+$AP834)-ROW())/12+5),AR834)</f>
        <v>0</v>
      </c>
      <c r="AT834" s="515">
        <f ca="1">IF($AQ834=1,IF(INDIRECT(ADDRESS(($AO834-1)*3+$AP834+5,$AQ834+20))="",0,INDIRECT(ADDRESS(($AO834-1)*3+$AP834+5,$AQ834+20))),IF(INDIRECT(ADDRESS(($AO834-1)*3+$AP834+5,$AQ834+20))="",0,IF(COUNTIF(INDIRECT(ADDRESS(($AO834-1)*36+($AP834-1)*12+6,COLUMN())):INDIRECT(ADDRESS(($AO834-1)*36+($AP834-1)*12+$AQ834+4,COLUMN())),INDIRECT(ADDRESS(($AO834-1)*3+$AP834+5,$AQ834+20)))&gt;=1,0,INDIRECT(ADDRESS(($AO834-1)*3+$AP834+5,$AQ834+20)))))</f>
        <v>0</v>
      </c>
      <c r="AU834" s="511">
        <f ca="1">COUNTIF(INDIRECT("U"&amp;(ROW()+12*(($AO834-1)*3+$AP834)-ROW())/12+5):INDIRECT("AF"&amp;(ROW()+12*(($AO834-1)*3+$AP834)-ROW())/12+5),AT834)</f>
        <v>0</v>
      </c>
      <c r="AV834" s="511">
        <f ca="1">IF(AND(AR834+AT834&gt;0,AS834+AU834&gt;0),COUNTIF(AV$6:AV833,"&gt;0")+1,0)</f>
        <v>0</v>
      </c>
    </row>
    <row r="835" spans="41:48">
      <c r="AO835" s="511">
        <v>24</v>
      </c>
      <c r="AP835" s="511">
        <v>1</v>
      </c>
      <c r="AQ835" s="511">
        <v>2</v>
      </c>
      <c r="AR835" s="515">
        <f ca="1">IF($AQ835=1,IF(INDIRECT(ADDRESS(($AO835-1)*3+$AP835+5,$AQ835+7))="",0,INDIRECT(ADDRESS(($AO835-1)*3+$AP835+5,$AQ835+7))),IF(INDIRECT(ADDRESS(($AO835-1)*3+$AP835+5,$AQ835+7))="",0,IF(COUNTIF(INDIRECT(ADDRESS(($AO835-1)*36+($AP835-1)*12+6,COLUMN())):INDIRECT(ADDRESS(($AO835-1)*36+($AP835-1)*12+$AQ835+4,COLUMN())),INDIRECT(ADDRESS(($AO835-1)*3+$AP835+5,$AQ835+7)))&gt;=1,0,INDIRECT(ADDRESS(($AO835-1)*3+$AP835+5,$AQ835+7)))))</f>
        <v>0</v>
      </c>
      <c r="AS835" s="511">
        <f ca="1">COUNTIF(INDIRECT("H"&amp;(ROW()+12*(($AO835-1)*3+$AP835)-ROW())/12+5):INDIRECT("S"&amp;(ROW()+12*(($AO835-1)*3+$AP835)-ROW())/12+5),AR835)</f>
        <v>0</v>
      </c>
      <c r="AT835" s="515">
        <f ca="1">IF($AQ835=1,IF(INDIRECT(ADDRESS(($AO835-1)*3+$AP835+5,$AQ835+20))="",0,INDIRECT(ADDRESS(($AO835-1)*3+$AP835+5,$AQ835+20))),IF(INDIRECT(ADDRESS(($AO835-1)*3+$AP835+5,$AQ835+20))="",0,IF(COUNTIF(INDIRECT(ADDRESS(($AO835-1)*36+($AP835-1)*12+6,COLUMN())):INDIRECT(ADDRESS(($AO835-1)*36+($AP835-1)*12+$AQ835+4,COLUMN())),INDIRECT(ADDRESS(($AO835-1)*3+$AP835+5,$AQ835+20)))&gt;=1,0,INDIRECT(ADDRESS(($AO835-1)*3+$AP835+5,$AQ835+20)))))</f>
        <v>0</v>
      </c>
      <c r="AU835" s="511">
        <f ca="1">COUNTIF(INDIRECT("U"&amp;(ROW()+12*(($AO835-1)*3+$AP835)-ROW())/12+5):INDIRECT("AF"&amp;(ROW()+12*(($AO835-1)*3+$AP835)-ROW())/12+5),AT835)</f>
        <v>0</v>
      </c>
      <c r="AV835" s="511">
        <f ca="1">IF(AND(AR835+AT835&gt;0,AS835+AU835&gt;0),COUNTIF(AV$6:AV834,"&gt;0")+1,0)</f>
        <v>0</v>
      </c>
    </row>
    <row r="836" spans="41:48">
      <c r="AO836" s="511">
        <v>24</v>
      </c>
      <c r="AP836" s="511">
        <v>1</v>
      </c>
      <c r="AQ836" s="511">
        <v>3</v>
      </c>
      <c r="AR836" s="515">
        <f ca="1">IF($AQ836=1,IF(INDIRECT(ADDRESS(($AO836-1)*3+$AP836+5,$AQ836+7))="",0,INDIRECT(ADDRESS(($AO836-1)*3+$AP836+5,$AQ836+7))),IF(INDIRECT(ADDRESS(($AO836-1)*3+$AP836+5,$AQ836+7))="",0,IF(COUNTIF(INDIRECT(ADDRESS(($AO836-1)*36+($AP836-1)*12+6,COLUMN())):INDIRECT(ADDRESS(($AO836-1)*36+($AP836-1)*12+$AQ836+4,COLUMN())),INDIRECT(ADDRESS(($AO836-1)*3+$AP836+5,$AQ836+7)))&gt;=1,0,INDIRECT(ADDRESS(($AO836-1)*3+$AP836+5,$AQ836+7)))))</f>
        <v>0</v>
      </c>
      <c r="AS836" s="511">
        <f ca="1">COUNTIF(INDIRECT("H"&amp;(ROW()+12*(($AO836-1)*3+$AP836)-ROW())/12+5):INDIRECT("S"&amp;(ROW()+12*(($AO836-1)*3+$AP836)-ROW())/12+5),AR836)</f>
        <v>0</v>
      </c>
      <c r="AT836" s="515">
        <f ca="1">IF($AQ836=1,IF(INDIRECT(ADDRESS(($AO836-1)*3+$AP836+5,$AQ836+20))="",0,INDIRECT(ADDRESS(($AO836-1)*3+$AP836+5,$AQ836+20))),IF(INDIRECT(ADDRESS(($AO836-1)*3+$AP836+5,$AQ836+20))="",0,IF(COUNTIF(INDIRECT(ADDRESS(($AO836-1)*36+($AP836-1)*12+6,COLUMN())):INDIRECT(ADDRESS(($AO836-1)*36+($AP836-1)*12+$AQ836+4,COLUMN())),INDIRECT(ADDRESS(($AO836-1)*3+$AP836+5,$AQ836+20)))&gt;=1,0,INDIRECT(ADDRESS(($AO836-1)*3+$AP836+5,$AQ836+20)))))</f>
        <v>0</v>
      </c>
      <c r="AU836" s="511">
        <f ca="1">COUNTIF(INDIRECT("U"&amp;(ROW()+12*(($AO836-1)*3+$AP836)-ROW())/12+5):INDIRECT("AF"&amp;(ROW()+12*(($AO836-1)*3+$AP836)-ROW())/12+5),AT836)</f>
        <v>0</v>
      </c>
      <c r="AV836" s="511">
        <f ca="1">IF(AND(AR836+AT836&gt;0,AS836+AU836&gt;0),COUNTIF(AV$6:AV835,"&gt;0")+1,0)</f>
        <v>0</v>
      </c>
    </row>
    <row r="837" spans="41:48">
      <c r="AO837" s="511">
        <v>24</v>
      </c>
      <c r="AP837" s="511">
        <v>1</v>
      </c>
      <c r="AQ837" s="511">
        <v>4</v>
      </c>
      <c r="AR837" s="515">
        <f ca="1">IF($AQ837=1,IF(INDIRECT(ADDRESS(($AO837-1)*3+$AP837+5,$AQ837+7))="",0,INDIRECT(ADDRESS(($AO837-1)*3+$AP837+5,$AQ837+7))),IF(INDIRECT(ADDRESS(($AO837-1)*3+$AP837+5,$AQ837+7))="",0,IF(COUNTIF(INDIRECT(ADDRESS(($AO837-1)*36+($AP837-1)*12+6,COLUMN())):INDIRECT(ADDRESS(($AO837-1)*36+($AP837-1)*12+$AQ837+4,COLUMN())),INDIRECT(ADDRESS(($AO837-1)*3+$AP837+5,$AQ837+7)))&gt;=1,0,INDIRECT(ADDRESS(($AO837-1)*3+$AP837+5,$AQ837+7)))))</f>
        <v>0</v>
      </c>
      <c r="AS837" s="511">
        <f ca="1">COUNTIF(INDIRECT("H"&amp;(ROW()+12*(($AO837-1)*3+$AP837)-ROW())/12+5):INDIRECT("S"&amp;(ROW()+12*(($AO837-1)*3+$AP837)-ROW())/12+5),AR837)</f>
        <v>0</v>
      </c>
      <c r="AT837" s="515">
        <f ca="1">IF($AQ837=1,IF(INDIRECT(ADDRESS(($AO837-1)*3+$AP837+5,$AQ837+20))="",0,INDIRECT(ADDRESS(($AO837-1)*3+$AP837+5,$AQ837+20))),IF(INDIRECT(ADDRESS(($AO837-1)*3+$AP837+5,$AQ837+20))="",0,IF(COUNTIF(INDIRECT(ADDRESS(($AO837-1)*36+($AP837-1)*12+6,COLUMN())):INDIRECT(ADDRESS(($AO837-1)*36+($AP837-1)*12+$AQ837+4,COLUMN())),INDIRECT(ADDRESS(($AO837-1)*3+$AP837+5,$AQ837+20)))&gt;=1,0,INDIRECT(ADDRESS(($AO837-1)*3+$AP837+5,$AQ837+20)))))</f>
        <v>0</v>
      </c>
      <c r="AU837" s="511">
        <f ca="1">COUNTIF(INDIRECT("U"&amp;(ROW()+12*(($AO837-1)*3+$AP837)-ROW())/12+5):INDIRECT("AF"&amp;(ROW()+12*(($AO837-1)*3+$AP837)-ROW())/12+5),AT837)</f>
        <v>0</v>
      </c>
      <c r="AV837" s="511">
        <f ca="1">IF(AND(AR837+AT837&gt;0,AS837+AU837&gt;0),COUNTIF(AV$6:AV836,"&gt;0")+1,0)</f>
        <v>0</v>
      </c>
    </row>
    <row r="838" spans="41:48">
      <c r="AO838" s="511">
        <v>24</v>
      </c>
      <c r="AP838" s="511">
        <v>1</v>
      </c>
      <c r="AQ838" s="511">
        <v>5</v>
      </c>
      <c r="AR838" s="515">
        <f ca="1">IF($AQ838=1,IF(INDIRECT(ADDRESS(($AO838-1)*3+$AP838+5,$AQ838+7))="",0,INDIRECT(ADDRESS(($AO838-1)*3+$AP838+5,$AQ838+7))),IF(INDIRECT(ADDRESS(($AO838-1)*3+$AP838+5,$AQ838+7))="",0,IF(COUNTIF(INDIRECT(ADDRESS(($AO838-1)*36+($AP838-1)*12+6,COLUMN())):INDIRECT(ADDRESS(($AO838-1)*36+($AP838-1)*12+$AQ838+4,COLUMN())),INDIRECT(ADDRESS(($AO838-1)*3+$AP838+5,$AQ838+7)))&gt;=1,0,INDIRECT(ADDRESS(($AO838-1)*3+$AP838+5,$AQ838+7)))))</f>
        <v>0</v>
      </c>
      <c r="AS838" s="511">
        <f ca="1">COUNTIF(INDIRECT("H"&amp;(ROW()+12*(($AO838-1)*3+$AP838)-ROW())/12+5):INDIRECT("S"&amp;(ROW()+12*(($AO838-1)*3+$AP838)-ROW())/12+5),AR838)</f>
        <v>0</v>
      </c>
      <c r="AT838" s="515">
        <f ca="1">IF($AQ838=1,IF(INDIRECT(ADDRESS(($AO838-1)*3+$AP838+5,$AQ838+20))="",0,INDIRECT(ADDRESS(($AO838-1)*3+$AP838+5,$AQ838+20))),IF(INDIRECT(ADDRESS(($AO838-1)*3+$AP838+5,$AQ838+20))="",0,IF(COUNTIF(INDIRECT(ADDRESS(($AO838-1)*36+($AP838-1)*12+6,COLUMN())):INDIRECT(ADDRESS(($AO838-1)*36+($AP838-1)*12+$AQ838+4,COLUMN())),INDIRECT(ADDRESS(($AO838-1)*3+$AP838+5,$AQ838+20)))&gt;=1,0,INDIRECT(ADDRESS(($AO838-1)*3+$AP838+5,$AQ838+20)))))</f>
        <v>0</v>
      </c>
      <c r="AU838" s="511">
        <f ca="1">COUNTIF(INDIRECT("U"&amp;(ROW()+12*(($AO838-1)*3+$AP838)-ROW())/12+5):INDIRECT("AF"&amp;(ROW()+12*(($AO838-1)*3+$AP838)-ROW())/12+5),AT838)</f>
        <v>0</v>
      </c>
      <c r="AV838" s="511">
        <f ca="1">IF(AND(AR838+AT838&gt;0,AS838+AU838&gt;0),COUNTIF(AV$6:AV837,"&gt;0")+1,0)</f>
        <v>0</v>
      </c>
    </row>
    <row r="839" spans="41:48">
      <c r="AO839" s="511">
        <v>24</v>
      </c>
      <c r="AP839" s="511">
        <v>1</v>
      </c>
      <c r="AQ839" s="511">
        <v>6</v>
      </c>
      <c r="AR839" s="515">
        <f ca="1">IF($AQ839=1,IF(INDIRECT(ADDRESS(($AO839-1)*3+$AP839+5,$AQ839+7))="",0,INDIRECT(ADDRESS(($AO839-1)*3+$AP839+5,$AQ839+7))),IF(INDIRECT(ADDRESS(($AO839-1)*3+$AP839+5,$AQ839+7))="",0,IF(COUNTIF(INDIRECT(ADDRESS(($AO839-1)*36+($AP839-1)*12+6,COLUMN())):INDIRECT(ADDRESS(($AO839-1)*36+($AP839-1)*12+$AQ839+4,COLUMN())),INDIRECT(ADDRESS(($AO839-1)*3+$AP839+5,$AQ839+7)))&gt;=1,0,INDIRECT(ADDRESS(($AO839-1)*3+$AP839+5,$AQ839+7)))))</f>
        <v>0</v>
      </c>
      <c r="AS839" s="511">
        <f ca="1">COUNTIF(INDIRECT("H"&amp;(ROW()+12*(($AO839-1)*3+$AP839)-ROW())/12+5):INDIRECT("S"&amp;(ROW()+12*(($AO839-1)*3+$AP839)-ROW())/12+5),AR839)</f>
        <v>0</v>
      </c>
      <c r="AT839" s="515">
        <f ca="1">IF($AQ839=1,IF(INDIRECT(ADDRESS(($AO839-1)*3+$AP839+5,$AQ839+20))="",0,INDIRECT(ADDRESS(($AO839-1)*3+$AP839+5,$AQ839+20))),IF(INDIRECT(ADDRESS(($AO839-1)*3+$AP839+5,$AQ839+20))="",0,IF(COUNTIF(INDIRECT(ADDRESS(($AO839-1)*36+($AP839-1)*12+6,COLUMN())):INDIRECT(ADDRESS(($AO839-1)*36+($AP839-1)*12+$AQ839+4,COLUMN())),INDIRECT(ADDRESS(($AO839-1)*3+$AP839+5,$AQ839+20)))&gt;=1,0,INDIRECT(ADDRESS(($AO839-1)*3+$AP839+5,$AQ839+20)))))</f>
        <v>0</v>
      </c>
      <c r="AU839" s="511">
        <f ca="1">COUNTIF(INDIRECT("U"&amp;(ROW()+12*(($AO839-1)*3+$AP839)-ROW())/12+5):INDIRECT("AF"&amp;(ROW()+12*(($AO839-1)*3+$AP839)-ROW())/12+5),AT839)</f>
        <v>0</v>
      </c>
      <c r="AV839" s="511">
        <f ca="1">IF(AND(AR839+AT839&gt;0,AS839+AU839&gt;0),COUNTIF(AV$6:AV838,"&gt;0")+1,0)</f>
        <v>0</v>
      </c>
    </row>
    <row r="840" spans="41:48">
      <c r="AO840" s="511">
        <v>24</v>
      </c>
      <c r="AP840" s="511">
        <v>1</v>
      </c>
      <c r="AQ840" s="511">
        <v>7</v>
      </c>
      <c r="AR840" s="515">
        <f ca="1">IF($AQ840=1,IF(INDIRECT(ADDRESS(($AO840-1)*3+$AP840+5,$AQ840+7))="",0,INDIRECT(ADDRESS(($AO840-1)*3+$AP840+5,$AQ840+7))),IF(INDIRECT(ADDRESS(($AO840-1)*3+$AP840+5,$AQ840+7))="",0,IF(COUNTIF(INDIRECT(ADDRESS(($AO840-1)*36+($AP840-1)*12+6,COLUMN())):INDIRECT(ADDRESS(($AO840-1)*36+($AP840-1)*12+$AQ840+4,COLUMN())),INDIRECT(ADDRESS(($AO840-1)*3+$AP840+5,$AQ840+7)))&gt;=1,0,INDIRECT(ADDRESS(($AO840-1)*3+$AP840+5,$AQ840+7)))))</f>
        <v>0</v>
      </c>
      <c r="AS840" s="511">
        <f ca="1">COUNTIF(INDIRECT("H"&amp;(ROW()+12*(($AO840-1)*3+$AP840)-ROW())/12+5):INDIRECT("S"&amp;(ROW()+12*(($AO840-1)*3+$AP840)-ROW())/12+5),AR840)</f>
        <v>0</v>
      </c>
      <c r="AT840" s="515">
        <f ca="1">IF($AQ840=1,IF(INDIRECT(ADDRESS(($AO840-1)*3+$AP840+5,$AQ840+20))="",0,INDIRECT(ADDRESS(($AO840-1)*3+$AP840+5,$AQ840+20))),IF(INDIRECT(ADDRESS(($AO840-1)*3+$AP840+5,$AQ840+20))="",0,IF(COUNTIF(INDIRECT(ADDRESS(($AO840-1)*36+($AP840-1)*12+6,COLUMN())):INDIRECT(ADDRESS(($AO840-1)*36+($AP840-1)*12+$AQ840+4,COLUMN())),INDIRECT(ADDRESS(($AO840-1)*3+$AP840+5,$AQ840+20)))&gt;=1,0,INDIRECT(ADDRESS(($AO840-1)*3+$AP840+5,$AQ840+20)))))</f>
        <v>0</v>
      </c>
      <c r="AU840" s="511">
        <f ca="1">COUNTIF(INDIRECT("U"&amp;(ROW()+12*(($AO840-1)*3+$AP840)-ROW())/12+5):INDIRECT("AF"&amp;(ROW()+12*(($AO840-1)*3+$AP840)-ROW())/12+5),AT840)</f>
        <v>0</v>
      </c>
      <c r="AV840" s="511">
        <f ca="1">IF(AND(AR840+AT840&gt;0,AS840+AU840&gt;0),COUNTIF(AV$6:AV839,"&gt;0")+1,0)</f>
        <v>0</v>
      </c>
    </row>
    <row r="841" spans="41:48">
      <c r="AO841" s="511">
        <v>24</v>
      </c>
      <c r="AP841" s="511">
        <v>1</v>
      </c>
      <c r="AQ841" s="511">
        <v>8</v>
      </c>
      <c r="AR841" s="515">
        <f ca="1">IF($AQ841=1,IF(INDIRECT(ADDRESS(($AO841-1)*3+$AP841+5,$AQ841+7))="",0,INDIRECT(ADDRESS(($AO841-1)*3+$AP841+5,$AQ841+7))),IF(INDIRECT(ADDRESS(($AO841-1)*3+$AP841+5,$AQ841+7))="",0,IF(COUNTIF(INDIRECT(ADDRESS(($AO841-1)*36+($AP841-1)*12+6,COLUMN())):INDIRECT(ADDRESS(($AO841-1)*36+($AP841-1)*12+$AQ841+4,COLUMN())),INDIRECT(ADDRESS(($AO841-1)*3+$AP841+5,$AQ841+7)))&gt;=1,0,INDIRECT(ADDRESS(($AO841-1)*3+$AP841+5,$AQ841+7)))))</f>
        <v>0</v>
      </c>
      <c r="AS841" s="511">
        <f ca="1">COUNTIF(INDIRECT("H"&amp;(ROW()+12*(($AO841-1)*3+$AP841)-ROW())/12+5):INDIRECT("S"&amp;(ROW()+12*(($AO841-1)*3+$AP841)-ROW())/12+5),AR841)</f>
        <v>0</v>
      </c>
      <c r="AT841" s="515">
        <f ca="1">IF($AQ841=1,IF(INDIRECT(ADDRESS(($AO841-1)*3+$AP841+5,$AQ841+20))="",0,INDIRECT(ADDRESS(($AO841-1)*3+$AP841+5,$AQ841+20))),IF(INDIRECT(ADDRESS(($AO841-1)*3+$AP841+5,$AQ841+20))="",0,IF(COUNTIF(INDIRECT(ADDRESS(($AO841-1)*36+($AP841-1)*12+6,COLUMN())):INDIRECT(ADDRESS(($AO841-1)*36+($AP841-1)*12+$AQ841+4,COLUMN())),INDIRECT(ADDRESS(($AO841-1)*3+$AP841+5,$AQ841+20)))&gt;=1,0,INDIRECT(ADDRESS(($AO841-1)*3+$AP841+5,$AQ841+20)))))</f>
        <v>0</v>
      </c>
      <c r="AU841" s="511">
        <f ca="1">COUNTIF(INDIRECT("U"&amp;(ROW()+12*(($AO841-1)*3+$AP841)-ROW())/12+5):INDIRECT("AF"&amp;(ROW()+12*(($AO841-1)*3+$AP841)-ROW())/12+5),AT841)</f>
        <v>0</v>
      </c>
      <c r="AV841" s="511">
        <f ca="1">IF(AND(AR841+AT841&gt;0,AS841+AU841&gt;0),COUNTIF(AV$6:AV840,"&gt;0")+1,0)</f>
        <v>0</v>
      </c>
    </row>
    <row r="842" spans="41:48">
      <c r="AO842" s="511">
        <v>24</v>
      </c>
      <c r="AP842" s="511">
        <v>1</v>
      </c>
      <c r="AQ842" s="511">
        <v>9</v>
      </c>
      <c r="AR842" s="515">
        <f ca="1">IF($AQ842=1,IF(INDIRECT(ADDRESS(($AO842-1)*3+$AP842+5,$AQ842+7))="",0,INDIRECT(ADDRESS(($AO842-1)*3+$AP842+5,$AQ842+7))),IF(INDIRECT(ADDRESS(($AO842-1)*3+$AP842+5,$AQ842+7))="",0,IF(COUNTIF(INDIRECT(ADDRESS(($AO842-1)*36+($AP842-1)*12+6,COLUMN())):INDIRECT(ADDRESS(($AO842-1)*36+($AP842-1)*12+$AQ842+4,COLUMN())),INDIRECT(ADDRESS(($AO842-1)*3+$AP842+5,$AQ842+7)))&gt;=1,0,INDIRECT(ADDRESS(($AO842-1)*3+$AP842+5,$AQ842+7)))))</f>
        <v>0</v>
      </c>
      <c r="AS842" s="511">
        <f ca="1">COUNTIF(INDIRECT("H"&amp;(ROW()+12*(($AO842-1)*3+$AP842)-ROW())/12+5):INDIRECT("S"&amp;(ROW()+12*(($AO842-1)*3+$AP842)-ROW())/12+5),AR842)</f>
        <v>0</v>
      </c>
      <c r="AT842" s="515">
        <f ca="1">IF($AQ842=1,IF(INDIRECT(ADDRESS(($AO842-1)*3+$AP842+5,$AQ842+20))="",0,INDIRECT(ADDRESS(($AO842-1)*3+$AP842+5,$AQ842+20))),IF(INDIRECT(ADDRESS(($AO842-1)*3+$AP842+5,$AQ842+20))="",0,IF(COUNTIF(INDIRECT(ADDRESS(($AO842-1)*36+($AP842-1)*12+6,COLUMN())):INDIRECT(ADDRESS(($AO842-1)*36+($AP842-1)*12+$AQ842+4,COLUMN())),INDIRECT(ADDRESS(($AO842-1)*3+$AP842+5,$AQ842+20)))&gt;=1,0,INDIRECT(ADDRESS(($AO842-1)*3+$AP842+5,$AQ842+20)))))</f>
        <v>0</v>
      </c>
      <c r="AU842" s="511">
        <f ca="1">COUNTIF(INDIRECT("U"&amp;(ROW()+12*(($AO842-1)*3+$AP842)-ROW())/12+5):INDIRECT("AF"&amp;(ROW()+12*(($AO842-1)*3+$AP842)-ROW())/12+5),AT842)</f>
        <v>0</v>
      </c>
      <c r="AV842" s="511">
        <f ca="1">IF(AND(AR842+AT842&gt;0,AS842+AU842&gt;0),COUNTIF(AV$6:AV841,"&gt;0")+1,0)</f>
        <v>0</v>
      </c>
    </row>
    <row r="843" spans="41:48">
      <c r="AO843" s="511">
        <v>24</v>
      </c>
      <c r="AP843" s="511">
        <v>1</v>
      </c>
      <c r="AQ843" s="511">
        <v>10</v>
      </c>
      <c r="AR843" s="515">
        <f ca="1">IF($AQ843=1,IF(INDIRECT(ADDRESS(($AO843-1)*3+$AP843+5,$AQ843+7))="",0,INDIRECT(ADDRESS(($AO843-1)*3+$AP843+5,$AQ843+7))),IF(INDIRECT(ADDRESS(($AO843-1)*3+$AP843+5,$AQ843+7))="",0,IF(COUNTIF(INDIRECT(ADDRESS(($AO843-1)*36+($AP843-1)*12+6,COLUMN())):INDIRECT(ADDRESS(($AO843-1)*36+($AP843-1)*12+$AQ843+4,COLUMN())),INDIRECT(ADDRESS(($AO843-1)*3+$AP843+5,$AQ843+7)))&gt;=1,0,INDIRECT(ADDRESS(($AO843-1)*3+$AP843+5,$AQ843+7)))))</f>
        <v>0</v>
      </c>
      <c r="AS843" s="511">
        <f ca="1">COUNTIF(INDIRECT("H"&amp;(ROW()+12*(($AO843-1)*3+$AP843)-ROW())/12+5):INDIRECT("S"&amp;(ROW()+12*(($AO843-1)*3+$AP843)-ROW())/12+5),AR843)</f>
        <v>0</v>
      </c>
      <c r="AT843" s="515">
        <f ca="1">IF($AQ843=1,IF(INDIRECT(ADDRESS(($AO843-1)*3+$AP843+5,$AQ843+20))="",0,INDIRECT(ADDRESS(($AO843-1)*3+$AP843+5,$AQ843+20))),IF(INDIRECT(ADDRESS(($AO843-1)*3+$AP843+5,$AQ843+20))="",0,IF(COUNTIF(INDIRECT(ADDRESS(($AO843-1)*36+($AP843-1)*12+6,COLUMN())):INDIRECT(ADDRESS(($AO843-1)*36+($AP843-1)*12+$AQ843+4,COLUMN())),INDIRECT(ADDRESS(($AO843-1)*3+$AP843+5,$AQ843+20)))&gt;=1,0,INDIRECT(ADDRESS(($AO843-1)*3+$AP843+5,$AQ843+20)))))</f>
        <v>0</v>
      </c>
      <c r="AU843" s="511">
        <f ca="1">COUNTIF(INDIRECT("U"&amp;(ROW()+12*(($AO843-1)*3+$AP843)-ROW())/12+5):INDIRECT("AF"&amp;(ROW()+12*(($AO843-1)*3+$AP843)-ROW())/12+5),AT843)</f>
        <v>0</v>
      </c>
      <c r="AV843" s="511">
        <f ca="1">IF(AND(AR843+AT843&gt;0,AS843+AU843&gt;0),COUNTIF(AV$6:AV842,"&gt;0")+1,0)</f>
        <v>0</v>
      </c>
    </row>
    <row r="844" spans="41:48">
      <c r="AO844" s="511">
        <v>24</v>
      </c>
      <c r="AP844" s="511">
        <v>1</v>
      </c>
      <c r="AQ844" s="511">
        <v>11</v>
      </c>
      <c r="AR844" s="515">
        <f ca="1">IF($AQ844=1,IF(INDIRECT(ADDRESS(($AO844-1)*3+$AP844+5,$AQ844+7))="",0,INDIRECT(ADDRESS(($AO844-1)*3+$AP844+5,$AQ844+7))),IF(INDIRECT(ADDRESS(($AO844-1)*3+$AP844+5,$AQ844+7))="",0,IF(COUNTIF(INDIRECT(ADDRESS(($AO844-1)*36+($AP844-1)*12+6,COLUMN())):INDIRECT(ADDRESS(($AO844-1)*36+($AP844-1)*12+$AQ844+4,COLUMN())),INDIRECT(ADDRESS(($AO844-1)*3+$AP844+5,$AQ844+7)))&gt;=1,0,INDIRECT(ADDRESS(($AO844-1)*3+$AP844+5,$AQ844+7)))))</f>
        <v>0</v>
      </c>
      <c r="AS844" s="511">
        <f ca="1">COUNTIF(INDIRECT("H"&amp;(ROW()+12*(($AO844-1)*3+$AP844)-ROW())/12+5):INDIRECT("S"&amp;(ROW()+12*(($AO844-1)*3+$AP844)-ROW())/12+5),AR844)</f>
        <v>0</v>
      </c>
      <c r="AT844" s="515">
        <f ca="1">IF($AQ844=1,IF(INDIRECT(ADDRESS(($AO844-1)*3+$AP844+5,$AQ844+20))="",0,INDIRECT(ADDRESS(($AO844-1)*3+$AP844+5,$AQ844+20))),IF(INDIRECT(ADDRESS(($AO844-1)*3+$AP844+5,$AQ844+20))="",0,IF(COUNTIF(INDIRECT(ADDRESS(($AO844-1)*36+($AP844-1)*12+6,COLUMN())):INDIRECT(ADDRESS(($AO844-1)*36+($AP844-1)*12+$AQ844+4,COLUMN())),INDIRECT(ADDRESS(($AO844-1)*3+$AP844+5,$AQ844+20)))&gt;=1,0,INDIRECT(ADDRESS(($AO844-1)*3+$AP844+5,$AQ844+20)))))</f>
        <v>0</v>
      </c>
      <c r="AU844" s="511">
        <f ca="1">COUNTIF(INDIRECT("U"&amp;(ROW()+12*(($AO844-1)*3+$AP844)-ROW())/12+5):INDIRECT("AF"&amp;(ROW()+12*(($AO844-1)*3+$AP844)-ROW())/12+5),AT844)</f>
        <v>0</v>
      </c>
      <c r="AV844" s="511">
        <f ca="1">IF(AND(AR844+AT844&gt;0,AS844+AU844&gt;0),COUNTIF(AV$6:AV843,"&gt;0")+1,0)</f>
        <v>0</v>
      </c>
    </row>
    <row r="845" spans="41:48">
      <c r="AO845" s="511">
        <v>24</v>
      </c>
      <c r="AP845" s="511">
        <v>1</v>
      </c>
      <c r="AQ845" s="511">
        <v>12</v>
      </c>
      <c r="AR845" s="515">
        <f ca="1">IF($AQ845=1,IF(INDIRECT(ADDRESS(($AO845-1)*3+$AP845+5,$AQ845+7))="",0,INDIRECT(ADDRESS(($AO845-1)*3+$AP845+5,$AQ845+7))),IF(INDIRECT(ADDRESS(($AO845-1)*3+$AP845+5,$AQ845+7))="",0,IF(COUNTIF(INDIRECT(ADDRESS(($AO845-1)*36+($AP845-1)*12+6,COLUMN())):INDIRECT(ADDRESS(($AO845-1)*36+($AP845-1)*12+$AQ845+4,COLUMN())),INDIRECT(ADDRESS(($AO845-1)*3+$AP845+5,$AQ845+7)))&gt;=1,0,INDIRECT(ADDRESS(($AO845-1)*3+$AP845+5,$AQ845+7)))))</f>
        <v>0</v>
      </c>
      <c r="AS845" s="511">
        <f ca="1">COUNTIF(INDIRECT("H"&amp;(ROW()+12*(($AO845-1)*3+$AP845)-ROW())/12+5):INDIRECT("S"&amp;(ROW()+12*(($AO845-1)*3+$AP845)-ROW())/12+5),AR845)</f>
        <v>0</v>
      </c>
      <c r="AT845" s="515">
        <f ca="1">IF($AQ845=1,IF(INDIRECT(ADDRESS(($AO845-1)*3+$AP845+5,$AQ845+20))="",0,INDIRECT(ADDRESS(($AO845-1)*3+$AP845+5,$AQ845+20))),IF(INDIRECT(ADDRESS(($AO845-1)*3+$AP845+5,$AQ845+20))="",0,IF(COUNTIF(INDIRECT(ADDRESS(($AO845-1)*36+($AP845-1)*12+6,COLUMN())):INDIRECT(ADDRESS(($AO845-1)*36+($AP845-1)*12+$AQ845+4,COLUMN())),INDIRECT(ADDRESS(($AO845-1)*3+$AP845+5,$AQ845+20)))&gt;=1,0,INDIRECT(ADDRESS(($AO845-1)*3+$AP845+5,$AQ845+20)))))</f>
        <v>0</v>
      </c>
      <c r="AU845" s="511">
        <f ca="1">COUNTIF(INDIRECT("U"&amp;(ROW()+12*(($AO845-1)*3+$AP845)-ROW())/12+5):INDIRECT("AF"&amp;(ROW()+12*(($AO845-1)*3+$AP845)-ROW())/12+5),AT845)</f>
        <v>0</v>
      </c>
      <c r="AV845" s="511">
        <f ca="1">IF(AND(AR845+AT845&gt;0,AS845+AU845&gt;0),COUNTIF(AV$6:AV844,"&gt;0")+1,0)</f>
        <v>0</v>
      </c>
    </row>
    <row r="846" spans="41:48">
      <c r="AO846" s="511">
        <v>24</v>
      </c>
      <c r="AP846" s="511">
        <v>2</v>
      </c>
      <c r="AQ846" s="511">
        <v>1</v>
      </c>
      <c r="AR846" s="515">
        <f ca="1">IF($AQ846=1,IF(INDIRECT(ADDRESS(($AO846-1)*3+$AP846+5,$AQ846+7))="",0,INDIRECT(ADDRESS(($AO846-1)*3+$AP846+5,$AQ846+7))),IF(INDIRECT(ADDRESS(($AO846-1)*3+$AP846+5,$AQ846+7))="",0,IF(COUNTIF(INDIRECT(ADDRESS(($AO846-1)*36+($AP846-1)*12+6,COLUMN())):INDIRECT(ADDRESS(($AO846-1)*36+($AP846-1)*12+$AQ846+4,COLUMN())),INDIRECT(ADDRESS(($AO846-1)*3+$AP846+5,$AQ846+7)))&gt;=1,0,INDIRECT(ADDRESS(($AO846-1)*3+$AP846+5,$AQ846+7)))))</f>
        <v>0</v>
      </c>
      <c r="AS846" s="511">
        <f ca="1">COUNTIF(INDIRECT("H"&amp;(ROW()+12*(($AO846-1)*3+$AP846)-ROW())/12+5):INDIRECT("S"&amp;(ROW()+12*(($AO846-1)*3+$AP846)-ROW())/12+5),AR846)</f>
        <v>0</v>
      </c>
      <c r="AT846" s="515">
        <f ca="1">IF($AQ846=1,IF(INDIRECT(ADDRESS(($AO846-1)*3+$AP846+5,$AQ846+20))="",0,INDIRECT(ADDRESS(($AO846-1)*3+$AP846+5,$AQ846+20))),IF(INDIRECT(ADDRESS(($AO846-1)*3+$AP846+5,$AQ846+20))="",0,IF(COUNTIF(INDIRECT(ADDRESS(($AO846-1)*36+($AP846-1)*12+6,COLUMN())):INDIRECT(ADDRESS(($AO846-1)*36+($AP846-1)*12+$AQ846+4,COLUMN())),INDIRECT(ADDRESS(($AO846-1)*3+$AP846+5,$AQ846+20)))&gt;=1,0,INDIRECT(ADDRESS(($AO846-1)*3+$AP846+5,$AQ846+20)))))</f>
        <v>0</v>
      </c>
      <c r="AU846" s="511">
        <f ca="1">COUNTIF(INDIRECT("U"&amp;(ROW()+12*(($AO846-1)*3+$AP846)-ROW())/12+5):INDIRECT("AF"&amp;(ROW()+12*(($AO846-1)*3+$AP846)-ROW())/12+5),AT846)</f>
        <v>0</v>
      </c>
      <c r="AV846" s="511">
        <f ca="1">IF(AND(AR846+AT846&gt;0,AS846+AU846&gt;0),COUNTIF(AV$6:AV845,"&gt;0")+1,0)</f>
        <v>0</v>
      </c>
    </row>
    <row r="847" spans="41:48">
      <c r="AO847" s="511">
        <v>24</v>
      </c>
      <c r="AP847" s="511">
        <v>2</v>
      </c>
      <c r="AQ847" s="511">
        <v>2</v>
      </c>
      <c r="AR847" s="515">
        <f ca="1">IF($AQ847=1,IF(INDIRECT(ADDRESS(($AO847-1)*3+$AP847+5,$AQ847+7))="",0,INDIRECT(ADDRESS(($AO847-1)*3+$AP847+5,$AQ847+7))),IF(INDIRECT(ADDRESS(($AO847-1)*3+$AP847+5,$AQ847+7))="",0,IF(COUNTIF(INDIRECT(ADDRESS(($AO847-1)*36+($AP847-1)*12+6,COLUMN())):INDIRECT(ADDRESS(($AO847-1)*36+($AP847-1)*12+$AQ847+4,COLUMN())),INDIRECT(ADDRESS(($AO847-1)*3+$AP847+5,$AQ847+7)))&gt;=1,0,INDIRECT(ADDRESS(($AO847-1)*3+$AP847+5,$AQ847+7)))))</f>
        <v>0</v>
      </c>
      <c r="AS847" s="511">
        <f ca="1">COUNTIF(INDIRECT("H"&amp;(ROW()+12*(($AO847-1)*3+$AP847)-ROW())/12+5):INDIRECT("S"&amp;(ROW()+12*(($AO847-1)*3+$AP847)-ROW())/12+5),AR847)</f>
        <v>0</v>
      </c>
      <c r="AT847" s="515">
        <f ca="1">IF($AQ847=1,IF(INDIRECT(ADDRESS(($AO847-1)*3+$AP847+5,$AQ847+20))="",0,INDIRECT(ADDRESS(($AO847-1)*3+$AP847+5,$AQ847+20))),IF(INDIRECT(ADDRESS(($AO847-1)*3+$AP847+5,$AQ847+20))="",0,IF(COUNTIF(INDIRECT(ADDRESS(($AO847-1)*36+($AP847-1)*12+6,COLUMN())):INDIRECT(ADDRESS(($AO847-1)*36+($AP847-1)*12+$AQ847+4,COLUMN())),INDIRECT(ADDRESS(($AO847-1)*3+$AP847+5,$AQ847+20)))&gt;=1,0,INDIRECT(ADDRESS(($AO847-1)*3+$AP847+5,$AQ847+20)))))</f>
        <v>0</v>
      </c>
      <c r="AU847" s="511">
        <f ca="1">COUNTIF(INDIRECT("U"&amp;(ROW()+12*(($AO847-1)*3+$AP847)-ROW())/12+5):INDIRECT("AF"&amp;(ROW()+12*(($AO847-1)*3+$AP847)-ROW())/12+5),AT847)</f>
        <v>0</v>
      </c>
      <c r="AV847" s="511">
        <f ca="1">IF(AND(AR847+AT847&gt;0,AS847+AU847&gt;0),COUNTIF(AV$6:AV846,"&gt;0")+1,0)</f>
        <v>0</v>
      </c>
    </row>
    <row r="848" spans="41:48">
      <c r="AO848" s="511">
        <v>24</v>
      </c>
      <c r="AP848" s="511">
        <v>2</v>
      </c>
      <c r="AQ848" s="511">
        <v>3</v>
      </c>
      <c r="AR848" s="515">
        <f ca="1">IF($AQ848=1,IF(INDIRECT(ADDRESS(($AO848-1)*3+$AP848+5,$AQ848+7))="",0,INDIRECT(ADDRESS(($AO848-1)*3+$AP848+5,$AQ848+7))),IF(INDIRECT(ADDRESS(($AO848-1)*3+$AP848+5,$AQ848+7))="",0,IF(COUNTIF(INDIRECT(ADDRESS(($AO848-1)*36+($AP848-1)*12+6,COLUMN())):INDIRECT(ADDRESS(($AO848-1)*36+($AP848-1)*12+$AQ848+4,COLUMN())),INDIRECT(ADDRESS(($AO848-1)*3+$AP848+5,$AQ848+7)))&gt;=1,0,INDIRECT(ADDRESS(($AO848-1)*3+$AP848+5,$AQ848+7)))))</f>
        <v>0</v>
      </c>
      <c r="AS848" s="511">
        <f ca="1">COUNTIF(INDIRECT("H"&amp;(ROW()+12*(($AO848-1)*3+$AP848)-ROW())/12+5):INDIRECT("S"&amp;(ROW()+12*(($AO848-1)*3+$AP848)-ROW())/12+5),AR848)</f>
        <v>0</v>
      </c>
      <c r="AT848" s="515">
        <f ca="1">IF($AQ848=1,IF(INDIRECT(ADDRESS(($AO848-1)*3+$AP848+5,$AQ848+20))="",0,INDIRECT(ADDRESS(($AO848-1)*3+$AP848+5,$AQ848+20))),IF(INDIRECT(ADDRESS(($AO848-1)*3+$AP848+5,$AQ848+20))="",0,IF(COUNTIF(INDIRECT(ADDRESS(($AO848-1)*36+($AP848-1)*12+6,COLUMN())):INDIRECT(ADDRESS(($AO848-1)*36+($AP848-1)*12+$AQ848+4,COLUMN())),INDIRECT(ADDRESS(($AO848-1)*3+$AP848+5,$AQ848+20)))&gt;=1,0,INDIRECT(ADDRESS(($AO848-1)*3+$AP848+5,$AQ848+20)))))</f>
        <v>0</v>
      </c>
      <c r="AU848" s="511">
        <f ca="1">COUNTIF(INDIRECT("U"&amp;(ROW()+12*(($AO848-1)*3+$AP848)-ROW())/12+5):INDIRECT("AF"&amp;(ROW()+12*(($AO848-1)*3+$AP848)-ROW())/12+5),AT848)</f>
        <v>0</v>
      </c>
      <c r="AV848" s="511">
        <f ca="1">IF(AND(AR848+AT848&gt;0,AS848+AU848&gt;0),COUNTIF(AV$6:AV847,"&gt;0")+1,0)</f>
        <v>0</v>
      </c>
    </row>
    <row r="849" spans="41:48">
      <c r="AO849" s="511">
        <v>24</v>
      </c>
      <c r="AP849" s="511">
        <v>2</v>
      </c>
      <c r="AQ849" s="511">
        <v>4</v>
      </c>
      <c r="AR849" s="515">
        <f ca="1">IF($AQ849=1,IF(INDIRECT(ADDRESS(($AO849-1)*3+$AP849+5,$AQ849+7))="",0,INDIRECT(ADDRESS(($AO849-1)*3+$AP849+5,$AQ849+7))),IF(INDIRECT(ADDRESS(($AO849-1)*3+$AP849+5,$AQ849+7))="",0,IF(COUNTIF(INDIRECT(ADDRESS(($AO849-1)*36+($AP849-1)*12+6,COLUMN())):INDIRECT(ADDRESS(($AO849-1)*36+($AP849-1)*12+$AQ849+4,COLUMN())),INDIRECT(ADDRESS(($AO849-1)*3+$AP849+5,$AQ849+7)))&gt;=1,0,INDIRECT(ADDRESS(($AO849-1)*3+$AP849+5,$AQ849+7)))))</f>
        <v>0</v>
      </c>
      <c r="AS849" s="511">
        <f ca="1">COUNTIF(INDIRECT("H"&amp;(ROW()+12*(($AO849-1)*3+$AP849)-ROW())/12+5):INDIRECT("S"&amp;(ROW()+12*(($AO849-1)*3+$AP849)-ROW())/12+5),AR849)</f>
        <v>0</v>
      </c>
      <c r="AT849" s="515">
        <f ca="1">IF($AQ849=1,IF(INDIRECT(ADDRESS(($AO849-1)*3+$AP849+5,$AQ849+20))="",0,INDIRECT(ADDRESS(($AO849-1)*3+$AP849+5,$AQ849+20))),IF(INDIRECT(ADDRESS(($AO849-1)*3+$AP849+5,$AQ849+20))="",0,IF(COUNTIF(INDIRECT(ADDRESS(($AO849-1)*36+($AP849-1)*12+6,COLUMN())):INDIRECT(ADDRESS(($AO849-1)*36+($AP849-1)*12+$AQ849+4,COLUMN())),INDIRECT(ADDRESS(($AO849-1)*3+$AP849+5,$AQ849+20)))&gt;=1,0,INDIRECT(ADDRESS(($AO849-1)*3+$AP849+5,$AQ849+20)))))</f>
        <v>0</v>
      </c>
      <c r="AU849" s="511">
        <f ca="1">COUNTIF(INDIRECT("U"&amp;(ROW()+12*(($AO849-1)*3+$AP849)-ROW())/12+5):INDIRECT("AF"&amp;(ROW()+12*(($AO849-1)*3+$AP849)-ROW())/12+5),AT849)</f>
        <v>0</v>
      </c>
      <c r="AV849" s="511">
        <f ca="1">IF(AND(AR849+AT849&gt;0,AS849+AU849&gt;0),COUNTIF(AV$6:AV848,"&gt;0")+1,0)</f>
        <v>0</v>
      </c>
    </row>
    <row r="850" spans="41:48">
      <c r="AO850" s="511">
        <v>24</v>
      </c>
      <c r="AP850" s="511">
        <v>2</v>
      </c>
      <c r="AQ850" s="511">
        <v>5</v>
      </c>
      <c r="AR850" s="515">
        <f ca="1">IF($AQ850=1,IF(INDIRECT(ADDRESS(($AO850-1)*3+$AP850+5,$AQ850+7))="",0,INDIRECT(ADDRESS(($AO850-1)*3+$AP850+5,$AQ850+7))),IF(INDIRECT(ADDRESS(($AO850-1)*3+$AP850+5,$AQ850+7))="",0,IF(COUNTIF(INDIRECT(ADDRESS(($AO850-1)*36+($AP850-1)*12+6,COLUMN())):INDIRECT(ADDRESS(($AO850-1)*36+($AP850-1)*12+$AQ850+4,COLUMN())),INDIRECT(ADDRESS(($AO850-1)*3+$AP850+5,$AQ850+7)))&gt;=1,0,INDIRECT(ADDRESS(($AO850-1)*3+$AP850+5,$AQ850+7)))))</f>
        <v>0</v>
      </c>
      <c r="AS850" s="511">
        <f ca="1">COUNTIF(INDIRECT("H"&amp;(ROW()+12*(($AO850-1)*3+$AP850)-ROW())/12+5):INDIRECT("S"&amp;(ROW()+12*(($AO850-1)*3+$AP850)-ROW())/12+5),AR850)</f>
        <v>0</v>
      </c>
      <c r="AT850" s="515">
        <f ca="1">IF($AQ850=1,IF(INDIRECT(ADDRESS(($AO850-1)*3+$AP850+5,$AQ850+20))="",0,INDIRECT(ADDRESS(($AO850-1)*3+$AP850+5,$AQ850+20))),IF(INDIRECT(ADDRESS(($AO850-1)*3+$AP850+5,$AQ850+20))="",0,IF(COUNTIF(INDIRECT(ADDRESS(($AO850-1)*36+($AP850-1)*12+6,COLUMN())):INDIRECT(ADDRESS(($AO850-1)*36+($AP850-1)*12+$AQ850+4,COLUMN())),INDIRECT(ADDRESS(($AO850-1)*3+$AP850+5,$AQ850+20)))&gt;=1,0,INDIRECT(ADDRESS(($AO850-1)*3+$AP850+5,$AQ850+20)))))</f>
        <v>0</v>
      </c>
      <c r="AU850" s="511">
        <f ca="1">COUNTIF(INDIRECT("U"&amp;(ROW()+12*(($AO850-1)*3+$AP850)-ROW())/12+5):INDIRECT("AF"&amp;(ROW()+12*(($AO850-1)*3+$AP850)-ROW())/12+5),AT850)</f>
        <v>0</v>
      </c>
      <c r="AV850" s="511">
        <f ca="1">IF(AND(AR850+AT850&gt;0,AS850+AU850&gt;0),COUNTIF(AV$6:AV849,"&gt;0")+1,0)</f>
        <v>0</v>
      </c>
    </row>
    <row r="851" spans="41:48">
      <c r="AO851" s="511">
        <v>24</v>
      </c>
      <c r="AP851" s="511">
        <v>2</v>
      </c>
      <c r="AQ851" s="511">
        <v>6</v>
      </c>
      <c r="AR851" s="515">
        <f ca="1">IF($AQ851=1,IF(INDIRECT(ADDRESS(($AO851-1)*3+$AP851+5,$AQ851+7))="",0,INDIRECT(ADDRESS(($AO851-1)*3+$AP851+5,$AQ851+7))),IF(INDIRECT(ADDRESS(($AO851-1)*3+$AP851+5,$AQ851+7))="",0,IF(COUNTIF(INDIRECT(ADDRESS(($AO851-1)*36+($AP851-1)*12+6,COLUMN())):INDIRECT(ADDRESS(($AO851-1)*36+($AP851-1)*12+$AQ851+4,COLUMN())),INDIRECT(ADDRESS(($AO851-1)*3+$AP851+5,$AQ851+7)))&gt;=1,0,INDIRECT(ADDRESS(($AO851-1)*3+$AP851+5,$AQ851+7)))))</f>
        <v>0</v>
      </c>
      <c r="AS851" s="511">
        <f ca="1">COUNTIF(INDIRECT("H"&amp;(ROW()+12*(($AO851-1)*3+$AP851)-ROW())/12+5):INDIRECT("S"&amp;(ROW()+12*(($AO851-1)*3+$AP851)-ROW())/12+5),AR851)</f>
        <v>0</v>
      </c>
      <c r="AT851" s="515">
        <f ca="1">IF($AQ851=1,IF(INDIRECT(ADDRESS(($AO851-1)*3+$AP851+5,$AQ851+20))="",0,INDIRECT(ADDRESS(($AO851-1)*3+$AP851+5,$AQ851+20))),IF(INDIRECT(ADDRESS(($AO851-1)*3+$AP851+5,$AQ851+20))="",0,IF(COUNTIF(INDIRECT(ADDRESS(($AO851-1)*36+($AP851-1)*12+6,COLUMN())):INDIRECT(ADDRESS(($AO851-1)*36+($AP851-1)*12+$AQ851+4,COLUMN())),INDIRECT(ADDRESS(($AO851-1)*3+$AP851+5,$AQ851+20)))&gt;=1,0,INDIRECT(ADDRESS(($AO851-1)*3+$AP851+5,$AQ851+20)))))</f>
        <v>0</v>
      </c>
      <c r="AU851" s="511">
        <f ca="1">COUNTIF(INDIRECT("U"&amp;(ROW()+12*(($AO851-1)*3+$AP851)-ROW())/12+5):INDIRECT("AF"&amp;(ROW()+12*(($AO851-1)*3+$AP851)-ROW())/12+5),AT851)</f>
        <v>0</v>
      </c>
      <c r="AV851" s="511">
        <f ca="1">IF(AND(AR851+AT851&gt;0,AS851+AU851&gt;0),COUNTIF(AV$6:AV850,"&gt;0")+1,0)</f>
        <v>0</v>
      </c>
    </row>
    <row r="852" spans="41:48">
      <c r="AO852" s="511">
        <v>24</v>
      </c>
      <c r="AP852" s="511">
        <v>2</v>
      </c>
      <c r="AQ852" s="511">
        <v>7</v>
      </c>
      <c r="AR852" s="515">
        <f ca="1">IF($AQ852=1,IF(INDIRECT(ADDRESS(($AO852-1)*3+$AP852+5,$AQ852+7))="",0,INDIRECT(ADDRESS(($AO852-1)*3+$AP852+5,$AQ852+7))),IF(INDIRECT(ADDRESS(($AO852-1)*3+$AP852+5,$AQ852+7))="",0,IF(COUNTIF(INDIRECT(ADDRESS(($AO852-1)*36+($AP852-1)*12+6,COLUMN())):INDIRECT(ADDRESS(($AO852-1)*36+($AP852-1)*12+$AQ852+4,COLUMN())),INDIRECT(ADDRESS(($AO852-1)*3+$AP852+5,$AQ852+7)))&gt;=1,0,INDIRECT(ADDRESS(($AO852-1)*3+$AP852+5,$AQ852+7)))))</f>
        <v>0</v>
      </c>
      <c r="AS852" s="511">
        <f ca="1">COUNTIF(INDIRECT("H"&amp;(ROW()+12*(($AO852-1)*3+$AP852)-ROW())/12+5):INDIRECT("S"&amp;(ROW()+12*(($AO852-1)*3+$AP852)-ROW())/12+5),AR852)</f>
        <v>0</v>
      </c>
      <c r="AT852" s="515">
        <f ca="1">IF($AQ852=1,IF(INDIRECT(ADDRESS(($AO852-1)*3+$AP852+5,$AQ852+20))="",0,INDIRECT(ADDRESS(($AO852-1)*3+$AP852+5,$AQ852+20))),IF(INDIRECT(ADDRESS(($AO852-1)*3+$AP852+5,$AQ852+20))="",0,IF(COUNTIF(INDIRECT(ADDRESS(($AO852-1)*36+($AP852-1)*12+6,COLUMN())):INDIRECT(ADDRESS(($AO852-1)*36+($AP852-1)*12+$AQ852+4,COLUMN())),INDIRECT(ADDRESS(($AO852-1)*3+$AP852+5,$AQ852+20)))&gt;=1,0,INDIRECT(ADDRESS(($AO852-1)*3+$AP852+5,$AQ852+20)))))</f>
        <v>0</v>
      </c>
      <c r="AU852" s="511">
        <f ca="1">COUNTIF(INDIRECT("U"&amp;(ROW()+12*(($AO852-1)*3+$AP852)-ROW())/12+5):INDIRECT("AF"&amp;(ROW()+12*(($AO852-1)*3+$AP852)-ROW())/12+5),AT852)</f>
        <v>0</v>
      </c>
      <c r="AV852" s="511">
        <f ca="1">IF(AND(AR852+AT852&gt;0,AS852+AU852&gt;0),COUNTIF(AV$6:AV851,"&gt;0")+1,0)</f>
        <v>0</v>
      </c>
    </row>
    <row r="853" spans="41:48">
      <c r="AO853" s="511">
        <v>24</v>
      </c>
      <c r="AP853" s="511">
        <v>2</v>
      </c>
      <c r="AQ853" s="511">
        <v>8</v>
      </c>
      <c r="AR853" s="515">
        <f ca="1">IF($AQ853=1,IF(INDIRECT(ADDRESS(($AO853-1)*3+$AP853+5,$AQ853+7))="",0,INDIRECT(ADDRESS(($AO853-1)*3+$AP853+5,$AQ853+7))),IF(INDIRECT(ADDRESS(($AO853-1)*3+$AP853+5,$AQ853+7))="",0,IF(COUNTIF(INDIRECT(ADDRESS(($AO853-1)*36+($AP853-1)*12+6,COLUMN())):INDIRECT(ADDRESS(($AO853-1)*36+($AP853-1)*12+$AQ853+4,COLUMN())),INDIRECT(ADDRESS(($AO853-1)*3+$AP853+5,$AQ853+7)))&gt;=1,0,INDIRECT(ADDRESS(($AO853-1)*3+$AP853+5,$AQ853+7)))))</f>
        <v>0</v>
      </c>
      <c r="AS853" s="511">
        <f ca="1">COUNTIF(INDIRECT("H"&amp;(ROW()+12*(($AO853-1)*3+$AP853)-ROW())/12+5):INDIRECT("S"&amp;(ROW()+12*(($AO853-1)*3+$AP853)-ROW())/12+5),AR853)</f>
        <v>0</v>
      </c>
      <c r="AT853" s="515">
        <f ca="1">IF($AQ853=1,IF(INDIRECT(ADDRESS(($AO853-1)*3+$AP853+5,$AQ853+20))="",0,INDIRECT(ADDRESS(($AO853-1)*3+$AP853+5,$AQ853+20))),IF(INDIRECT(ADDRESS(($AO853-1)*3+$AP853+5,$AQ853+20))="",0,IF(COUNTIF(INDIRECT(ADDRESS(($AO853-1)*36+($AP853-1)*12+6,COLUMN())):INDIRECT(ADDRESS(($AO853-1)*36+($AP853-1)*12+$AQ853+4,COLUMN())),INDIRECT(ADDRESS(($AO853-1)*3+$AP853+5,$AQ853+20)))&gt;=1,0,INDIRECT(ADDRESS(($AO853-1)*3+$AP853+5,$AQ853+20)))))</f>
        <v>0</v>
      </c>
      <c r="AU853" s="511">
        <f ca="1">COUNTIF(INDIRECT("U"&amp;(ROW()+12*(($AO853-1)*3+$AP853)-ROW())/12+5):INDIRECT("AF"&amp;(ROW()+12*(($AO853-1)*3+$AP853)-ROW())/12+5),AT853)</f>
        <v>0</v>
      </c>
      <c r="AV853" s="511">
        <f ca="1">IF(AND(AR853+AT853&gt;0,AS853+AU853&gt;0),COUNTIF(AV$6:AV852,"&gt;0")+1,0)</f>
        <v>0</v>
      </c>
    </row>
    <row r="854" spans="41:48">
      <c r="AO854" s="511">
        <v>24</v>
      </c>
      <c r="AP854" s="511">
        <v>2</v>
      </c>
      <c r="AQ854" s="511">
        <v>9</v>
      </c>
      <c r="AR854" s="515">
        <f ca="1">IF($AQ854=1,IF(INDIRECT(ADDRESS(($AO854-1)*3+$AP854+5,$AQ854+7))="",0,INDIRECT(ADDRESS(($AO854-1)*3+$AP854+5,$AQ854+7))),IF(INDIRECT(ADDRESS(($AO854-1)*3+$AP854+5,$AQ854+7))="",0,IF(COUNTIF(INDIRECT(ADDRESS(($AO854-1)*36+($AP854-1)*12+6,COLUMN())):INDIRECT(ADDRESS(($AO854-1)*36+($AP854-1)*12+$AQ854+4,COLUMN())),INDIRECT(ADDRESS(($AO854-1)*3+$AP854+5,$AQ854+7)))&gt;=1,0,INDIRECT(ADDRESS(($AO854-1)*3+$AP854+5,$AQ854+7)))))</f>
        <v>0</v>
      </c>
      <c r="AS854" s="511">
        <f ca="1">COUNTIF(INDIRECT("H"&amp;(ROW()+12*(($AO854-1)*3+$AP854)-ROW())/12+5):INDIRECT("S"&amp;(ROW()+12*(($AO854-1)*3+$AP854)-ROW())/12+5),AR854)</f>
        <v>0</v>
      </c>
      <c r="AT854" s="515">
        <f ca="1">IF($AQ854=1,IF(INDIRECT(ADDRESS(($AO854-1)*3+$AP854+5,$AQ854+20))="",0,INDIRECT(ADDRESS(($AO854-1)*3+$AP854+5,$AQ854+20))),IF(INDIRECT(ADDRESS(($AO854-1)*3+$AP854+5,$AQ854+20))="",0,IF(COUNTIF(INDIRECT(ADDRESS(($AO854-1)*36+($AP854-1)*12+6,COLUMN())):INDIRECT(ADDRESS(($AO854-1)*36+($AP854-1)*12+$AQ854+4,COLUMN())),INDIRECT(ADDRESS(($AO854-1)*3+$AP854+5,$AQ854+20)))&gt;=1,0,INDIRECT(ADDRESS(($AO854-1)*3+$AP854+5,$AQ854+20)))))</f>
        <v>0</v>
      </c>
      <c r="AU854" s="511">
        <f ca="1">COUNTIF(INDIRECT("U"&amp;(ROW()+12*(($AO854-1)*3+$AP854)-ROW())/12+5):INDIRECT("AF"&amp;(ROW()+12*(($AO854-1)*3+$AP854)-ROW())/12+5),AT854)</f>
        <v>0</v>
      </c>
      <c r="AV854" s="511">
        <f ca="1">IF(AND(AR854+AT854&gt;0,AS854+AU854&gt;0),COUNTIF(AV$6:AV853,"&gt;0")+1,0)</f>
        <v>0</v>
      </c>
    </row>
    <row r="855" spans="41:48">
      <c r="AO855" s="511">
        <v>24</v>
      </c>
      <c r="AP855" s="511">
        <v>2</v>
      </c>
      <c r="AQ855" s="511">
        <v>10</v>
      </c>
      <c r="AR855" s="515">
        <f ca="1">IF($AQ855=1,IF(INDIRECT(ADDRESS(($AO855-1)*3+$AP855+5,$AQ855+7))="",0,INDIRECT(ADDRESS(($AO855-1)*3+$AP855+5,$AQ855+7))),IF(INDIRECT(ADDRESS(($AO855-1)*3+$AP855+5,$AQ855+7))="",0,IF(COUNTIF(INDIRECT(ADDRESS(($AO855-1)*36+($AP855-1)*12+6,COLUMN())):INDIRECT(ADDRESS(($AO855-1)*36+($AP855-1)*12+$AQ855+4,COLUMN())),INDIRECT(ADDRESS(($AO855-1)*3+$AP855+5,$AQ855+7)))&gt;=1,0,INDIRECT(ADDRESS(($AO855-1)*3+$AP855+5,$AQ855+7)))))</f>
        <v>0</v>
      </c>
      <c r="AS855" s="511">
        <f ca="1">COUNTIF(INDIRECT("H"&amp;(ROW()+12*(($AO855-1)*3+$AP855)-ROW())/12+5):INDIRECT("S"&amp;(ROW()+12*(($AO855-1)*3+$AP855)-ROW())/12+5),AR855)</f>
        <v>0</v>
      </c>
      <c r="AT855" s="515">
        <f ca="1">IF($AQ855=1,IF(INDIRECT(ADDRESS(($AO855-1)*3+$AP855+5,$AQ855+20))="",0,INDIRECT(ADDRESS(($AO855-1)*3+$AP855+5,$AQ855+20))),IF(INDIRECT(ADDRESS(($AO855-1)*3+$AP855+5,$AQ855+20))="",0,IF(COUNTIF(INDIRECT(ADDRESS(($AO855-1)*36+($AP855-1)*12+6,COLUMN())):INDIRECT(ADDRESS(($AO855-1)*36+($AP855-1)*12+$AQ855+4,COLUMN())),INDIRECT(ADDRESS(($AO855-1)*3+$AP855+5,$AQ855+20)))&gt;=1,0,INDIRECT(ADDRESS(($AO855-1)*3+$AP855+5,$AQ855+20)))))</f>
        <v>0</v>
      </c>
      <c r="AU855" s="511">
        <f ca="1">COUNTIF(INDIRECT("U"&amp;(ROW()+12*(($AO855-1)*3+$AP855)-ROW())/12+5):INDIRECT("AF"&amp;(ROW()+12*(($AO855-1)*3+$AP855)-ROW())/12+5),AT855)</f>
        <v>0</v>
      </c>
      <c r="AV855" s="511">
        <f ca="1">IF(AND(AR855+AT855&gt;0,AS855+AU855&gt;0),COUNTIF(AV$6:AV854,"&gt;0")+1,0)</f>
        <v>0</v>
      </c>
    </row>
    <row r="856" spans="41:48">
      <c r="AO856" s="511">
        <v>24</v>
      </c>
      <c r="AP856" s="511">
        <v>2</v>
      </c>
      <c r="AQ856" s="511">
        <v>11</v>
      </c>
      <c r="AR856" s="515">
        <f ca="1">IF($AQ856=1,IF(INDIRECT(ADDRESS(($AO856-1)*3+$AP856+5,$AQ856+7))="",0,INDIRECT(ADDRESS(($AO856-1)*3+$AP856+5,$AQ856+7))),IF(INDIRECT(ADDRESS(($AO856-1)*3+$AP856+5,$AQ856+7))="",0,IF(COUNTIF(INDIRECT(ADDRESS(($AO856-1)*36+($AP856-1)*12+6,COLUMN())):INDIRECT(ADDRESS(($AO856-1)*36+($AP856-1)*12+$AQ856+4,COLUMN())),INDIRECT(ADDRESS(($AO856-1)*3+$AP856+5,$AQ856+7)))&gt;=1,0,INDIRECT(ADDRESS(($AO856-1)*3+$AP856+5,$AQ856+7)))))</f>
        <v>0</v>
      </c>
      <c r="AS856" s="511">
        <f ca="1">COUNTIF(INDIRECT("H"&amp;(ROW()+12*(($AO856-1)*3+$AP856)-ROW())/12+5):INDIRECT("S"&amp;(ROW()+12*(($AO856-1)*3+$AP856)-ROW())/12+5),AR856)</f>
        <v>0</v>
      </c>
      <c r="AT856" s="515">
        <f ca="1">IF($AQ856=1,IF(INDIRECT(ADDRESS(($AO856-1)*3+$AP856+5,$AQ856+20))="",0,INDIRECT(ADDRESS(($AO856-1)*3+$AP856+5,$AQ856+20))),IF(INDIRECT(ADDRESS(($AO856-1)*3+$AP856+5,$AQ856+20))="",0,IF(COUNTIF(INDIRECT(ADDRESS(($AO856-1)*36+($AP856-1)*12+6,COLUMN())):INDIRECT(ADDRESS(($AO856-1)*36+($AP856-1)*12+$AQ856+4,COLUMN())),INDIRECT(ADDRESS(($AO856-1)*3+$AP856+5,$AQ856+20)))&gt;=1,0,INDIRECT(ADDRESS(($AO856-1)*3+$AP856+5,$AQ856+20)))))</f>
        <v>0</v>
      </c>
      <c r="AU856" s="511">
        <f ca="1">COUNTIF(INDIRECT("U"&amp;(ROW()+12*(($AO856-1)*3+$AP856)-ROW())/12+5):INDIRECT("AF"&amp;(ROW()+12*(($AO856-1)*3+$AP856)-ROW())/12+5),AT856)</f>
        <v>0</v>
      </c>
      <c r="AV856" s="511">
        <f ca="1">IF(AND(AR856+AT856&gt;0,AS856+AU856&gt;0),COUNTIF(AV$6:AV855,"&gt;0")+1,0)</f>
        <v>0</v>
      </c>
    </row>
    <row r="857" spans="41:48">
      <c r="AO857" s="511">
        <v>24</v>
      </c>
      <c r="AP857" s="511">
        <v>2</v>
      </c>
      <c r="AQ857" s="511">
        <v>12</v>
      </c>
      <c r="AR857" s="515">
        <f ca="1">IF($AQ857=1,IF(INDIRECT(ADDRESS(($AO857-1)*3+$AP857+5,$AQ857+7))="",0,INDIRECT(ADDRESS(($AO857-1)*3+$AP857+5,$AQ857+7))),IF(INDIRECT(ADDRESS(($AO857-1)*3+$AP857+5,$AQ857+7))="",0,IF(COUNTIF(INDIRECT(ADDRESS(($AO857-1)*36+($AP857-1)*12+6,COLUMN())):INDIRECT(ADDRESS(($AO857-1)*36+($AP857-1)*12+$AQ857+4,COLUMN())),INDIRECT(ADDRESS(($AO857-1)*3+$AP857+5,$AQ857+7)))&gt;=1,0,INDIRECT(ADDRESS(($AO857-1)*3+$AP857+5,$AQ857+7)))))</f>
        <v>0</v>
      </c>
      <c r="AS857" s="511">
        <f ca="1">COUNTIF(INDIRECT("H"&amp;(ROW()+12*(($AO857-1)*3+$AP857)-ROW())/12+5):INDIRECT("S"&amp;(ROW()+12*(($AO857-1)*3+$AP857)-ROW())/12+5),AR857)</f>
        <v>0</v>
      </c>
      <c r="AT857" s="515">
        <f ca="1">IF($AQ857=1,IF(INDIRECT(ADDRESS(($AO857-1)*3+$AP857+5,$AQ857+20))="",0,INDIRECT(ADDRESS(($AO857-1)*3+$AP857+5,$AQ857+20))),IF(INDIRECT(ADDRESS(($AO857-1)*3+$AP857+5,$AQ857+20))="",0,IF(COUNTIF(INDIRECT(ADDRESS(($AO857-1)*36+($AP857-1)*12+6,COLUMN())):INDIRECT(ADDRESS(($AO857-1)*36+($AP857-1)*12+$AQ857+4,COLUMN())),INDIRECT(ADDRESS(($AO857-1)*3+$AP857+5,$AQ857+20)))&gt;=1,0,INDIRECT(ADDRESS(($AO857-1)*3+$AP857+5,$AQ857+20)))))</f>
        <v>0</v>
      </c>
      <c r="AU857" s="511">
        <f ca="1">COUNTIF(INDIRECT("U"&amp;(ROW()+12*(($AO857-1)*3+$AP857)-ROW())/12+5):INDIRECT("AF"&amp;(ROW()+12*(($AO857-1)*3+$AP857)-ROW())/12+5),AT857)</f>
        <v>0</v>
      </c>
      <c r="AV857" s="511">
        <f ca="1">IF(AND(AR857+AT857&gt;0,AS857+AU857&gt;0),COUNTIF(AV$6:AV856,"&gt;0")+1,0)</f>
        <v>0</v>
      </c>
    </row>
    <row r="858" spans="41:48">
      <c r="AO858" s="511">
        <v>24</v>
      </c>
      <c r="AP858" s="511">
        <v>3</v>
      </c>
      <c r="AQ858" s="511">
        <v>1</v>
      </c>
      <c r="AR858" s="515">
        <f ca="1">IF($AQ858=1,IF(INDIRECT(ADDRESS(($AO858-1)*3+$AP858+5,$AQ858+7))="",0,INDIRECT(ADDRESS(($AO858-1)*3+$AP858+5,$AQ858+7))),IF(INDIRECT(ADDRESS(($AO858-1)*3+$AP858+5,$AQ858+7))="",0,IF(COUNTIF(INDIRECT(ADDRESS(($AO858-1)*36+($AP858-1)*12+6,COLUMN())):INDIRECT(ADDRESS(($AO858-1)*36+($AP858-1)*12+$AQ858+4,COLUMN())),INDIRECT(ADDRESS(($AO858-1)*3+$AP858+5,$AQ858+7)))&gt;=1,0,INDIRECT(ADDRESS(($AO858-1)*3+$AP858+5,$AQ858+7)))))</f>
        <v>0</v>
      </c>
      <c r="AS858" s="511">
        <f ca="1">COUNTIF(INDIRECT("H"&amp;(ROW()+12*(($AO858-1)*3+$AP858)-ROW())/12+5):INDIRECT("S"&amp;(ROW()+12*(($AO858-1)*3+$AP858)-ROW())/12+5),AR858)</f>
        <v>0</v>
      </c>
      <c r="AT858" s="515">
        <f ca="1">IF($AQ858=1,IF(INDIRECT(ADDRESS(($AO858-1)*3+$AP858+5,$AQ858+20))="",0,INDIRECT(ADDRESS(($AO858-1)*3+$AP858+5,$AQ858+20))),IF(INDIRECT(ADDRESS(($AO858-1)*3+$AP858+5,$AQ858+20))="",0,IF(COUNTIF(INDIRECT(ADDRESS(($AO858-1)*36+($AP858-1)*12+6,COLUMN())):INDIRECT(ADDRESS(($AO858-1)*36+($AP858-1)*12+$AQ858+4,COLUMN())),INDIRECT(ADDRESS(($AO858-1)*3+$AP858+5,$AQ858+20)))&gt;=1,0,INDIRECT(ADDRESS(($AO858-1)*3+$AP858+5,$AQ858+20)))))</f>
        <v>0</v>
      </c>
      <c r="AU858" s="511">
        <f ca="1">COUNTIF(INDIRECT("U"&amp;(ROW()+12*(($AO858-1)*3+$AP858)-ROW())/12+5):INDIRECT("AF"&amp;(ROW()+12*(($AO858-1)*3+$AP858)-ROW())/12+5),AT858)</f>
        <v>0</v>
      </c>
      <c r="AV858" s="511">
        <f ca="1">IF(AND(AR858+AT858&gt;0,AS858+AU858&gt;0),COUNTIF(AV$6:AV857,"&gt;0")+1,0)</f>
        <v>0</v>
      </c>
    </row>
    <row r="859" spans="41:48">
      <c r="AO859" s="511">
        <v>24</v>
      </c>
      <c r="AP859" s="511">
        <v>3</v>
      </c>
      <c r="AQ859" s="511">
        <v>2</v>
      </c>
      <c r="AR859" s="515">
        <f ca="1">IF($AQ859=1,IF(INDIRECT(ADDRESS(($AO859-1)*3+$AP859+5,$AQ859+7))="",0,INDIRECT(ADDRESS(($AO859-1)*3+$AP859+5,$AQ859+7))),IF(INDIRECT(ADDRESS(($AO859-1)*3+$AP859+5,$AQ859+7))="",0,IF(COUNTIF(INDIRECT(ADDRESS(($AO859-1)*36+($AP859-1)*12+6,COLUMN())):INDIRECT(ADDRESS(($AO859-1)*36+($AP859-1)*12+$AQ859+4,COLUMN())),INDIRECT(ADDRESS(($AO859-1)*3+$AP859+5,$AQ859+7)))&gt;=1,0,INDIRECT(ADDRESS(($AO859-1)*3+$AP859+5,$AQ859+7)))))</f>
        <v>0</v>
      </c>
      <c r="AS859" s="511">
        <f ca="1">COUNTIF(INDIRECT("H"&amp;(ROW()+12*(($AO859-1)*3+$AP859)-ROW())/12+5):INDIRECT("S"&amp;(ROW()+12*(($AO859-1)*3+$AP859)-ROW())/12+5),AR859)</f>
        <v>0</v>
      </c>
      <c r="AT859" s="515">
        <f ca="1">IF($AQ859=1,IF(INDIRECT(ADDRESS(($AO859-1)*3+$AP859+5,$AQ859+20))="",0,INDIRECT(ADDRESS(($AO859-1)*3+$AP859+5,$AQ859+20))),IF(INDIRECT(ADDRESS(($AO859-1)*3+$AP859+5,$AQ859+20))="",0,IF(COUNTIF(INDIRECT(ADDRESS(($AO859-1)*36+($AP859-1)*12+6,COLUMN())):INDIRECT(ADDRESS(($AO859-1)*36+($AP859-1)*12+$AQ859+4,COLUMN())),INDIRECT(ADDRESS(($AO859-1)*3+$AP859+5,$AQ859+20)))&gt;=1,0,INDIRECT(ADDRESS(($AO859-1)*3+$AP859+5,$AQ859+20)))))</f>
        <v>0</v>
      </c>
      <c r="AU859" s="511">
        <f ca="1">COUNTIF(INDIRECT("U"&amp;(ROW()+12*(($AO859-1)*3+$AP859)-ROW())/12+5):INDIRECT("AF"&amp;(ROW()+12*(($AO859-1)*3+$AP859)-ROW())/12+5),AT859)</f>
        <v>0</v>
      </c>
      <c r="AV859" s="511">
        <f ca="1">IF(AND(AR859+AT859&gt;0,AS859+AU859&gt;0),COUNTIF(AV$6:AV858,"&gt;0")+1,0)</f>
        <v>0</v>
      </c>
    </row>
    <row r="860" spans="41:48">
      <c r="AO860" s="511">
        <v>24</v>
      </c>
      <c r="AP860" s="511">
        <v>3</v>
      </c>
      <c r="AQ860" s="511">
        <v>3</v>
      </c>
      <c r="AR860" s="515">
        <f ca="1">IF($AQ860=1,IF(INDIRECT(ADDRESS(($AO860-1)*3+$AP860+5,$AQ860+7))="",0,INDIRECT(ADDRESS(($AO860-1)*3+$AP860+5,$AQ860+7))),IF(INDIRECT(ADDRESS(($AO860-1)*3+$AP860+5,$AQ860+7))="",0,IF(COUNTIF(INDIRECT(ADDRESS(($AO860-1)*36+($AP860-1)*12+6,COLUMN())):INDIRECT(ADDRESS(($AO860-1)*36+($AP860-1)*12+$AQ860+4,COLUMN())),INDIRECT(ADDRESS(($AO860-1)*3+$AP860+5,$AQ860+7)))&gt;=1,0,INDIRECT(ADDRESS(($AO860-1)*3+$AP860+5,$AQ860+7)))))</f>
        <v>0</v>
      </c>
      <c r="AS860" s="511">
        <f ca="1">COUNTIF(INDIRECT("H"&amp;(ROW()+12*(($AO860-1)*3+$AP860)-ROW())/12+5):INDIRECT("S"&amp;(ROW()+12*(($AO860-1)*3+$AP860)-ROW())/12+5),AR860)</f>
        <v>0</v>
      </c>
      <c r="AT860" s="515">
        <f ca="1">IF($AQ860=1,IF(INDIRECT(ADDRESS(($AO860-1)*3+$AP860+5,$AQ860+20))="",0,INDIRECT(ADDRESS(($AO860-1)*3+$AP860+5,$AQ860+20))),IF(INDIRECT(ADDRESS(($AO860-1)*3+$AP860+5,$AQ860+20))="",0,IF(COUNTIF(INDIRECT(ADDRESS(($AO860-1)*36+($AP860-1)*12+6,COLUMN())):INDIRECT(ADDRESS(($AO860-1)*36+($AP860-1)*12+$AQ860+4,COLUMN())),INDIRECT(ADDRESS(($AO860-1)*3+$AP860+5,$AQ860+20)))&gt;=1,0,INDIRECT(ADDRESS(($AO860-1)*3+$AP860+5,$AQ860+20)))))</f>
        <v>0</v>
      </c>
      <c r="AU860" s="511">
        <f ca="1">COUNTIF(INDIRECT("U"&amp;(ROW()+12*(($AO860-1)*3+$AP860)-ROW())/12+5):INDIRECT("AF"&amp;(ROW()+12*(($AO860-1)*3+$AP860)-ROW())/12+5),AT860)</f>
        <v>0</v>
      </c>
      <c r="AV860" s="511">
        <f ca="1">IF(AND(AR860+AT860&gt;0,AS860+AU860&gt;0),COUNTIF(AV$6:AV859,"&gt;0")+1,0)</f>
        <v>0</v>
      </c>
    </row>
    <row r="861" spans="41:48">
      <c r="AO861" s="511">
        <v>24</v>
      </c>
      <c r="AP861" s="511">
        <v>3</v>
      </c>
      <c r="AQ861" s="511">
        <v>4</v>
      </c>
      <c r="AR861" s="515">
        <f ca="1">IF($AQ861=1,IF(INDIRECT(ADDRESS(($AO861-1)*3+$AP861+5,$AQ861+7))="",0,INDIRECT(ADDRESS(($AO861-1)*3+$AP861+5,$AQ861+7))),IF(INDIRECT(ADDRESS(($AO861-1)*3+$AP861+5,$AQ861+7))="",0,IF(COUNTIF(INDIRECT(ADDRESS(($AO861-1)*36+($AP861-1)*12+6,COLUMN())):INDIRECT(ADDRESS(($AO861-1)*36+($AP861-1)*12+$AQ861+4,COLUMN())),INDIRECT(ADDRESS(($AO861-1)*3+$AP861+5,$AQ861+7)))&gt;=1,0,INDIRECT(ADDRESS(($AO861-1)*3+$AP861+5,$AQ861+7)))))</f>
        <v>0</v>
      </c>
      <c r="AS861" s="511">
        <f ca="1">COUNTIF(INDIRECT("H"&amp;(ROW()+12*(($AO861-1)*3+$AP861)-ROW())/12+5):INDIRECT("S"&amp;(ROW()+12*(($AO861-1)*3+$AP861)-ROW())/12+5),AR861)</f>
        <v>0</v>
      </c>
      <c r="AT861" s="515">
        <f ca="1">IF($AQ861=1,IF(INDIRECT(ADDRESS(($AO861-1)*3+$AP861+5,$AQ861+20))="",0,INDIRECT(ADDRESS(($AO861-1)*3+$AP861+5,$AQ861+20))),IF(INDIRECT(ADDRESS(($AO861-1)*3+$AP861+5,$AQ861+20))="",0,IF(COUNTIF(INDIRECT(ADDRESS(($AO861-1)*36+($AP861-1)*12+6,COLUMN())):INDIRECT(ADDRESS(($AO861-1)*36+($AP861-1)*12+$AQ861+4,COLUMN())),INDIRECT(ADDRESS(($AO861-1)*3+$AP861+5,$AQ861+20)))&gt;=1,0,INDIRECT(ADDRESS(($AO861-1)*3+$AP861+5,$AQ861+20)))))</f>
        <v>0</v>
      </c>
      <c r="AU861" s="511">
        <f ca="1">COUNTIF(INDIRECT("U"&amp;(ROW()+12*(($AO861-1)*3+$AP861)-ROW())/12+5):INDIRECT("AF"&amp;(ROW()+12*(($AO861-1)*3+$AP861)-ROW())/12+5),AT861)</f>
        <v>0</v>
      </c>
      <c r="AV861" s="511">
        <f ca="1">IF(AND(AR861+AT861&gt;0,AS861+AU861&gt;0),COUNTIF(AV$6:AV860,"&gt;0")+1,0)</f>
        <v>0</v>
      </c>
    </row>
    <row r="862" spans="41:48">
      <c r="AO862" s="511">
        <v>24</v>
      </c>
      <c r="AP862" s="511">
        <v>3</v>
      </c>
      <c r="AQ862" s="511">
        <v>5</v>
      </c>
      <c r="AR862" s="515">
        <f ca="1">IF($AQ862=1,IF(INDIRECT(ADDRESS(($AO862-1)*3+$AP862+5,$AQ862+7))="",0,INDIRECT(ADDRESS(($AO862-1)*3+$AP862+5,$AQ862+7))),IF(INDIRECT(ADDRESS(($AO862-1)*3+$AP862+5,$AQ862+7))="",0,IF(COUNTIF(INDIRECT(ADDRESS(($AO862-1)*36+($AP862-1)*12+6,COLUMN())):INDIRECT(ADDRESS(($AO862-1)*36+($AP862-1)*12+$AQ862+4,COLUMN())),INDIRECT(ADDRESS(($AO862-1)*3+$AP862+5,$AQ862+7)))&gt;=1,0,INDIRECT(ADDRESS(($AO862-1)*3+$AP862+5,$AQ862+7)))))</f>
        <v>0</v>
      </c>
      <c r="AS862" s="511">
        <f ca="1">COUNTIF(INDIRECT("H"&amp;(ROW()+12*(($AO862-1)*3+$AP862)-ROW())/12+5):INDIRECT("S"&amp;(ROW()+12*(($AO862-1)*3+$AP862)-ROW())/12+5),AR862)</f>
        <v>0</v>
      </c>
      <c r="AT862" s="515">
        <f ca="1">IF($AQ862=1,IF(INDIRECT(ADDRESS(($AO862-1)*3+$AP862+5,$AQ862+20))="",0,INDIRECT(ADDRESS(($AO862-1)*3+$AP862+5,$AQ862+20))),IF(INDIRECT(ADDRESS(($AO862-1)*3+$AP862+5,$AQ862+20))="",0,IF(COUNTIF(INDIRECT(ADDRESS(($AO862-1)*36+($AP862-1)*12+6,COLUMN())):INDIRECT(ADDRESS(($AO862-1)*36+($AP862-1)*12+$AQ862+4,COLUMN())),INDIRECT(ADDRESS(($AO862-1)*3+$AP862+5,$AQ862+20)))&gt;=1,0,INDIRECT(ADDRESS(($AO862-1)*3+$AP862+5,$AQ862+20)))))</f>
        <v>0</v>
      </c>
      <c r="AU862" s="511">
        <f ca="1">COUNTIF(INDIRECT("U"&amp;(ROW()+12*(($AO862-1)*3+$AP862)-ROW())/12+5):INDIRECT("AF"&amp;(ROW()+12*(($AO862-1)*3+$AP862)-ROW())/12+5),AT862)</f>
        <v>0</v>
      </c>
      <c r="AV862" s="511">
        <f ca="1">IF(AND(AR862+AT862&gt;0,AS862+AU862&gt;0),COUNTIF(AV$6:AV861,"&gt;0")+1,0)</f>
        <v>0</v>
      </c>
    </row>
    <row r="863" spans="41:48">
      <c r="AO863" s="511">
        <v>24</v>
      </c>
      <c r="AP863" s="511">
        <v>3</v>
      </c>
      <c r="AQ863" s="511">
        <v>6</v>
      </c>
      <c r="AR863" s="515">
        <f ca="1">IF($AQ863=1,IF(INDIRECT(ADDRESS(($AO863-1)*3+$AP863+5,$AQ863+7))="",0,INDIRECT(ADDRESS(($AO863-1)*3+$AP863+5,$AQ863+7))),IF(INDIRECT(ADDRESS(($AO863-1)*3+$AP863+5,$AQ863+7))="",0,IF(COUNTIF(INDIRECT(ADDRESS(($AO863-1)*36+($AP863-1)*12+6,COLUMN())):INDIRECT(ADDRESS(($AO863-1)*36+($AP863-1)*12+$AQ863+4,COLUMN())),INDIRECT(ADDRESS(($AO863-1)*3+$AP863+5,$AQ863+7)))&gt;=1,0,INDIRECT(ADDRESS(($AO863-1)*3+$AP863+5,$AQ863+7)))))</f>
        <v>0</v>
      </c>
      <c r="AS863" s="511">
        <f ca="1">COUNTIF(INDIRECT("H"&amp;(ROW()+12*(($AO863-1)*3+$AP863)-ROW())/12+5):INDIRECT("S"&amp;(ROW()+12*(($AO863-1)*3+$AP863)-ROW())/12+5),AR863)</f>
        <v>0</v>
      </c>
      <c r="AT863" s="515">
        <f ca="1">IF($AQ863=1,IF(INDIRECT(ADDRESS(($AO863-1)*3+$AP863+5,$AQ863+20))="",0,INDIRECT(ADDRESS(($AO863-1)*3+$AP863+5,$AQ863+20))),IF(INDIRECT(ADDRESS(($AO863-1)*3+$AP863+5,$AQ863+20))="",0,IF(COUNTIF(INDIRECT(ADDRESS(($AO863-1)*36+($AP863-1)*12+6,COLUMN())):INDIRECT(ADDRESS(($AO863-1)*36+($AP863-1)*12+$AQ863+4,COLUMN())),INDIRECT(ADDRESS(($AO863-1)*3+$AP863+5,$AQ863+20)))&gt;=1,0,INDIRECT(ADDRESS(($AO863-1)*3+$AP863+5,$AQ863+20)))))</f>
        <v>0</v>
      </c>
      <c r="AU863" s="511">
        <f ca="1">COUNTIF(INDIRECT("U"&amp;(ROW()+12*(($AO863-1)*3+$AP863)-ROW())/12+5):INDIRECT("AF"&amp;(ROW()+12*(($AO863-1)*3+$AP863)-ROW())/12+5),AT863)</f>
        <v>0</v>
      </c>
      <c r="AV863" s="511">
        <f ca="1">IF(AND(AR863+AT863&gt;0,AS863+AU863&gt;0),COUNTIF(AV$6:AV862,"&gt;0")+1,0)</f>
        <v>0</v>
      </c>
    </row>
    <row r="864" spans="41:48">
      <c r="AO864" s="511">
        <v>24</v>
      </c>
      <c r="AP864" s="511">
        <v>3</v>
      </c>
      <c r="AQ864" s="511">
        <v>7</v>
      </c>
      <c r="AR864" s="515">
        <f ca="1">IF($AQ864=1,IF(INDIRECT(ADDRESS(($AO864-1)*3+$AP864+5,$AQ864+7))="",0,INDIRECT(ADDRESS(($AO864-1)*3+$AP864+5,$AQ864+7))),IF(INDIRECT(ADDRESS(($AO864-1)*3+$AP864+5,$AQ864+7))="",0,IF(COUNTIF(INDIRECT(ADDRESS(($AO864-1)*36+($AP864-1)*12+6,COLUMN())):INDIRECT(ADDRESS(($AO864-1)*36+($AP864-1)*12+$AQ864+4,COLUMN())),INDIRECT(ADDRESS(($AO864-1)*3+$AP864+5,$AQ864+7)))&gt;=1,0,INDIRECT(ADDRESS(($AO864-1)*3+$AP864+5,$AQ864+7)))))</f>
        <v>0</v>
      </c>
      <c r="AS864" s="511">
        <f ca="1">COUNTIF(INDIRECT("H"&amp;(ROW()+12*(($AO864-1)*3+$AP864)-ROW())/12+5):INDIRECT("S"&amp;(ROW()+12*(($AO864-1)*3+$AP864)-ROW())/12+5),AR864)</f>
        <v>0</v>
      </c>
      <c r="AT864" s="515">
        <f ca="1">IF($AQ864=1,IF(INDIRECT(ADDRESS(($AO864-1)*3+$AP864+5,$AQ864+20))="",0,INDIRECT(ADDRESS(($AO864-1)*3+$AP864+5,$AQ864+20))),IF(INDIRECT(ADDRESS(($AO864-1)*3+$AP864+5,$AQ864+20))="",0,IF(COUNTIF(INDIRECT(ADDRESS(($AO864-1)*36+($AP864-1)*12+6,COLUMN())):INDIRECT(ADDRESS(($AO864-1)*36+($AP864-1)*12+$AQ864+4,COLUMN())),INDIRECT(ADDRESS(($AO864-1)*3+$AP864+5,$AQ864+20)))&gt;=1,0,INDIRECT(ADDRESS(($AO864-1)*3+$AP864+5,$AQ864+20)))))</f>
        <v>0</v>
      </c>
      <c r="AU864" s="511">
        <f ca="1">COUNTIF(INDIRECT("U"&amp;(ROW()+12*(($AO864-1)*3+$AP864)-ROW())/12+5):INDIRECT("AF"&amp;(ROW()+12*(($AO864-1)*3+$AP864)-ROW())/12+5),AT864)</f>
        <v>0</v>
      </c>
      <c r="AV864" s="511">
        <f ca="1">IF(AND(AR864+AT864&gt;0,AS864+AU864&gt;0),COUNTIF(AV$6:AV863,"&gt;0")+1,0)</f>
        <v>0</v>
      </c>
    </row>
    <row r="865" spans="41:48">
      <c r="AO865" s="511">
        <v>24</v>
      </c>
      <c r="AP865" s="511">
        <v>3</v>
      </c>
      <c r="AQ865" s="511">
        <v>8</v>
      </c>
      <c r="AR865" s="515">
        <f ca="1">IF($AQ865=1,IF(INDIRECT(ADDRESS(($AO865-1)*3+$AP865+5,$AQ865+7))="",0,INDIRECT(ADDRESS(($AO865-1)*3+$AP865+5,$AQ865+7))),IF(INDIRECT(ADDRESS(($AO865-1)*3+$AP865+5,$AQ865+7))="",0,IF(COUNTIF(INDIRECT(ADDRESS(($AO865-1)*36+($AP865-1)*12+6,COLUMN())):INDIRECT(ADDRESS(($AO865-1)*36+($AP865-1)*12+$AQ865+4,COLUMN())),INDIRECT(ADDRESS(($AO865-1)*3+$AP865+5,$AQ865+7)))&gt;=1,0,INDIRECT(ADDRESS(($AO865-1)*3+$AP865+5,$AQ865+7)))))</f>
        <v>0</v>
      </c>
      <c r="AS865" s="511">
        <f ca="1">COUNTIF(INDIRECT("H"&amp;(ROW()+12*(($AO865-1)*3+$AP865)-ROW())/12+5):INDIRECT("S"&amp;(ROW()+12*(($AO865-1)*3+$AP865)-ROW())/12+5),AR865)</f>
        <v>0</v>
      </c>
      <c r="AT865" s="515">
        <f ca="1">IF($AQ865=1,IF(INDIRECT(ADDRESS(($AO865-1)*3+$AP865+5,$AQ865+20))="",0,INDIRECT(ADDRESS(($AO865-1)*3+$AP865+5,$AQ865+20))),IF(INDIRECT(ADDRESS(($AO865-1)*3+$AP865+5,$AQ865+20))="",0,IF(COUNTIF(INDIRECT(ADDRESS(($AO865-1)*36+($AP865-1)*12+6,COLUMN())):INDIRECT(ADDRESS(($AO865-1)*36+($AP865-1)*12+$AQ865+4,COLUMN())),INDIRECT(ADDRESS(($AO865-1)*3+$AP865+5,$AQ865+20)))&gt;=1,0,INDIRECT(ADDRESS(($AO865-1)*3+$AP865+5,$AQ865+20)))))</f>
        <v>0</v>
      </c>
      <c r="AU865" s="511">
        <f ca="1">COUNTIF(INDIRECT("U"&amp;(ROW()+12*(($AO865-1)*3+$AP865)-ROW())/12+5):INDIRECT("AF"&amp;(ROW()+12*(($AO865-1)*3+$AP865)-ROW())/12+5),AT865)</f>
        <v>0</v>
      </c>
      <c r="AV865" s="511">
        <f ca="1">IF(AND(AR865+AT865&gt;0,AS865+AU865&gt;0),COUNTIF(AV$6:AV864,"&gt;0")+1,0)</f>
        <v>0</v>
      </c>
    </row>
    <row r="866" spans="41:48">
      <c r="AO866" s="511">
        <v>24</v>
      </c>
      <c r="AP866" s="511">
        <v>3</v>
      </c>
      <c r="AQ866" s="511">
        <v>9</v>
      </c>
      <c r="AR866" s="515">
        <f ca="1">IF($AQ866=1,IF(INDIRECT(ADDRESS(($AO866-1)*3+$AP866+5,$AQ866+7))="",0,INDIRECT(ADDRESS(($AO866-1)*3+$AP866+5,$AQ866+7))),IF(INDIRECT(ADDRESS(($AO866-1)*3+$AP866+5,$AQ866+7))="",0,IF(COUNTIF(INDIRECT(ADDRESS(($AO866-1)*36+($AP866-1)*12+6,COLUMN())):INDIRECT(ADDRESS(($AO866-1)*36+($AP866-1)*12+$AQ866+4,COLUMN())),INDIRECT(ADDRESS(($AO866-1)*3+$AP866+5,$AQ866+7)))&gt;=1,0,INDIRECT(ADDRESS(($AO866-1)*3+$AP866+5,$AQ866+7)))))</f>
        <v>0</v>
      </c>
      <c r="AS866" s="511">
        <f ca="1">COUNTIF(INDIRECT("H"&amp;(ROW()+12*(($AO866-1)*3+$AP866)-ROW())/12+5):INDIRECT("S"&amp;(ROW()+12*(($AO866-1)*3+$AP866)-ROW())/12+5),AR866)</f>
        <v>0</v>
      </c>
      <c r="AT866" s="515">
        <f ca="1">IF($AQ866=1,IF(INDIRECT(ADDRESS(($AO866-1)*3+$AP866+5,$AQ866+20))="",0,INDIRECT(ADDRESS(($AO866-1)*3+$AP866+5,$AQ866+20))),IF(INDIRECT(ADDRESS(($AO866-1)*3+$AP866+5,$AQ866+20))="",0,IF(COUNTIF(INDIRECT(ADDRESS(($AO866-1)*36+($AP866-1)*12+6,COLUMN())):INDIRECT(ADDRESS(($AO866-1)*36+($AP866-1)*12+$AQ866+4,COLUMN())),INDIRECT(ADDRESS(($AO866-1)*3+$AP866+5,$AQ866+20)))&gt;=1,0,INDIRECT(ADDRESS(($AO866-1)*3+$AP866+5,$AQ866+20)))))</f>
        <v>0</v>
      </c>
      <c r="AU866" s="511">
        <f ca="1">COUNTIF(INDIRECT("U"&amp;(ROW()+12*(($AO866-1)*3+$AP866)-ROW())/12+5):INDIRECT("AF"&amp;(ROW()+12*(($AO866-1)*3+$AP866)-ROW())/12+5),AT866)</f>
        <v>0</v>
      </c>
      <c r="AV866" s="511">
        <f ca="1">IF(AND(AR866+AT866&gt;0,AS866+AU866&gt;0),COUNTIF(AV$6:AV865,"&gt;0")+1,0)</f>
        <v>0</v>
      </c>
    </row>
    <row r="867" spans="41:48">
      <c r="AO867" s="511">
        <v>24</v>
      </c>
      <c r="AP867" s="511">
        <v>3</v>
      </c>
      <c r="AQ867" s="511">
        <v>10</v>
      </c>
      <c r="AR867" s="515">
        <f ca="1">IF($AQ867=1,IF(INDIRECT(ADDRESS(($AO867-1)*3+$AP867+5,$AQ867+7))="",0,INDIRECT(ADDRESS(($AO867-1)*3+$AP867+5,$AQ867+7))),IF(INDIRECT(ADDRESS(($AO867-1)*3+$AP867+5,$AQ867+7))="",0,IF(COUNTIF(INDIRECT(ADDRESS(($AO867-1)*36+($AP867-1)*12+6,COLUMN())):INDIRECT(ADDRESS(($AO867-1)*36+($AP867-1)*12+$AQ867+4,COLUMN())),INDIRECT(ADDRESS(($AO867-1)*3+$AP867+5,$AQ867+7)))&gt;=1,0,INDIRECT(ADDRESS(($AO867-1)*3+$AP867+5,$AQ867+7)))))</f>
        <v>0</v>
      </c>
      <c r="AS867" s="511">
        <f ca="1">COUNTIF(INDIRECT("H"&amp;(ROW()+12*(($AO867-1)*3+$AP867)-ROW())/12+5):INDIRECT("S"&amp;(ROW()+12*(($AO867-1)*3+$AP867)-ROW())/12+5),AR867)</f>
        <v>0</v>
      </c>
      <c r="AT867" s="515">
        <f ca="1">IF($AQ867=1,IF(INDIRECT(ADDRESS(($AO867-1)*3+$AP867+5,$AQ867+20))="",0,INDIRECT(ADDRESS(($AO867-1)*3+$AP867+5,$AQ867+20))),IF(INDIRECT(ADDRESS(($AO867-1)*3+$AP867+5,$AQ867+20))="",0,IF(COUNTIF(INDIRECT(ADDRESS(($AO867-1)*36+($AP867-1)*12+6,COLUMN())):INDIRECT(ADDRESS(($AO867-1)*36+($AP867-1)*12+$AQ867+4,COLUMN())),INDIRECT(ADDRESS(($AO867-1)*3+$AP867+5,$AQ867+20)))&gt;=1,0,INDIRECT(ADDRESS(($AO867-1)*3+$AP867+5,$AQ867+20)))))</f>
        <v>0</v>
      </c>
      <c r="AU867" s="511">
        <f ca="1">COUNTIF(INDIRECT("U"&amp;(ROW()+12*(($AO867-1)*3+$AP867)-ROW())/12+5):INDIRECT("AF"&amp;(ROW()+12*(($AO867-1)*3+$AP867)-ROW())/12+5),AT867)</f>
        <v>0</v>
      </c>
      <c r="AV867" s="511">
        <f ca="1">IF(AND(AR867+AT867&gt;0,AS867+AU867&gt;0),COUNTIF(AV$6:AV866,"&gt;0")+1,0)</f>
        <v>0</v>
      </c>
    </row>
    <row r="868" spans="41:48">
      <c r="AO868" s="511">
        <v>24</v>
      </c>
      <c r="AP868" s="511">
        <v>3</v>
      </c>
      <c r="AQ868" s="511">
        <v>11</v>
      </c>
      <c r="AR868" s="515">
        <f ca="1">IF($AQ868=1,IF(INDIRECT(ADDRESS(($AO868-1)*3+$AP868+5,$AQ868+7))="",0,INDIRECT(ADDRESS(($AO868-1)*3+$AP868+5,$AQ868+7))),IF(INDIRECT(ADDRESS(($AO868-1)*3+$AP868+5,$AQ868+7))="",0,IF(COUNTIF(INDIRECT(ADDRESS(($AO868-1)*36+($AP868-1)*12+6,COLUMN())):INDIRECT(ADDRESS(($AO868-1)*36+($AP868-1)*12+$AQ868+4,COLUMN())),INDIRECT(ADDRESS(($AO868-1)*3+$AP868+5,$AQ868+7)))&gt;=1,0,INDIRECT(ADDRESS(($AO868-1)*3+$AP868+5,$AQ868+7)))))</f>
        <v>0</v>
      </c>
      <c r="AS868" s="511">
        <f ca="1">COUNTIF(INDIRECT("H"&amp;(ROW()+12*(($AO868-1)*3+$AP868)-ROW())/12+5):INDIRECT("S"&amp;(ROW()+12*(($AO868-1)*3+$AP868)-ROW())/12+5),AR868)</f>
        <v>0</v>
      </c>
      <c r="AT868" s="515">
        <f ca="1">IF($AQ868=1,IF(INDIRECT(ADDRESS(($AO868-1)*3+$AP868+5,$AQ868+20))="",0,INDIRECT(ADDRESS(($AO868-1)*3+$AP868+5,$AQ868+20))),IF(INDIRECT(ADDRESS(($AO868-1)*3+$AP868+5,$AQ868+20))="",0,IF(COUNTIF(INDIRECT(ADDRESS(($AO868-1)*36+($AP868-1)*12+6,COLUMN())):INDIRECT(ADDRESS(($AO868-1)*36+($AP868-1)*12+$AQ868+4,COLUMN())),INDIRECT(ADDRESS(($AO868-1)*3+$AP868+5,$AQ868+20)))&gt;=1,0,INDIRECT(ADDRESS(($AO868-1)*3+$AP868+5,$AQ868+20)))))</f>
        <v>0</v>
      </c>
      <c r="AU868" s="511">
        <f ca="1">COUNTIF(INDIRECT("U"&amp;(ROW()+12*(($AO868-1)*3+$AP868)-ROW())/12+5):INDIRECT("AF"&amp;(ROW()+12*(($AO868-1)*3+$AP868)-ROW())/12+5),AT868)</f>
        <v>0</v>
      </c>
      <c r="AV868" s="511">
        <f ca="1">IF(AND(AR868+AT868&gt;0,AS868+AU868&gt;0),COUNTIF(AV$6:AV867,"&gt;0")+1,0)</f>
        <v>0</v>
      </c>
    </row>
    <row r="869" spans="41:48">
      <c r="AO869" s="511">
        <v>24</v>
      </c>
      <c r="AP869" s="511">
        <v>3</v>
      </c>
      <c r="AQ869" s="511">
        <v>12</v>
      </c>
      <c r="AR869" s="515">
        <f ca="1">IF($AQ869=1,IF(INDIRECT(ADDRESS(($AO869-1)*3+$AP869+5,$AQ869+7))="",0,INDIRECT(ADDRESS(($AO869-1)*3+$AP869+5,$AQ869+7))),IF(INDIRECT(ADDRESS(($AO869-1)*3+$AP869+5,$AQ869+7))="",0,IF(COUNTIF(INDIRECT(ADDRESS(($AO869-1)*36+($AP869-1)*12+6,COLUMN())):INDIRECT(ADDRESS(($AO869-1)*36+($AP869-1)*12+$AQ869+4,COLUMN())),INDIRECT(ADDRESS(($AO869-1)*3+$AP869+5,$AQ869+7)))&gt;=1,0,INDIRECT(ADDRESS(($AO869-1)*3+$AP869+5,$AQ869+7)))))</f>
        <v>0</v>
      </c>
      <c r="AS869" s="511">
        <f ca="1">COUNTIF(INDIRECT("H"&amp;(ROW()+12*(($AO869-1)*3+$AP869)-ROW())/12+5):INDIRECT("S"&amp;(ROW()+12*(($AO869-1)*3+$AP869)-ROW())/12+5),AR869)</f>
        <v>0</v>
      </c>
      <c r="AT869" s="515">
        <f ca="1">IF($AQ869=1,IF(INDIRECT(ADDRESS(($AO869-1)*3+$AP869+5,$AQ869+20))="",0,INDIRECT(ADDRESS(($AO869-1)*3+$AP869+5,$AQ869+20))),IF(INDIRECT(ADDRESS(($AO869-1)*3+$AP869+5,$AQ869+20))="",0,IF(COUNTIF(INDIRECT(ADDRESS(($AO869-1)*36+($AP869-1)*12+6,COLUMN())):INDIRECT(ADDRESS(($AO869-1)*36+($AP869-1)*12+$AQ869+4,COLUMN())),INDIRECT(ADDRESS(($AO869-1)*3+$AP869+5,$AQ869+20)))&gt;=1,0,INDIRECT(ADDRESS(($AO869-1)*3+$AP869+5,$AQ869+20)))))</f>
        <v>0</v>
      </c>
      <c r="AU869" s="511">
        <f ca="1">COUNTIF(INDIRECT("U"&amp;(ROW()+12*(($AO869-1)*3+$AP869)-ROW())/12+5):INDIRECT("AF"&amp;(ROW()+12*(($AO869-1)*3+$AP869)-ROW())/12+5),AT869)</f>
        <v>0</v>
      </c>
      <c r="AV869" s="511">
        <f ca="1">IF(AND(AR869+AT869&gt;0,AS869+AU869&gt;0),COUNTIF(AV$6:AV868,"&gt;0")+1,0)</f>
        <v>0</v>
      </c>
    </row>
    <row r="870" spans="41:48">
      <c r="AO870" s="511">
        <v>25</v>
      </c>
      <c r="AP870" s="511">
        <v>1</v>
      </c>
      <c r="AQ870" s="511">
        <v>1</v>
      </c>
      <c r="AR870" s="515">
        <f ca="1">IF($AQ870=1,IF(INDIRECT(ADDRESS(($AO870-1)*3+$AP870+5,$AQ870+7))="",0,INDIRECT(ADDRESS(($AO870-1)*3+$AP870+5,$AQ870+7))),IF(INDIRECT(ADDRESS(($AO870-1)*3+$AP870+5,$AQ870+7))="",0,IF(COUNTIF(INDIRECT(ADDRESS(($AO870-1)*36+($AP870-1)*12+6,COLUMN())):INDIRECT(ADDRESS(($AO870-1)*36+($AP870-1)*12+$AQ870+4,COLUMN())),INDIRECT(ADDRESS(($AO870-1)*3+$AP870+5,$AQ870+7)))&gt;=1,0,INDIRECT(ADDRESS(($AO870-1)*3+$AP870+5,$AQ870+7)))))</f>
        <v>0</v>
      </c>
      <c r="AS870" s="511">
        <f ca="1">COUNTIF(INDIRECT("H"&amp;(ROW()+12*(($AO870-1)*3+$AP870)-ROW())/12+5):INDIRECT("S"&amp;(ROW()+12*(($AO870-1)*3+$AP870)-ROW())/12+5),AR870)</f>
        <v>0</v>
      </c>
      <c r="AT870" s="515">
        <f ca="1">IF($AQ870=1,IF(INDIRECT(ADDRESS(($AO870-1)*3+$AP870+5,$AQ870+20))="",0,INDIRECT(ADDRESS(($AO870-1)*3+$AP870+5,$AQ870+20))),IF(INDIRECT(ADDRESS(($AO870-1)*3+$AP870+5,$AQ870+20))="",0,IF(COUNTIF(INDIRECT(ADDRESS(($AO870-1)*36+($AP870-1)*12+6,COLUMN())):INDIRECT(ADDRESS(($AO870-1)*36+($AP870-1)*12+$AQ870+4,COLUMN())),INDIRECT(ADDRESS(($AO870-1)*3+$AP870+5,$AQ870+20)))&gt;=1,0,INDIRECT(ADDRESS(($AO870-1)*3+$AP870+5,$AQ870+20)))))</f>
        <v>0</v>
      </c>
      <c r="AU870" s="511">
        <f ca="1">COUNTIF(INDIRECT("U"&amp;(ROW()+12*(($AO870-1)*3+$AP870)-ROW())/12+5):INDIRECT("AF"&amp;(ROW()+12*(($AO870-1)*3+$AP870)-ROW())/12+5),AT870)</f>
        <v>0</v>
      </c>
      <c r="AV870" s="511">
        <f ca="1">IF(AND(AR870+AT870&gt;0,AS870+AU870&gt;0),COUNTIF(AV$6:AV869,"&gt;0")+1,0)</f>
        <v>0</v>
      </c>
    </row>
    <row r="871" spans="41:48">
      <c r="AO871" s="511">
        <v>25</v>
      </c>
      <c r="AP871" s="511">
        <v>1</v>
      </c>
      <c r="AQ871" s="511">
        <v>2</v>
      </c>
      <c r="AR871" s="515">
        <f ca="1">IF($AQ871=1,IF(INDIRECT(ADDRESS(($AO871-1)*3+$AP871+5,$AQ871+7))="",0,INDIRECT(ADDRESS(($AO871-1)*3+$AP871+5,$AQ871+7))),IF(INDIRECT(ADDRESS(($AO871-1)*3+$AP871+5,$AQ871+7))="",0,IF(COUNTIF(INDIRECT(ADDRESS(($AO871-1)*36+($AP871-1)*12+6,COLUMN())):INDIRECT(ADDRESS(($AO871-1)*36+($AP871-1)*12+$AQ871+4,COLUMN())),INDIRECT(ADDRESS(($AO871-1)*3+$AP871+5,$AQ871+7)))&gt;=1,0,INDIRECT(ADDRESS(($AO871-1)*3+$AP871+5,$AQ871+7)))))</f>
        <v>0</v>
      </c>
      <c r="AS871" s="511">
        <f ca="1">COUNTIF(INDIRECT("H"&amp;(ROW()+12*(($AO871-1)*3+$AP871)-ROW())/12+5):INDIRECT("S"&amp;(ROW()+12*(($AO871-1)*3+$AP871)-ROW())/12+5),AR871)</f>
        <v>0</v>
      </c>
      <c r="AT871" s="515">
        <f ca="1">IF($AQ871=1,IF(INDIRECT(ADDRESS(($AO871-1)*3+$AP871+5,$AQ871+20))="",0,INDIRECT(ADDRESS(($AO871-1)*3+$AP871+5,$AQ871+20))),IF(INDIRECT(ADDRESS(($AO871-1)*3+$AP871+5,$AQ871+20))="",0,IF(COUNTIF(INDIRECT(ADDRESS(($AO871-1)*36+($AP871-1)*12+6,COLUMN())):INDIRECT(ADDRESS(($AO871-1)*36+($AP871-1)*12+$AQ871+4,COLUMN())),INDIRECT(ADDRESS(($AO871-1)*3+$AP871+5,$AQ871+20)))&gt;=1,0,INDIRECT(ADDRESS(($AO871-1)*3+$AP871+5,$AQ871+20)))))</f>
        <v>0</v>
      </c>
      <c r="AU871" s="511">
        <f ca="1">COUNTIF(INDIRECT("U"&amp;(ROW()+12*(($AO871-1)*3+$AP871)-ROW())/12+5):INDIRECT("AF"&amp;(ROW()+12*(($AO871-1)*3+$AP871)-ROW())/12+5),AT871)</f>
        <v>0</v>
      </c>
      <c r="AV871" s="511">
        <f ca="1">IF(AND(AR871+AT871&gt;0,AS871+AU871&gt;0),COUNTIF(AV$6:AV870,"&gt;0")+1,0)</f>
        <v>0</v>
      </c>
    </row>
    <row r="872" spans="41:48">
      <c r="AO872" s="511">
        <v>25</v>
      </c>
      <c r="AP872" s="511">
        <v>1</v>
      </c>
      <c r="AQ872" s="511">
        <v>3</v>
      </c>
      <c r="AR872" s="515">
        <f ca="1">IF($AQ872=1,IF(INDIRECT(ADDRESS(($AO872-1)*3+$AP872+5,$AQ872+7))="",0,INDIRECT(ADDRESS(($AO872-1)*3+$AP872+5,$AQ872+7))),IF(INDIRECT(ADDRESS(($AO872-1)*3+$AP872+5,$AQ872+7))="",0,IF(COUNTIF(INDIRECT(ADDRESS(($AO872-1)*36+($AP872-1)*12+6,COLUMN())):INDIRECT(ADDRESS(($AO872-1)*36+($AP872-1)*12+$AQ872+4,COLUMN())),INDIRECT(ADDRESS(($AO872-1)*3+$AP872+5,$AQ872+7)))&gt;=1,0,INDIRECT(ADDRESS(($AO872-1)*3+$AP872+5,$AQ872+7)))))</f>
        <v>0</v>
      </c>
      <c r="AS872" s="511">
        <f ca="1">COUNTIF(INDIRECT("H"&amp;(ROW()+12*(($AO872-1)*3+$AP872)-ROW())/12+5):INDIRECT("S"&amp;(ROW()+12*(($AO872-1)*3+$AP872)-ROW())/12+5),AR872)</f>
        <v>0</v>
      </c>
      <c r="AT872" s="515">
        <f ca="1">IF($AQ872=1,IF(INDIRECT(ADDRESS(($AO872-1)*3+$AP872+5,$AQ872+20))="",0,INDIRECT(ADDRESS(($AO872-1)*3+$AP872+5,$AQ872+20))),IF(INDIRECT(ADDRESS(($AO872-1)*3+$AP872+5,$AQ872+20))="",0,IF(COUNTIF(INDIRECT(ADDRESS(($AO872-1)*36+($AP872-1)*12+6,COLUMN())):INDIRECT(ADDRESS(($AO872-1)*36+($AP872-1)*12+$AQ872+4,COLUMN())),INDIRECT(ADDRESS(($AO872-1)*3+$AP872+5,$AQ872+20)))&gt;=1,0,INDIRECT(ADDRESS(($AO872-1)*3+$AP872+5,$AQ872+20)))))</f>
        <v>0</v>
      </c>
      <c r="AU872" s="511">
        <f ca="1">COUNTIF(INDIRECT("U"&amp;(ROW()+12*(($AO872-1)*3+$AP872)-ROW())/12+5):INDIRECT("AF"&amp;(ROW()+12*(($AO872-1)*3+$AP872)-ROW())/12+5),AT872)</f>
        <v>0</v>
      </c>
      <c r="AV872" s="511">
        <f ca="1">IF(AND(AR872+AT872&gt;0,AS872+AU872&gt;0),COUNTIF(AV$6:AV871,"&gt;0")+1,0)</f>
        <v>0</v>
      </c>
    </row>
    <row r="873" spans="41:48">
      <c r="AO873" s="511">
        <v>25</v>
      </c>
      <c r="AP873" s="511">
        <v>1</v>
      </c>
      <c r="AQ873" s="511">
        <v>4</v>
      </c>
      <c r="AR873" s="515">
        <f ca="1">IF($AQ873=1,IF(INDIRECT(ADDRESS(($AO873-1)*3+$AP873+5,$AQ873+7))="",0,INDIRECT(ADDRESS(($AO873-1)*3+$AP873+5,$AQ873+7))),IF(INDIRECT(ADDRESS(($AO873-1)*3+$AP873+5,$AQ873+7))="",0,IF(COUNTIF(INDIRECT(ADDRESS(($AO873-1)*36+($AP873-1)*12+6,COLUMN())):INDIRECT(ADDRESS(($AO873-1)*36+($AP873-1)*12+$AQ873+4,COLUMN())),INDIRECT(ADDRESS(($AO873-1)*3+$AP873+5,$AQ873+7)))&gt;=1,0,INDIRECT(ADDRESS(($AO873-1)*3+$AP873+5,$AQ873+7)))))</f>
        <v>0</v>
      </c>
      <c r="AS873" s="511">
        <f ca="1">COUNTIF(INDIRECT("H"&amp;(ROW()+12*(($AO873-1)*3+$AP873)-ROW())/12+5):INDIRECT("S"&amp;(ROW()+12*(($AO873-1)*3+$AP873)-ROW())/12+5),AR873)</f>
        <v>0</v>
      </c>
      <c r="AT873" s="515">
        <f ca="1">IF($AQ873=1,IF(INDIRECT(ADDRESS(($AO873-1)*3+$AP873+5,$AQ873+20))="",0,INDIRECT(ADDRESS(($AO873-1)*3+$AP873+5,$AQ873+20))),IF(INDIRECT(ADDRESS(($AO873-1)*3+$AP873+5,$AQ873+20))="",0,IF(COUNTIF(INDIRECT(ADDRESS(($AO873-1)*36+($AP873-1)*12+6,COLUMN())):INDIRECT(ADDRESS(($AO873-1)*36+($AP873-1)*12+$AQ873+4,COLUMN())),INDIRECT(ADDRESS(($AO873-1)*3+$AP873+5,$AQ873+20)))&gt;=1,0,INDIRECT(ADDRESS(($AO873-1)*3+$AP873+5,$AQ873+20)))))</f>
        <v>0</v>
      </c>
      <c r="AU873" s="511">
        <f ca="1">COUNTIF(INDIRECT("U"&amp;(ROW()+12*(($AO873-1)*3+$AP873)-ROW())/12+5):INDIRECT("AF"&amp;(ROW()+12*(($AO873-1)*3+$AP873)-ROW())/12+5),AT873)</f>
        <v>0</v>
      </c>
      <c r="AV873" s="511">
        <f ca="1">IF(AND(AR873+AT873&gt;0,AS873+AU873&gt;0),COUNTIF(AV$6:AV872,"&gt;0")+1,0)</f>
        <v>0</v>
      </c>
    </row>
    <row r="874" spans="41:48">
      <c r="AO874" s="511">
        <v>25</v>
      </c>
      <c r="AP874" s="511">
        <v>1</v>
      </c>
      <c r="AQ874" s="511">
        <v>5</v>
      </c>
      <c r="AR874" s="515">
        <f ca="1">IF($AQ874=1,IF(INDIRECT(ADDRESS(($AO874-1)*3+$AP874+5,$AQ874+7))="",0,INDIRECT(ADDRESS(($AO874-1)*3+$AP874+5,$AQ874+7))),IF(INDIRECT(ADDRESS(($AO874-1)*3+$AP874+5,$AQ874+7))="",0,IF(COUNTIF(INDIRECT(ADDRESS(($AO874-1)*36+($AP874-1)*12+6,COLUMN())):INDIRECT(ADDRESS(($AO874-1)*36+($AP874-1)*12+$AQ874+4,COLUMN())),INDIRECT(ADDRESS(($AO874-1)*3+$AP874+5,$AQ874+7)))&gt;=1,0,INDIRECT(ADDRESS(($AO874-1)*3+$AP874+5,$AQ874+7)))))</f>
        <v>0</v>
      </c>
      <c r="AS874" s="511">
        <f ca="1">COUNTIF(INDIRECT("H"&amp;(ROW()+12*(($AO874-1)*3+$AP874)-ROW())/12+5):INDIRECT("S"&amp;(ROW()+12*(($AO874-1)*3+$AP874)-ROW())/12+5),AR874)</f>
        <v>0</v>
      </c>
      <c r="AT874" s="515">
        <f ca="1">IF($AQ874=1,IF(INDIRECT(ADDRESS(($AO874-1)*3+$AP874+5,$AQ874+20))="",0,INDIRECT(ADDRESS(($AO874-1)*3+$AP874+5,$AQ874+20))),IF(INDIRECT(ADDRESS(($AO874-1)*3+$AP874+5,$AQ874+20))="",0,IF(COUNTIF(INDIRECT(ADDRESS(($AO874-1)*36+($AP874-1)*12+6,COLUMN())):INDIRECT(ADDRESS(($AO874-1)*36+($AP874-1)*12+$AQ874+4,COLUMN())),INDIRECT(ADDRESS(($AO874-1)*3+$AP874+5,$AQ874+20)))&gt;=1,0,INDIRECT(ADDRESS(($AO874-1)*3+$AP874+5,$AQ874+20)))))</f>
        <v>0</v>
      </c>
      <c r="AU874" s="511">
        <f ca="1">COUNTIF(INDIRECT("U"&amp;(ROW()+12*(($AO874-1)*3+$AP874)-ROW())/12+5):INDIRECT("AF"&amp;(ROW()+12*(($AO874-1)*3+$AP874)-ROW())/12+5),AT874)</f>
        <v>0</v>
      </c>
      <c r="AV874" s="511">
        <f ca="1">IF(AND(AR874+AT874&gt;0,AS874+AU874&gt;0),COUNTIF(AV$6:AV873,"&gt;0")+1,0)</f>
        <v>0</v>
      </c>
    </row>
    <row r="875" spans="41:48">
      <c r="AO875" s="511">
        <v>25</v>
      </c>
      <c r="AP875" s="511">
        <v>1</v>
      </c>
      <c r="AQ875" s="511">
        <v>6</v>
      </c>
      <c r="AR875" s="515">
        <f ca="1">IF($AQ875=1,IF(INDIRECT(ADDRESS(($AO875-1)*3+$AP875+5,$AQ875+7))="",0,INDIRECT(ADDRESS(($AO875-1)*3+$AP875+5,$AQ875+7))),IF(INDIRECT(ADDRESS(($AO875-1)*3+$AP875+5,$AQ875+7))="",0,IF(COUNTIF(INDIRECT(ADDRESS(($AO875-1)*36+($AP875-1)*12+6,COLUMN())):INDIRECT(ADDRESS(($AO875-1)*36+($AP875-1)*12+$AQ875+4,COLUMN())),INDIRECT(ADDRESS(($AO875-1)*3+$AP875+5,$AQ875+7)))&gt;=1,0,INDIRECT(ADDRESS(($AO875-1)*3+$AP875+5,$AQ875+7)))))</f>
        <v>0</v>
      </c>
      <c r="AS875" s="511">
        <f ca="1">COUNTIF(INDIRECT("H"&amp;(ROW()+12*(($AO875-1)*3+$AP875)-ROW())/12+5):INDIRECT("S"&amp;(ROW()+12*(($AO875-1)*3+$AP875)-ROW())/12+5),AR875)</f>
        <v>0</v>
      </c>
      <c r="AT875" s="515">
        <f ca="1">IF($AQ875=1,IF(INDIRECT(ADDRESS(($AO875-1)*3+$AP875+5,$AQ875+20))="",0,INDIRECT(ADDRESS(($AO875-1)*3+$AP875+5,$AQ875+20))),IF(INDIRECT(ADDRESS(($AO875-1)*3+$AP875+5,$AQ875+20))="",0,IF(COUNTIF(INDIRECT(ADDRESS(($AO875-1)*36+($AP875-1)*12+6,COLUMN())):INDIRECT(ADDRESS(($AO875-1)*36+($AP875-1)*12+$AQ875+4,COLUMN())),INDIRECT(ADDRESS(($AO875-1)*3+$AP875+5,$AQ875+20)))&gt;=1,0,INDIRECT(ADDRESS(($AO875-1)*3+$AP875+5,$AQ875+20)))))</f>
        <v>0</v>
      </c>
      <c r="AU875" s="511">
        <f ca="1">COUNTIF(INDIRECT("U"&amp;(ROW()+12*(($AO875-1)*3+$AP875)-ROW())/12+5):INDIRECT("AF"&amp;(ROW()+12*(($AO875-1)*3+$AP875)-ROW())/12+5),AT875)</f>
        <v>0</v>
      </c>
      <c r="AV875" s="511">
        <f ca="1">IF(AND(AR875+AT875&gt;0,AS875+AU875&gt;0),COUNTIF(AV$6:AV874,"&gt;0")+1,0)</f>
        <v>0</v>
      </c>
    </row>
    <row r="876" spans="41:48">
      <c r="AO876" s="511">
        <v>25</v>
      </c>
      <c r="AP876" s="511">
        <v>1</v>
      </c>
      <c r="AQ876" s="511">
        <v>7</v>
      </c>
      <c r="AR876" s="515">
        <f ca="1">IF($AQ876=1,IF(INDIRECT(ADDRESS(($AO876-1)*3+$AP876+5,$AQ876+7))="",0,INDIRECT(ADDRESS(($AO876-1)*3+$AP876+5,$AQ876+7))),IF(INDIRECT(ADDRESS(($AO876-1)*3+$AP876+5,$AQ876+7))="",0,IF(COUNTIF(INDIRECT(ADDRESS(($AO876-1)*36+($AP876-1)*12+6,COLUMN())):INDIRECT(ADDRESS(($AO876-1)*36+($AP876-1)*12+$AQ876+4,COLUMN())),INDIRECT(ADDRESS(($AO876-1)*3+$AP876+5,$AQ876+7)))&gt;=1,0,INDIRECT(ADDRESS(($AO876-1)*3+$AP876+5,$AQ876+7)))))</f>
        <v>0</v>
      </c>
      <c r="AS876" s="511">
        <f ca="1">COUNTIF(INDIRECT("H"&amp;(ROW()+12*(($AO876-1)*3+$AP876)-ROW())/12+5):INDIRECT("S"&amp;(ROW()+12*(($AO876-1)*3+$AP876)-ROW())/12+5),AR876)</f>
        <v>0</v>
      </c>
      <c r="AT876" s="515">
        <f ca="1">IF($AQ876=1,IF(INDIRECT(ADDRESS(($AO876-1)*3+$AP876+5,$AQ876+20))="",0,INDIRECT(ADDRESS(($AO876-1)*3+$AP876+5,$AQ876+20))),IF(INDIRECT(ADDRESS(($AO876-1)*3+$AP876+5,$AQ876+20))="",0,IF(COUNTIF(INDIRECT(ADDRESS(($AO876-1)*36+($AP876-1)*12+6,COLUMN())):INDIRECT(ADDRESS(($AO876-1)*36+($AP876-1)*12+$AQ876+4,COLUMN())),INDIRECT(ADDRESS(($AO876-1)*3+$AP876+5,$AQ876+20)))&gt;=1,0,INDIRECT(ADDRESS(($AO876-1)*3+$AP876+5,$AQ876+20)))))</f>
        <v>0</v>
      </c>
      <c r="AU876" s="511">
        <f ca="1">COUNTIF(INDIRECT("U"&amp;(ROW()+12*(($AO876-1)*3+$AP876)-ROW())/12+5):INDIRECT("AF"&amp;(ROW()+12*(($AO876-1)*3+$AP876)-ROW())/12+5),AT876)</f>
        <v>0</v>
      </c>
      <c r="AV876" s="511">
        <f ca="1">IF(AND(AR876+AT876&gt;0,AS876+AU876&gt;0),COUNTIF(AV$6:AV875,"&gt;0")+1,0)</f>
        <v>0</v>
      </c>
    </row>
    <row r="877" spans="41:48">
      <c r="AO877" s="511">
        <v>25</v>
      </c>
      <c r="AP877" s="511">
        <v>1</v>
      </c>
      <c r="AQ877" s="511">
        <v>8</v>
      </c>
      <c r="AR877" s="515">
        <f ca="1">IF($AQ877=1,IF(INDIRECT(ADDRESS(($AO877-1)*3+$AP877+5,$AQ877+7))="",0,INDIRECT(ADDRESS(($AO877-1)*3+$AP877+5,$AQ877+7))),IF(INDIRECT(ADDRESS(($AO877-1)*3+$AP877+5,$AQ877+7))="",0,IF(COUNTIF(INDIRECT(ADDRESS(($AO877-1)*36+($AP877-1)*12+6,COLUMN())):INDIRECT(ADDRESS(($AO877-1)*36+($AP877-1)*12+$AQ877+4,COLUMN())),INDIRECT(ADDRESS(($AO877-1)*3+$AP877+5,$AQ877+7)))&gt;=1,0,INDIRECT(ADDRESS(($AO877-1)*3+$AP877+5,$AQ877+7)))))</f>
        <v>0</v>
      </c>
      <c r="AS877" s="511">
        <f ca="1">COUNTIF(INDIRECT("H"&amp;(ROW()+12*(($AO877-1)*3+$AP877)-ROW())/12+5):INDIRECT("S"&amp;(ROW()+12*(($AO877-1)*3+$AP877)-ROW())/12+5),AR877)</f>
        <v>0</v>
      </c>
      <c r="AT877" s="515">
        <f ca="1">IF($AQ877=1,IF(INDIRECT(ADDRESS(($AO877-1)*3+$AP877+5,$AQ877+20))="",0,INDIRECT(ADDRESS(($AO877-1)*3+$AP877+5,$AQ877+20))),IF(INDIRECT(ADDRESS(($AO877-1)*3+$AP877+5,$AQ877+20))="",0,IF(COUNTIF(INDIRECT(ADDRESS(($AO877-1)*36+($AP877-1)*12+6,COLUMN())):INDIRECT(ADDRESS(($AO877-1)*36+($AP877-1)*12+$AQ877+4,COLUMN())),INDIRECT(ADDRESS(($AO877-1)*3+$AP877+5,$AQ877+20)))&gt;=1,0,INDIRECT(ADDRESS(($AO877-1)*3+$AP877+5,$AQ877+20)))))</f>
        <v>0</v>
      </c>
      <c r="AU877" s="511">
        <f ca="1">COUNTIF(INDIRECT("U"&amp;(ROW()+12*(($AO877-1)*3+$AP877)-ROW())/12+5):INDIRECT("AF"&amp;(ROW()+12*(($AO877-1)*3+$AP877)-ROW())/12+5),AT877)</f>
        <v>0</v>
      </c>
      <c r="AV877" s="511">
        <f ca="1">IF(AND(AR877+AT877&gt;0,AS877+AU877&gt;0),COUNTIF(AV$6:AV876,"&gt;0")+1,0)</f>
        <v>0</v>
      </c>
    </row>
    <row r="878" spans="41:48">
      <c r="AO878" s="511">
        <v>25</v>
      </c>
      <c r="AP878" s="511">
        <v>1</v>
      </c>
      <c r="AQ878" s="511">
        <v>9</v>
      </c>
      <c r="AR878" s="515">
        <f ca="1">IF($AQ878=1,IF(INDIRECT(ADDRESS(($AO878-1)*3+$AP878+5,$AQ878+7))="",0,INDIRECT(ADDRESS(($AO878-1)*3+$AP878+5,$AQ878+7))),IF(INDIRECT(ADDRESS(($AO878-1)*3+$AP878+5,$AQ878+7))="",0,IF(COUNTIF(INDIRECT(ADDRESS(($AO878-1)*36+($AP878-1)*12+6,COLUMN())):INDIRECT(ADDRESS(($AO878-1)*36+($AP878-1)*12+$AQ878+4,COLUMN())),INDIRECT(ADDRESS(($AO878-1)*3+$AP878+5,$AQ878+7)))&gt;=1,0,INDIRECT(ADDRESS(($AO878-1)*3+$AP878+5,$AQ878+7)))))</f>
        <v>0</v>
      </c>
      <c r="AS878" s="511">
        <f ca="1">COUNTIF(INDIRECT("H"&amp;(ROW()+12*(($AO878-1)*3+$AP878)-ROW())/12+5):INDIRECT("S"&amp;(ROW()+12*(($AO878-1)*3+$AP878)-ROW())/12+5),AR878)</f>
        <v>0</v>
      </c>
      <c r="AT878" s="515">
        <f ca="1">IF($AQ878=1,IF(INDIRECT(ADDRESS(($AO878-1)*3+$AP878+5,$AQ878+20))="",0,INDIRECT(ADDRESS(($AO878-1)*3+$AP878+5,$AQ878+20))),IF(INDIRECT(ADDRESS(($AO878-1)*3+$AP878+5,$AQ878+20))="",0,IF(COUNTIF(INDIRECT(ADDRESS(($AO878-1)*36+($AP878-1)*12+6,COLUMN())):INDIRECT(ADDRESS(($AO878-1)*36+($AP878-1)*12+$AQ878+4,COLUMN())),INDIRECT(ADDRESS(($AO878-1)*3+$AP878+5,$AQ878+20)))&gt;=1,0,INDIRECT(ADDRESS(($AO878-1)*3+$AP878+5,$AQ878+20)))))</f>
        <v>0</v>
      </c>
      <c r="AU878" s="511">
        <f ca="1">COUNTIF(INDIRECT("U"&amp;(ROW()+12*(($AO878-1)*3+$AP878)-ROW())/12+5):INDIRECT("AF"&amp;(ROW()+12*(($AO878-1)*3+$AP878)-ROW())/12+5),AT878)</f>
        <v>0</v>
      </c>
      <c r="AV878" s="511">
        <f ca="1">IF(AND(AR878+AT878&gt;0,AS878+AU878&gt;0),COUNTIF(AV$6:AV877,"&gt;0")+1,0)</f>
        <v>0</v>
      </c>
    </row>
    <row r="879" spans="41:48">
      <c r="AO879" s="511">
        <v>25</v>
      </c>
      <c r="AP879" s="511">
        <v>1</v>
      </c>
      <c r="AQ879" s="511">
        <v>10</v>
      </c>
      <c r="AR879" s="515">
        <f ca="1">IF($AQ879=1,IF(INDIRECT(ADDRESS(($AO879-1)*3+$AP879+5,$AQ879+7))="",0,INDIRECT(ADDRESS(($AO879-1)*3+$AP879+5,$AQ879+7))),IF(INDIRECT(ADDRESS(($AO879-1)*3+$AP879+5,$AQ879+7))="",0,IF(COUNTIF(INDIRECT(ADDRESS(($AO879-1)*36+($AP879-1)*12+6,COLUMN())):INDIRECT(ADDRESS(($AO879-1)*36+($AP879-1)*12+$AQ879+4,COLUMN())),INDIRECT(ADDRESS(($AO879-1)*3+$AP879+5,$AQ879+7)))&gt;=1,0,INDIRECT(ADDRESS(($AO879-1)*3+$AP879+5,$AQ879+7)))))</f>
        <v>0</v>
      </c>
      <c r="AS879" s="511">
        <f ca="1">COUNTIF(INDIRECT("H"&amp;(ROW()+12*(($AO879-1)*3+$AP879)-ROW())/12+5):INDIRECT("S"&amp;(ROW()+12*(($AO879-1)*3+$AP879)-ROW())/12+5),AR879)</f>
        <v>0</v>
      </c>
      <c r="AT879" s="515">
        <f ca="1">IF($AQ879=1,IF(INDIRECT(ADDRESS(($AO879-1)*3+$AP879+5,$AQ879+20))="",0,INDIRECT(ADDRESS(($AO879-1)*3+$AP879+5,$AQ879+20))),IF(INDIRECT(ADDRESS(($AO879-1)*3+$AP879+5,$AQ879+20))="",0,IF(COUNTIF(INDIRECT(ADDRESS(($AO879-1)*36+($AP879-1)*12+6,COLUMN())):INDIRECT(ADDRESS(($AO879-1)*36+($AP879-1)*12+$AQ879+4,COLUMN())),INDIRECT(ADDRESS(($AO879-1)*3+$AP879+5,$AQ879+20)))&gt;=1,0,INDIRECT(ADDRESS(($AO879-1)*3+$AP879+5,$AQ879+20)))))</f>
        <v>0</v>
      </c>
      <c r="AU879" s="511">
        <f ca="1">COUNTIF(INDIRECT("U"&amp;(ROW()+12*(($AO879-1)*3+$AP879)-ROW())/12+5):INDIRECT("AF"&amp;(ROW()+12*(($AO879-1)*3+$AP879)-ROW())/12+5),AT879)</f>
        <v>0</v>
      </c>
      <c r="AV879" s="511">
        <f ca="1">IF(AND(AR879+AT879&gt;0,AS879+AU879&gt;0),COUNTIF(AV$6:AV878,"&gt;0")+1,0)</f>
        <v>0</v>
      </c>
    </row>
    <row r="880" spans="41:48">
      <c r="AO880" s="511">
        <v>25</v>
      </c>
      <c r="AP880" s="511">
        <v>1</v>
      </c>
      <c r="AQ880" s="511">
        <v>11</v>
      </c>
      <c r="AR880" s="515">
        <f ca="1">IF($AQ880=1,IF(INDIRECT(ADDRESS(($AO880-1)*3+$AP880+5,$AQ880+7))="",0,INDIRECT(ADDRESS(($AO880-1)*3+$AP880+5,$AQ880+7))),IF(INDIRECT(ADDRESS(($AO880-1)*3+$AP880+5,$AQ880+7))="",0,IF(COUNTIF(INDIRECT(ADDRESS(($AO880-1)*36+($AP880-1)*12+6,COLUMN())):INDIRECT(ADDRESS(($AO880-1)*36+($AP880-1)*12+$AQ880+4,COLUMN())),INDIRECT(ADDRESS(($AO880-1)*3+$AP880+5,$AQ880+7)))&gt;=1,0,INDIRECT(ADDRESS(($AO880-1)*3+$AP880+5,$AQ880+7)))))</f>
        <v>0</v>
      </c>
      <c r="AS880" s="511">
        <f ca="1">COUNTIF(INDIRECT("H"&amp;(ROW()+12*(($AO880-1)*3+$AP880)-ROW())/12+5):INDIRECT("S"&amp;(ROW()+12*(($AO880-1)*3+$AP880)-ROW())/12+5),AR880)</f>
        <v>0</v>
      </c>
      <c r="AT880" s="515">
        <f ca="1">IF($AQ880=1,IF(INDIRECT(ADDRESS(($AO880-1)*3+$AP880+5,$AQ880+20))="",0,INDIRECT(ADDRESS(($AO880-1)*3+$AP880+5,$AQ880+20))),IF(INDIRECT(ADDRESS(($AO880-1)*3+$AP880+5,$AQ880+20))="",0,IF(COUNTIF(INDIRECT(ADDRESS(($AO880-1)*36+($AP880-1)*12+6,COLUMN())):INDIRECT(ADDRESS(($AO880-1)*36+($AP880-1)*12+$AQ880+4,COLUMN())),INDIRECT(ADDRESS(($AO880-1)*3+$AP880+5,$AQ880+20)))&gt;=1,0,INDIRECT(ADDRESS(($AO880-1)*3+$AP880+5,$AQ880+20)))))</f>
        <v>0</v>
      </c>
      <c r="AU880" s="511">
        <f ca="1">COUNTIF(INDIRECT("U"&amp;(ROW()+12*(($AO880-1)*3+$AP880)-ROW())/12+5):INDIRECT("AF"&amp;(ROW()+12*(($AO880-1)*3+$AP880)-ROW())/12+5),AT880)</f>
        <v>0</v>
      </c>
      <c r="AV880" s="511">
        <f ca="1">IF(AND(AR880+AT880&gt;0,AS880+AU880&gt;0),COUNTIF(AV$6:AV879,"&gt;0")+1,0)</f>
        <v>0</v>
      </c>
    </row>
    <row r="881" spans="41:48">
      <c r="AO881" s="511">
        <v>25</v>
      </c>
      <c r="AP881" s="511">
        <v>1</v>
      </c>
      <c r="AQ881" s="511">
        <v>12</v>
      </c>
      <c r="AR881" s="515">
        <f ca="1">IF($AQ881=1,IF(INDIRECT(ADDRESS(($AO881-1)*3+$AP881+5,$AQ881+7))="",0,INDIRECT(ADDRESS(($AO881-1)*3+$AP881+5,$AQ881+7))),IF(INDIRECT(ADDRESS(($AO881-1)*3+$AP881+5,$AQ881+7))="",0,IF(COUNTIF(INDIRECT(ADDRESS(($AO881-1)*36+($AP881-1)*12+6,COLUMN())):INDIRECT(ADDRESS(($AO881-1)*36+($AP881-1)*12+$AQ881+4,COLUMN())),INDIRECT(ADDRESS(($AO881-1)*3+$AP881+5,$AQ881+7)))&gt;=1,0,INDIRECT(ADDRESS(($AO881-1)*3+$AP881+5,$AQ881+7)))))</f>
        <v>0</v>
      </c>
      <c r="AS881" s="511">
        <f ca="1">COUNTIF(INDIRECT("H"&amp;(ROW()+12*(($AO881-1)*3+$AP881)-ROW())/12+5):INDIRECT("S"&amp;(ROW()+12*(($AO881-1)*3+$AP881)-ROW())/12+5),AR881)</f>
        <v>0</v>
      </c>
      <c r="AT881" s="515">
        <f ca="1">IF($AQ881=1,IF(INDIRECT(ADDRESS(($AO881-1)*3+$AP881+5,$AQ881+20))="",0,INDIRECT(ADDRESS(($AO881-1)*3+$AP881+5,$AQ881+20))),IF(INDIRECT(ADDRESS(($AO881-1)*3+$AP881+5,$AQ881+20))="",0,IF(COUNTIF(INDIRECT(ADDRESS(($AO881-1)*36+($AP881-1)*12+6,COLUMN())):INDIRECT(ADDRESS(($AO881-1)*36+($AP881-1)*12+$AQ881+4,COLUMN())),INDIRECT(ADDRESS(($AO881-1)*3+$AP881+5,$AQ881+20)))&gt;=1,0,INDIRECT(ADDRESS(($AO881-1)*3+$AP881+5,$AQ881+20)))))</f>
        <v>0</v>
      </c>
      <c r="AU881" s="511">
        <f ca="1">COUNTIF(INDIRECT("U"&amp;(ROW()+12*(($AO881-1)*3+$AP881)-ROW())/12+5):INDIRECT("AF"&amp;(ROW()+12*(($AO881-1)*3+$AP881)-ROW())/12+5),AT881)</f>
        <v>0</v>
      </c>
      <c r="AV881" s="511">
        <f ca="1">IF(AND(AR881+AT881&gt;0,AS881+AU881&gt;0),COUNTIF(AV$6:AV880,"&gt;0")+1,0)</f>
        <v>0</v>
      </c>
    </row>
    <row r="882" spans="41:48">
      <c r="AO882" s="511">
        <v>25</v>
      </c>
      <c r="AP882" s="511">
        <v>2</v>
      </c>
      <c r="AQ882" s="511">
        <v>1</v>
      </c>
      <c r="AR882" s="515">
        <f ca="1">IF($AQ882=1,IF(INDIRECT(ADDRESS(($AO882-1)*3+$AP882+5,$AQ882+7))="",0,INDIRECT(ADDRESS(($AO882-1)*3+$AP882+5,$AQ882+7))),IF(INDIRECT(ADDRESS(($AO882-1)*3+$AP882+5,$AQ882+7))="",0,IF(COUNTIF(INDIRECT(ADDRESS(($AO882-1)*36+($AP882-1)*12+6,COLUMN())):INDIRECT(ADDRESS(($AO882-1)*36+($AP882-1)*12+$AQ882+4,COLUMN())),INDIRECT(ADDRESS(($AO882-1)*3+$AP882+5,$AQ882+7)))&gt;=1,0,INDIRECT(ADDRESS(($AO882-1)*3+$AP882+5,$AQ882+7)))))</f>
        <v>0</v>
      </c>
      <c r="AS882" s="511">
        <f ca="1">COUNTIF(INDIRECT("H"&amp;(ROW()+12*(($AO882-1)*3+$AP882)-ROW())/12+5):INDIRECT("S"&amp;(ROW()+12*(($AO882-1)*3+$AP882)-ROW())/12+5),AR882)</f>
        <v>0</v>
      </c>
      <c r="AT882" s="515">
        <f ca="1">IF($AQ882=1,IF(INDIRECT(ADDRESS(($AO882-1)*3+$AP882+5,$AQ882+20))="",0,INDIRECT(ADDRESS(($AO882-1)*3+$AP882+5,$AQ882+20))),IF(INDIRECT(ADDRESS(($AO882-1)*3+$AP882+5,$AQ882+20))="",0,IF(COUNTIF(INDIRECT(ADDRESS(($AO882-1)*36+($AP882-1)*12+6,COLUMN())):INDIRECT(ADDRESS(($AO882-1)*36+($AP882-1)*12+$AQ882+4,COLUMN())),INDIRECT(ADDRESS(($AO882-1)*3+$AP882+5,$AQ882+20)))&gt;=1,0,INDIRECT(ADDRESS(($AO882-1)*3+$AP882+5,$AQ882+20)))))</f>
        <v>0</v>
      </c>
      <c r="AU882" s="511">
        <f ca="1">COUNTIF(INDIRECT("U"&amp;(ROW()+12*(($AO882-1)*3+$AP882)-ROW())/12+5):INDIRECT("AF"&amp;(ROW()+12*(($AO882-1)*3+$AP882)-ROW())/12+5),AT882)</f>
        <v>0</v>
      </c>
      <c r="AV882" s="511">
        <f ca="1">IF(AND(AR882+AT882&gt;0,AS882+AU882&gt;0),COUNTIF(AV$6:AV881,"&gt;0")+1,0)</f>
        <v>0</v>
      </c>
    </row>
    <row r="883" spans="41:48">
      <c r="AO883" s="511">
        <v>25</v>
      </c>
      <c r="AP883" s="511">
        <v>2</v>
      </c>
      <c r="AQ883" s="511">
        <v>2</v>
      </c>
      <c r="AR883" s="515">
        <f ca="1">IF($AQ883=1,IF(INDIRECT(ADDRESS(($AO883-1)*3+$AP883+5,$AQ883+7))="",0,INDIRECT(ADDRESS(($AO883-1)*3+$AP883+5,$AQ883+7))),IF(INDIRECT(ADDRESS(($AO883-1)*3+$AP883+5,$AQ883+7))="",0,IF(COUNTIF(INDIRECT(ADDRESS(($AO883-1)*36+($AP883-1)*12+6,COLUMN())):INDIRECT(ADDRESS(($AO883-1)*36+($AP883-1)*12+$AQ883+4,COLUMN())),INDIRECT(ADDRESS(($AO883-1)*3+$AP883+5,$AQ883+7)))&gt;=1,0,INDIRECT(ADDRESS(($AO883-1)*3+$AP883+5,$AQ883+7)))))</f>
        <v>0</v>
      </c>
      <c r="AS883" s="511">
        <f ca="1">COUNTIF(INDIRECT("H"&amp;(ROW()+12*(($AO883-1)*3+$AP883)-ROW())/12+5):INDIRECT("S"&amp;(ROW()+12*(($AO883-1)*3+$AP883)-ROW())/12+5),AR883)</f>
        <v>0</v>
      </c>
      <c r="AT883" s="515">
        <f ca="1">IF($AQ883=1,IF(INDIRECT(ADDRESS(($AO883-1)*3+$AP883+5,$AQ883+20))="",0,INDIRECT(ADDRESS(($AO883-1)*3+$AP883+5,$AQ883+20))),IF(INDIRECT(ADDRESS(($AO883-1)*3+$AP883+5,$AQ883+20))="",0,IF(COUNTIF(INDIRECT(ADDRESS(($AO883-1)*36+($AP883-1)*12+6,COLUMN())):INDIRECT(ADDRESS(($AO883-1)*36+($AP883-1)*12+$AQ883+4,COLUMN())),INDIRECT(ADDRESS(($AO883-1)*3+$AP883+5,$AQ883+20)))&gt;=1,0,INDIRECT(ADDRESS(($AO883-1)*3+$AP883+5,$AQ883+20)))))</f>
        <v>0</v>
      </c>
      <c r="AU883" s="511">
        <f ca="1">COUNTIF(INDIRECT("U"&amp;(ROW()+12*(($AO883-1)*3+$AP883)-ROW())/12+5):INDIRECT("AF"&amp;(ROW()+12*(($AO883-1)*3+$AP883)-ROW())/12+5),AT883)</f>
        <v>0</v>
      </c>
      <c r="AV883" s="511">
        <f ca="1">IF(AND(AR883+AT883&gt;0,AS883+AU883&gt;0),COUNTIF(AV$6:AV882,"&gt;0")+1,0)</f>
        <v>0</v>
      </c>
    </row>
    <row r="884" spans="41:48">
      <c r="AO884" s="511">
        <v>25</v>
      </c>
      <c r="AP884" s="511">
        <v>2</v>
      </c>
      <c r="AQ884" s="511">
        <v>3</v>
      </c>
      <c r="AR884" s="515">
        <f ca="1">IF($AQ884=1,IF(INDIRECT(ADDRESS(($AO884-1)*3+$AP884+5,$AQ884+7))="",0,INDIRECT(ADDRESS(($AO884-1)*3+$AP884+5,$AQ884+7))),IF(INDIRECT(ADDRESS(($AO884-1)*3+$AP884+5,$AQ884+7))="",0,IF(COUNTIF(INDIRECT(ADDRESS(($AO884-1)*36+($AP884-1)*12+6,COLUMN())):INDIRECT(ADDRESS(($AO884-1)*36+($AP884-1)*12+$AQ884+4,COLUMN())),INDIRECT(ADDRESS(($AO884-1)*3+$AP884+5,$AQ884+7)))&gt;=1,0,INDIRECT(ADDRESS(($AO884-1)*3+$AP884+5,$AQ884+7)))))</f>
        <v>0</v>
      </c>
      <c r="AS884" s="511">
        <f ca="1">COUNTIF(INDIRECT("H"&amp;(ROW()+12*(($AO884-1)*3+$AP884)-ROW())/12+5):INDIRECT("S"&amp;(ROW()+12*(($AO884-1)*3+$AP884)-ROW())/12+5),AR884)</f>
        <v>0</v>
      </c>
      <c r="AT884" s="515">
        <f ca="1">IF($AQ884=1,IF(INDIRECT(ADDRESS(($AO884-1)*3+$AP884+5,$AQ884+20))="",0,INDIRECT(ADDRESS(($AO884-1)*3+$AP884+5,$AQ884+20))),IF(INDIRECT(ADDRESS(($AO884-1)*3+$AP884+5,$AQ884+20))="",0,IF(COUNTIF(INDIRECT(ADDRESS(($AO884-1)*36+($AP884-1)*12+6,COLUMN())):INDIRECT(ADDRESS(($AO884-1)*36+($AP884-1)*12+$AQ884+4,COLUMN())),INDIRECT(ADDRESS(($AO884-1)*3+$AP884+5,$AQ884+20)))&gt;=1,0,INDIRECT(ADDRESS(($AO884-1)*3+$AP884+5,$AQ884+20)))))</f>
        <v>0</v>
      </c>
      <c r="AU884" s="511">
        <f ca="1">COUNTIF(INDIRECT("U"&amp;(ROW()+12*(($AO884-1)*3+$AP884)-ROW())/12+5):INDIRECT("AF"&amp;(ROW()+12*(($AO884-1)*3+$AP884)-ROW())/12+5),AT884)</f>
        <v>0</v>
      </c>
      <c r="AV884" s="511">
        <f ca="1">IF(AND(AR884+AT884&gt;0,AS884+AU884&gt;0),COUNTIF(AV$6:AV883,"&gt;0")+1,0)</f>
        <v>0</v>
      </c>
    </row>
    <row r="885" spans="41:48">
      <c r="AO885" s="511">
        <v>25</v>
      </c>
      <c r="AP885" s="511">
        <v>2</v>
      </c>
      <c r="AQ885" s="511">
        <v>4</v>
      </c>
      <c r="AR885" s="515">
        <f ca="1">IF($AQ885=1,IF(INDIRECT(ADDRESS(($AO885-1)*3+$AP885+5,$AQ885+7))="",0,INDIRECT(ADDRESS(($AO885-1)*3+$AP885+5,$AQ885+7))),IF(INDIRECT(ADDRESS(($AO885-1)*3+$AP885+5,$AQ885+7))="",0,IF(COUNTIF(INDIRECT(ADDRESS(($AO885-1)*36+($AP885-1)*12+6,COLUMN())):INDIRECT(ADDRESS(($AO885-1)*36+($AP885-1)*12+$AQ885+4,COLUMN())),INDIRECT(ADDRESS(($AO885-1)*3+$AP885+5,$AQ885+7)))&gt;=1,0,INDIRECT(ADDRESS(($AO885-1)*3+$AP885+5,$AQ885+7)))))</f>
        <v>0</v>
      </c>
      <c r="AS885" s="511">
        <f ca="1">COUNTIF(INDIRECT("H"&amp;(ROW()+12*(($AO885-1)*3+$AP885)-ROW())/12+5):INDIRECT("S"&amp;(ROW()+12*(($AO885-1)*3+$AP885)-ROW())/12+5),AR885)</f>
        <v>0</v>
      </c>
      <c r="AT885" s="515">
        <f ca="1">IF($AQ885=1,IF(INDIRECT(ADDRESS(($AO885-1)*3+$AP885+5,$AQ885+20))="",0,INDIRECT(ADDRESS(($AO885-1)*3+$AP885+5,$AQ885+20))),IF(INDIRECT(ADDRESS(($AO885-1)*3+$AP885+5,$AQ885+20))="",0,IF(COUNTIF(INDIRECT(ADDRESS(($AO885-1)*36+($AP885-1)*12+6,COLUMN())):INDIRECT(ADDRESS(($AO885-1)*36+($AP885-1)*12+$AQ885+4,COLUMN())),INDIRECT(ADDRESS(($AO885-1)*3+$AP885+5,$AQ885+20)))&gt;=1,0,INDIRECT(ADDRESS(($AO885-1)*3+$AP885+5,$AQ885+20)))))</f>
        <v>0</v>
      </c>
      <c r="AU885" s="511">
        <f ca="1">COUNTIF(INDIRECT("U"&amp;(ROW()+12*(($AO885-1)*3+$AP885)-ROW())/12+5):INDIRECT("AF"&amp;(ROW()+12*(($AO885-1)*3+$AP885)-ROW())/12+5),AT885)</f>
        <v>0</v>
      </c>
      <c r="AV885" s="511">
        <f ca="1">IF(AND(AR885+AT885&gt;0,AS885+AU885&gt;0),COUNTIF(AV$6:AV884,"&gt;0")+1,0)</f>
        <v>0</v>
      </c>
    </row>
    <row r="886" spans="41:48">
      <c r="AO886" s="511">
        <v>25</v>
      </c>
      <c r="AP886" s="511">
        <v>2</v>
      </c>
      <c r="AQ886" s="511">
        <v>5</v>
      </c>
      <c r="AR886" s="515">
        <f ca="1">IF($AQ886=1,IF(INDIRECT(ADDRESS(($AO886-1)*3+$AP886+5,$AQ886+7))="",0,INDIRECT(ADDRESS(($AO886-1)*3+$AP886+5,$AQ886+7))),IF(INDIRECT(ADDRESS(($AO886-1)*3+$AP886+5,$AQ886+7))="",0,IF(COUNTIF(INDIRECT(ADDRESS(($AO886-1)*36+($AP886-1)*12+6,COLUMN())):INDIRECT(ADDRESS(($AO886-1)*36+($AP886-1)*12+$AQ886+4,COLUMN())),INDIRECT(ADDRESS(($AO886-1)*3+$AP886+5,$AQ886+7)))&gt;=1,0,INDIRECT(ADDRESS(($AO886-1)*3+$AP886+5,$AQ886+7)))))</f>
        <v>0</v>
      </c>
      <c r="AS886" s="511">
        <f ca="1">COUNTIF(INDIRECT("H"&amp;(ROW()+12*(($AO886-1)*3+$AP886)-ROW())/12+5):INDIRECT("S"&amp;(ROW()+12*(($AO886-1)*3+$AP886)-ROW())/12+5),AR886)</f>
        <v>0</v>
      </c>
      <c r="AT886" s="515">
        <f ca="1">IF($AQ886=1,IF(INDIRECT(ADDRESS(($AO886-1)*3+$AP886+5,$AQ886+20))="",0,INDIRECT(ADDRESS(($AO886-1)*3+$AP886+5,$AQ886+20))),IF(INDIRECT(ADDRESS(($AO886-1)*3+$AP886+5,$AQ886+20))="",0,IF(COUNTIF(INDIRECT(ADDRESS(($AO886-1)*36+($AP886-1)*12+6,COLUMN())):INDIRECT(ADDRESS(($AO886-1)*36+($AP886-1)*12+$AQ886+4,COLUMN())),INDIRECT(ADDRESS(($AO886-1)*3+$AP886+5,$AQ886+20)))&gt;=1,0,INDIRECT(ADDRESS(($AO886-1)*3+$AP886+5,$AQ886+20)))))</f>
        <v>0</v>
      </c>
      <c r="AU886" s="511">
        <f ca="1">COUNTIF(INDIRECT("U"&amp;(ROW()+12*(($AO886-1)*3+$AP886)-ROW())/12+5):INDIRECT("AF"&amp;(ROW()+12*(($AO886-1)*3+$AP886)-ROW())/12+5),AT886)</f>
        <v>0</v>
      </c>
      <c r="AV886" s="511">
        <f ca="1">IF(AND(AR886+AT886&gt;0,AS886+AU886&gt;0),COUNTIF(AV$6:AV885,"&gt;0")+1,0)</f>
        <v>0</v>
      </c>
    </row>
    <row r="887" spans="41:48">
      <c r="AO887" s="511">
        <v>25</v>
      </c>
      <c r="AP887" s="511">
        <v>2</v>
      </c>
      <c r="AQ887" s="511">
        <v>6</v>
      </c>
      <c r="AR887" s="515">
        <f ca="1">IF($AQ887=1,IF(INDIRECT(ADDRESS(($AO887-1)*3+$AP887+5,$AQ887+7))="",0,INDIRECT(ADDRESS(($AO887-1)*3+$AP887+5,$AQ887+7))),IF(INDIRECT(ADDRESS(($AO887-1)*3+$AP887+5,$AQ887+7))="",0,IF(COUNTIF(INDIRECT(ADDRESS(($AO887-1)*36+($AP887-1)*12+6,COLUMN())):INDIRECT(ADDRESS(($AO887-1)*36+($AP887-1)*12+$AQ887+4,COLUMN())),INDIRECT(ADDRESS(($AO887-1)*3+$AP887+5,$AQ887+7)))&gt;=1,0,INDIRECT(ADDRESS(($AO887-1)*3+$AP887+5,$AQ887+7)))))</f>
        <v>0</v>
      </c>
      <c r="AS887" s="511">
        <f ca="1">COUNTIF(INDIRECT("H"&amp;(ROW()+12*(($AO887-1)*3+$AP887)-ROW())/12+5):INDIRECT("S"&amp;(ROW()+12*(($AO887-1)*3+$AP887)-ROW())/12+5),AR887)</f>
        <v>0</v>
      </c>
      <c r="AT887" s="515">
        <f ca="1">IF($AQ887=1,IF(INDIRECT(ADDRESS(($AO887-1)*3+$AP887+5,$AQ887+20))="",0,INDIRECT(ADDRESS(($AO887-1)*3+$AP887+5,$AQ887+20))),IF(INDIRECT(ADDRESS(($AO887-1)*3+$AP887+5,$AQ887+20))="",0,IF(COUNTIF(INDIRECT(ADDRESS(($AO887-1)*36+($AP887-1)*12+6,COLUMN())):INDIRECT(ADDRESS(($AO887-1)*36+($AP887-1)*12+$AQ887+4,COLUMN())),INDIRECT(ADDRESS(($AO887-1)*3+$AP887+5,$AQ887+20)))&gt;=1,0,INDIRECT(ADDRESS(($AO887-1)*3+$AP887+5,$AQ887+20)))))</f>
        <v>0</v>
      </c>
      <c r="AU887" s="511">
        <f ca="1">COUNTIF(INDIRECT("U"&amp;(ROW()+12*(($AO887-1)*3+$AP887)-ROW())/12+5):INDIRECT("AF"&amp;(ROW()+12*(($AO887-1)*3+$AP887)-ROW())/12+5),AT887)</f>
        <v>0</v>
      </c>
      <c r="AV887" s="511">
        <f ca="1">IF(AND(AR887+AT887&gt;0,AS887+AU887&gt;0),COUNTIF(AV$6:AV886,"&gt;0")+1,0)</f>
        <v>0</v>
      </c>
    </row>
    <row r="888" spans="41:48">
      <c r="AO888" s="511">
        <v>25</v>
      </c>
      <c r="AP888" s="511">
        <v>2</v>
      </c>
      <c r="AQ888" s="511">
        <v>7</v>
      </c>
      <c r="AR888" s="515">
        <f ca="1">IF($AQ888=1,IF(INDIRECT(ADDRESS(($AO888-1)*3+$AP888+5,$AQ888+7))="",0,INDIRECT(ADDRESS(($AO888-1)*3+$AP888+5,$AQ888+7))),IF(INDIRECT(ADDRESS(($AO888-1)*3+$AP888+5,$AQ888+7))="",0,IF(COUNTIF(INDIRECT(ADDRESS(($AO888-1)*36+($AP888-1)*12+6,COLUMN())):INDIRECT(ADDRESS(($AO888-1)*36+($AP888-1)*12+$AQ888+4,COLUMN())),INDIRECT(ADDRESS(($AO888-1)*3+$AP888+5,$AQ888+7)))&gt;=1,0,INDIRECT(ADDRESS(($AO888-1)*3+$AP888+5,$AQ888+7)))))</f>
        <v>0</v>
      </c>
      <c r="AS888" s="511">
        <f ca="1">COUNTIF(INDIRECT("H"&amp;(ROW()+12*(($AO888-1)*3+$AP888)-ROW())/12+5):INDIRECT("S"&amp;(ROW()+12*(($AO888-1)*3+$AP888)-ROW())/12+5),AR888)</f>
        <v>0</v>
      </c>
      <c r="AT888" s="515">
        <f ca="1">IF($AQ888=1,IF(INDIRECT(ADDRESS(($AO888-1)*3+$AP888+5,$AQ888+20))="",0,INDIRECT(ADDRESS(($AO888-1)*3+$AP888+5,$AQ888+20))),IF(INDIRECT(ADDRESS(($AO888-1)*3+$AP888+5,$AQ888+20))="",0,IF(COUNTIF(INDIRECT(ADDRESS(($AO888-1)*36+($AP888-1)*12+6,COLUMN())):INDIRECT(ADDRESS(($AO888-1)*36+($AP888-1)*12+$AQ888+4,COLUMN())),INDIRECT(ADDRESS(($AO888-1)*3+$AP888+5,$AQ888+20)))&gt;=1,0,INDIRECT(ADDRESS(($AO888-1)*3+$AP888+5,$AQ888+20)))))</f>
        <v>0</v>
      </c>
      <c r="AU888" s="511">
        <f ca="1">COUNTIF(INDIRECT("U"&amp;(ROW()+12*(($AO888-1)*3+$AP888)-ROW())/12+5):INDIRECT("AF"&amp;(ROW()+12*(($AO888-1)*3+$AP888)-ROW())/12+5),AT888)</f>
        <v>0</v>
      </c>
      <c r="AV888" s="511">
        <f ca="1">IF(AND(AR888+AT888&gt;0,AS888+AU888&gt;0),COUNTIF(AV$6:AV887,"&gt;0")+1,0)</f>
        <v>0</v>
      </c>
    </row>
    <row r="889" spans="41:48">
      <c r="AO889" s="511">
        <v>25</v>
      </c>
      <c r="AP889" s="511">
        <v>2</v>
      </c>
      <c r="AQ889" s="511">
        <v>8</v>
      </c>
      <c r="AR889" s="515">
        <f ca="1">IF($AQ889=1,IF(INDIRECT(ADDRESS(($AO889-1)*3+$AP889+5,$AQ889+7))="",0,INDIRECT(ADDRESS(($AO889-1)*3+$AP889+5,$AQ889+7))),IF(INDIRECT(ADDRESS(($AO889-1)*3+$AP889+5,$AQ889+7))="",0,IF(COUNTIF(INDIRECT(ADDRESS(($AO889-1)*36+($AP889-1)*12+6,COLUMN())):INDIRECT(ADDRESS(($AO889-1)*36+($AP889-1)*12+$AQ889+4,COLUMN())),INDIRECT(ADDRESS(($AO889-1)*3+$AP889+5,$AQ889+7)))&gt;=1,0,INDIRECT(ADDRESS(($AO889-1)*3+$AP889+5,$AQ889+7)))))</f>
        <v>0</v>
      </c>
      <c r="AS889" s="511">
        <f ca="1">COUNTIF(INDIRECT("H"&amp;(ROW()+12*(($AO889-1)*3+$AP889)-ROW())/12+5):INDIRECT("S"&amp;(ROW()+12*(($AO889-1)*3+$AP889)-ROW())/12+5),AR889)</f>
        <v>0</v>
      </c>
      <c r="AT889" s="515">
        <f ca="1">IF($AQ889=1,IF(INDIRECT(ADDRESS(($AO889-1)*3+$AP889+5,$AQ889+20))="",0,INDIRECT(ADDRESS(($AO889-1)*3+$AP889+5,$AQ889+20))),IF(INDIRECT(ADDRESS(($AO889-1)*3+$AP889+5,$AQ889+20))="",0,IF(COUNTIF(INDIRECT(ADDRESS(($AO889-1)*36+($AP889-1)*12+6,COLUMN())):INDIRECT(ADDRESS(($AO889-1)*36+($AP889-1)*12+$AQ889+4,COLUMN())),INDIRECT(ADDRESS(($AO889-1)*3+$AP889+5,$AQ889+20)))&gt;=1,0,INDIRECT(ADDRESS(($AO889-1)*3+$AP889+5,$AQ889+20)))))</f>
        <v>0</v>
      </c>
      <c r="AU889" s="511">
        <f ca="1">COUNTIF(INDIRECT("U"&amp;(ROW()+12*(($AO889-1)*3+$AP889)-ROW())/12+5):INDIRECT("AF"&amp;(ROW()+12*(($AO889-1)*3+$AP889)-ROW())/12+5),AT889)</f>
        <v>0</v>
      </c>
      <c r="AV889" s="511">
        <f ca="1">IF(AND(AR889+AT889&gt;0,AS889+AU889&gt;0),COUNTIF(AV$6:AV888,"&gt;0")+1,0)</f>
        <v>0</v>
      </c>
    </row>
    <row r="890" spans="41:48">
      <c r="AO890" s="511">
        <v>25</v>
      </c>
      <c r="AP890" s="511">
        <v>2</v>
      </c>
      <c r="AQ890" s="511">
        <v>9</v>
      </c>
      <c r="AR890" s="515">
        <f ca="1">IF($AQ890=1,IF(INDIRECT(ADDRESS(($AO890-1)*3+$AP890+5,$AQ890+7))="",0,INDIRECT(ADDRESS(($AO890-1)*3+$AP890+5,$AQ890+7))),IF(INDIRECT(ADDRESS(($AO890-1)*3+$AP890+5,$AQ890+7))="",0,IF(COUNTIF(INDIRECT(ADDRESS(($AO890-1)*36+($AP890-1)*12+6,COLUMN())):INDIRECT(ADDRESS(($AO890-1)*36+($AP890-1)*12+$AQ890+4,COLUMN())),INDIRECT(ADDRESS(($AO890-1)*3+$AP890+5,$AQ890+7)))&gt;=1,0,INDIRECT(ADDRESS(($AO890-1)*3+$AP890+5,$AQ890+7)))))</f>
        <v>0</v>
      </c>
      <c r="AS890" s="511">
        <f ca="1">COUNTIF(INDIRECT("H"&amp;(ROW()+12*(($AO890-1)*3+$AP890)-ROW())/12+5):INDIRECT("S"&amp;(ROW()+12*(($AO890-1)*3+$AP890)-ROW())/12+5),AR890)</f>
        <v>0</v>
      </c>
      <c r="AT890" s="515">
        <f ca="1">IF($AQ890=1,IF(INDIRECT(ADDRESS(($AO890-1)*3+$AP890+5,$AQ890+20))="",0,INDIRECT(ADDRESS(($AO890-1)*3+$AP890+5,$AQ890+20))),IF(INDIRECT(ADDRESS(($AO890-1)*3+$AP890+5,$AQ890+20))="",0,IF(COUNTIF(INDIRECT(ADDRESS(($AO890-1)*36+($AP890-1)*12+6,COLUMN())):INDIRECT(ADDRESS(($AO890-1)*36+($AP890-1)*12+$AQ890+4,COLUMN())),INDIRECT(ADDRESS(($AO890-1)*3+$AP890+5,$AQ890+20)))&gt;=1,0,INDIRECT(ADDRESS(($AO890-1)*3+$AP890+5,$AQ890+20)))))</f>
        <v>0</v>
      </c>
      <c r="AU890" s="511">
        <f ca="1">COUNTIF(INDIRECT("U"&amp;(ROW()+12*(($AO890-1)*3+$AP890)-ROW())/12+5):INDIRECT("AF"&amp;(ROW()+12*(($AO890-1)*3+$AP890)-ROW())/12+5),AT890)</f>
        <v>0</v>
      </c>
      <c r="AV890" s="511">
        <f ca="1">IF(AND(AR890+AT890&gt;0,AS890+AU890&gt;0),COUNTIF(AV$6:AV889,"&gt;0")+1,0)</f>
        <v>0</v>
      </c>
    </row>
    <row r="891" spans="41:48">
      <c r="AO891" s="511">
        <v>25</v>
      </c>
      <c r="AP891" s="511">
        <v>2</v>
      </c>
      <c r="AQ891" s="511">
        <v>10</v>
      </c>
      <c r="AR891" s="515">
        <f ca="1">IF($AQ891=1,IF(INDIRECT(ADDRESS(($AO891-1)*3+$AP891+5,$AQ891+7))="",0,INDIRECT(ADDRESS(($AO891-1)*3+$AP891+5,$AQ891+7))),IF(INDIRECT(ADDRESS(($AO891-1)*3+$AP891+5,$AQ891+7))="",0,IF(COUNTIF(INDIRECT(ADDRESS(($AO891-1)*36+($AP891-1)*12+6,COLUMN())):INDIRECT(ADDRESS(($AO891-1)*36+($AP891-1)*12+$AQ891+4,COLUMN())),INDIRECT(ADDRESS(($AO891-1)*3+$AP891+5,$AQ891+7)))&gt;=1,0,INDIRECT(ADDRESS(($AO891-1)*3+$AP891+5,$AQ891+7)))))</f>
        <v>0</v>
      </c>
      <c r="AS891" s="511">
        <f ca="1">COUNTIF(INDIRECT("H"&amp;(ROW()+12*(($AO891-1)*3+$AP891)-ROW())/12+5):INDIRECT("S"&amp;(ROW()+12*(($AO891-1)*3+$AP891)-ROW())/12+5),AR891)</f>
        <v>0</v>
      </c>
      <c r="AT891" s="515">
        <f ca="1">IF($AQ891=1,IF(INDIRECT(ADDRESS(($AO891-1)*3+$AP891+5,$AQ891+20))="",0,INDIRECT(ADDRESS(($AO891-1)*3+$AP891+5,$AQ891+20))),IF(INDIRECT(ADDRESS(($AO891-1)*3+$AP891+5,$AQ891+20))="",0,IF(COUNTIF(INDIRECT(ADDRESS(($AO891-1)*36+($AP891-1)*12+6,COLUMN())):INDIRECT(ADDRESS(($AO891-1)*36+($AP891-1)*12+$AQ891+4,COLUMN())),INDIRECT(ADDRESS(($AO891-1)*3+$AP891+5,$AQ891+20)))&gt;=1,0,INDIRECT(ADDRESS(($AO891-1)*3+$AP891+5,$AQ891+20)))))</f>
        <v>0</v>
      </c>
      <c r="AU891" s="511">
        <f ca="1">COUNTIF(INDIRECT("U"&amp;(ROW()+12*(($AO891-1)*3+$AP891)-ROW())/12+5):INDIRECT("AF"&amp;(ROW()+12*(($AO891-1)*3+$AP891)-ROW())/12+5),AT891)</f>
        <v>0</v>
      </c>
      <c r="AV891" s="511">
        <f ca="1">IF(AND(AR891+AT891&gt;0,AS891+AU891&gt;0),COUNTIF(AV$6:AV890,"&gt;0")+1,0)</f>
        <v>0</v>
      </c>
    </row>
    <row r="892" spans="41:48">
      <c r="AO892" s="511">
        <v>25</v>
      </c>
      <c r="AP892" s="511">
        <v>2</v>
      </c>
      <c r="AQ892" s="511">
        <v>11</v>
      </c>
      <c r="AR892" s="515">
        <f ca="1">IF($AQ892=1,IF(INDIRECT(ADDRESS(($AO892-1)*3+$AP892+5,$AQ892+7))="",0,INDIRECT(ADDRESS(($AO892-1)*3+$AP892+5,$AQ892+7))),IF(INDIRECT(ADDRESS(($AO892-1)*3+$AP892+5,$AQ892+7))="",0,IF(COUNTIF(INDIRECT(ADDRESS(($AO892-1)*36+($AP892-1)*12+6,COLUMN())):INDIRECT(ADDRESS(($AO892-1)*36+($AP892-1)*12+$AQ892+4,COLUMN())),INDIRECT(ADDRESS(($AO892-1)*3+$AP892+5,$AQ892+7)))&gt;=1,0,INDIRECT(ADDRESS(($AO892-1)*3+$AP892+5,$AQ892+7)))))</f>
        <v>0</v>
      </c>
      <c r="AS892" s="511">
        <f ca="1">COUNTIF(INDIRECT("H"&amp;(ROW()+12*(($AO892-1)*3+$AP892)-ROW())/12+5):INDIRECT("S"&amp;(ROW()+12*(($AO892-1)*3+$AP892)-ROW())/12+5),AR892)</f>
        <v>0</v>
      </c>
      <c r="AT892" s="515">
        <f ca="1">IF($AQ892=1,IF(INDIRECT(ADDRESS(($AO892-1)*3+$AP892+5,$AQ892+20))="",0,INDIRECT(ADDRESS(($AO892-1)*3+$AP892+5,$AQ892+20))),IF(INDIRECT(ADDRESS(($AO892-1)*3+$AP892+5,$AQ892+20))="",0,IF(COUNTIF(INDIRECT(ADDRESS(($AO892-1)*36+($AP892-1)*12+6,COLUMN())):INDIRECT(ADDRESS(($AO892-1)*36+($AP892-1)*12+$AQ892+4,COLUMN())),INDIRECT(ADDRESS(($AO892-1)*3+$AP892+5,$AQ892+20)))&gt;=1,0,INDIRECT(ADDRESS(($AO892-1)*3+$AP892+5,$AQ892+20)))))</f>
        <v>0</v>
      </c>
      <c r="AU892" s="511">
        <f ca="1">COUNTIF(INDIRECT("U"&amp;(ROW()+12*(($AO892-1)*3+$AP892)-ROW())/12+5):INDIRECT("AF"&amp;(ROW()+12*(($AO892-1)*3+$AP892)-ROW())/12+5),AT892)</f>
        <v>0</v>
      </c>
      <c r="AV892" s="511">
        <f ca="1">IF(AND(AR892+AT892&gt;0,AS892+AU892&gt;0),COUNTIF(AV$6:AV891,"&gt;0")+1,0)</f>
        <v>0</v>
      </c>
    </row>
    <row r="893" spans="41:48">
      <c r="AO893" s="511">
        <v>25</v>
      </c>
      <c r="AP893" s="511">
        <v>2</v>
      </c>
      <c r="AQ893" s="511">
        <v>12</v>
      </c>
      <c r="AR893" s="515">
        <f ca="1">IF($AQ893=1,IF(INDIRECT(ADDRESS(($AO893-1)*3+$AP893+5,$AQ893+7))="",0,INDIRECT(ADDRESS(($AO893-1)*3+$AP893+5,$AQ893+7))),IF(INDIRECT(ADDRESS(($AO893-1)*3+$AP893+5,$AQ893+7))="",0,IF(COUNTIF(INDIRECT(ADDRESS(($AO893-1)*36+($AP893-1)*12+6,COLUMN())):INDIRECT(ADDRESS(($AO893-1)*36+($AP893-1)*12+$AQ893+4,COLUMN())),INDIRECT(ADDRESS(($AO893-1)*3+$AP893+5,$AQ893+7)))&gt;=1,0,INDIRECT(ADDRESS(($AO893-1)*3+$AP893+5,$AQ893+7)))))</f>
        <v>0</v>
      </c>
      <c r="AS893" s="511">
        <f ca="1">COUNTIF(INDIRECT("H"&amp;(ROW()+12*(($AO893-1)*3+$AP893)-ROW())/12+5):INDIRECT("S"&amp;(ROW()+12*(($AO893-1)*3+$AP893)-ROW())/12+5),AR893)</f>
        <v>0</v>
      </c>
      <c r="AT893" s="515">
        <f ca="1">IF($AQ893=1,IF(INDIRECT(ADDRESS(($AO893-1)*3+$AP893+5,$AQ893+20))="",0,INDIRECT(ADDRESS(($AO893-1)*3+$AP893+5,$AQ893+20))),IF(INDIRECT(ADDRESS(($AO893-1)*3+$AP893+5,$AQ893+20))="",0,IF(COUNTIF(INDIRECT(ADDRESS(($AO893-1)*36+($AP893-1)*12+6,COLUMN())):INDIRECT(ADDRESS(($AO893-1)*36+($AP893-1)*12+$AQ893+4,COLUMN())),INDIRECT(ADDRESS(($AO893-1)*3+$AP893+5,$AQ893+20)))&gt;=1,0,INDIRECT(ADDRESS(($AO893-1)*3+$AP893+5,$AQ893+20)))))</f>
        <v>0</v>
      </c>
      <c r="AU893" s="511">
        <f ca="1">COUNTIF(INDIRECT("U"&amp;(ROW()+12*(($AO893-1)*3+$AP893)-ROW())/12+5):INDIRECT("AF"&amp;(ROW()+12*(($AO893-1)*3+$AP893)-ROW())/12+5),AT893)</f>
        <v>0</v>
      </c>
      <c r="AV893" s="511">
        <f ca="1">IF(AND(AR893+AT893&gt;0,AS893+AU893&gt;0),COUNTIF(AV$6:AV892,"&gt;0")+1,0)</f>
        <v>0</v>
      </c>
    </row>
    <row r="894" spans="41:48">
      <c r="AO894" s="511">
        <v>25</v>
      </c>
      <c r="AP894" s="511">
        <v>3</v>
      </c>
      <c r="AQ894" s="511">
        <v>1</v>
      </c>
      <c r="AR894" s="515">
        <f ca="1">IF($AQ894=1,IF(INDIRECT(ADDRESS(($AO894-1)*3+$AP894+5,$AQ894+7))="",0,INDIRECT(ADDRESS(($AO894-1)*3+$AP894+5,$AQ894+7))),IF(INDIRECT(ADDRESS(($AO894-1)*3+$AP894+5,$AQ894+7))="",0,IF(COUNTIF(INDIRECT(ADDRESS(($AO894-1)*36+($AP894-1)*12+6,COLUMN())):INDIRECT(ADDRESS(($AO894-1)*36+($AP894-1)*12+$AQ894+4,COLUMN())),INDIRECT(ADDRESS(($AO894-1)*3+$AP894+5,$AQ894+7)))&gt;=1,0,INDIRECT(ADDRESS(($AO894-1)*3+$AP894+5,$AQ894+7)))))</f>
        <v>0</v>
      </c>
      <c r="AS894" s="511">
        <f ca="1">COUNTIF(INDIRECT("H"&amp;(ROW()+12*(($AO894-1)*3+$AP894)-ROW())/12+5):INDIRECT("S"&amp;(ROW()+12*(($AO894-1)*3+$AP894)-ROW())/12+5),AR894)</f>
        <v>0</v>
      </c>
      <c r="AT894" s="515">
        <f ca="1">IF($AQ894=1,IF(INDIRECT(ADDRESS(($AO894-1)*3+$AP894+5,$AQ894+20))="",0,INDIRECT(ADDRESS(($AO894-1)*3+$AP894+5,$AQ894+20))),IF(INDIRECT(ADDRESS(($AO894-1)*3+$AP894+5,$AQ894+20))="",0,IF(COUNTIF(INDIRECT(ADDRESS(($AO894-1)*36+($AP894-1)*12+6,COLUMN())):INDIRECT(ADDRESS(($AO894-1)*36+($AP894-1)*12+$AQ894+4,COLUMN())),INDIRECT(ADDRESS(($AO894-1)*3+$AP894+5,$AQ894+20)))&gt;=1,0,INDIRECT(ADDRESS(($AO894-1)*3+$AP894+5,$AQ894+20)))))</f>
        <v>0</v>
      </c>
      <c r="AU894" s="511">
        <f ca="1">COUNTIF(INDIRECT("U"&amp;(ROW()+12*(($AO894-1)*3+$AP894)-ROW())/12+5):INDIRECT("AF"&amp;(ROW()+12*(($AO894-1)*3+$AP894)-ROW())/12+5),AT894)</f>
        <v>0</v>
      </c>
      <c r="AV894" s="511">
        <f ca="1">IF(AND(AR894+AT894&gt;0,AS894+AU894&gt;0),COUNTIF(AV$6:AV893,"&gt;0")+1,0)</f>
        <v>0</v>
      </c>
    </row>
    <row r="895" spans="41:48">
      <c r="AO895" s="511">
        <v>25</v>
      </c>
      <c r="AP895" s="511">
        <v>3</v>
      </c>
      <c r="AQ895" s="511">
        <v>2</v>
      </c>
      <c r="AR895" s="515">
        <f ca="1">IF($AQ895=1,IF(INDIRECT(ADDRESS(($AO895-1)*3+$AP895+5,$AQ895+7))="",0,INDIRECT(ADDRESS(($AO895-1)*3+$AP895+5,$AQ895+7))),IF(INDIRECT(ADDRESS(($AO895-1)*3+$AP895+5,$AQ895+7))="",0,IF(COUNTIF(INDIRECT(ADDRESS(($AO895-1)*36+($AP895-1)*12+6,COLUMN())):INDIRECT(ADDRESS(($AO895-1)*36+($AP895-1)*12+$AQ895+4,COLUMN())),INDIRECT(ADDRESS(($AO895-1)*3+$AP895+5,$AQ895+7)))&gt;=1,0,INDIRECT(ADDRESS(($AO895-1)*3+$AP895+5,$AQ895+7)))))</f>
        <v>0</v>
      </c>
      <c r="AS895" s="511">
        <f ca="1">COUNTIF(INDIRECT("H"&amp;(ROW()+12*(($AO895-1)*3+$AP895)-ROW())/12+5):INDIRECT("S"&amp;(ROW()+12*(($AO895-1)*3+$AP895)-ROW())/12+5),AR895)</f>
        <v>0</v>
      </c>
      <c r="AT895" s="515">
        <f ca="1">IF($AQ895=1,IF(INDIRECT(ADDRESS(($AO895-1)*3+$AP895+5,$AQ895+20))="",0,INDIRECT(ADDRESS(($AO895-1)*3+$AP895+5,$AQ895+20))),IF(INDIRECT(ADDRESS(($AO895-1)*3+$AP895+5,$AQ895+20))="",0,IF(COUNTIF(INDIRECT(ADDRESS(($AO895-1)*36+($AP895-1)*12+6,COLUMN())):INDIRECT(ADDRESS(($AO895-1)*36+($AP895-1)*12+$AQ895+4,COLUMN())),INDIRECT(ADDRESS(($AO895-1)*3+$AP895+5,$AQ895+20)))&gt;=1,0,INDIRECT(ADDRESS(($AO895-1)*3+$AP895+5,$AQ895+20)))))</f>
        <v>0</v>
      </c>
      <c r="AU895" s="511">
        <f ca="1">COUNTIF(INDIRECT("U"&amp;(ROW()+12*(($AO895-1)*3+$AP895)-ROW())/12+5):INDIRECT("AF"&amp;(ROW()+12*(($AO895-1)*3+$AP895)-ROW())/12+5),AT895)</f>
        <v>0</v>
      </c>
      <c r="AV895" s="511">
        <f ca="1">IF(AND(AR895+AT895&gt;0,AS895+AU895&gt;0),COUNTIF(AV$6:AV894,"&gt;0")+1,0)</f>
        <v>0</v>
      </c>
    </row>
    <row r="896" spans="41:48">
      <c r="AO896" s="511">
        <v>25</v>
      </c>
      <c r="AP896" s="511">
        <v>3</v>
      </c>
      <c r="AQ896" s="511">
        <v>3</v>
      </c>
      <c r="AR896" s="515">
        <f ca="1">IF($AQ896=1,IF(INDIRECT(ADDRESS(($AO896-1)*3+$AP896+5,$AQ896+7))="",0,INDIRECT(ADDRESS(($AO896-1)*3+$AP896+5,$AQ896+7))),IF(INDIRECT(ADDRESS(($AO896-1)*3+$AP896+5,$AQ896+7))="",0,IF(COUNTIF(INDIRECT(ADDRESS(($AO896-1)*36+($AP896-1)*12+6,COLUMN())):INDIRECT(ADDRESS(($AO896-1)*36+($AP896-1)*12+$AQ896+4,COLUMN())),INDIRECT(ADDRESS(($AO896-1)*3+$AP896+5,$AQ896+7)))&gt;=1,0,INDIRECT(ADDRESS(($AO896-1)*3+$AP896+5,$AQ896+7)))))</f>
        <v>0</v>
      </c>
      <c r="AS896" s="511">
        <f ca="1">COUNTIF(INDIRECT("H"&amp;(ROW()+12*(($AO896-1)*3+$AP896)-ROW())/12+5):INDIRECT("S"&amp;(ROW()+12*(($AO896-1)*3+$AP896)-ROW())/12+5),AR896)</f>
        <v>0</v>
      </c>
      <c r="AT896" s="515">
        <f ca="1">IF($AQ896=1,IF(INDIRECT(ADDRESS(($AO896-1)*3+$AP896+5,$AQ896+20))="",0,INDIRECT(ADDRESS(($AO896-1)*3+$AP896+5,$AQ896+20))),IF(INDIRECT(ADDRESS(($AO896-1)*3+$AP896+5,$AQ896+20))="",0,IF(COUNTIF(INDIRECT(ADDRESS(($AO896-1)*36+($AP896-1)*12+6,COLUMN())):INDIRECT(ADDRESS(($AO896-1)*36+($AP896-1)*12+$AQ896+4,COLUMN())),INDIRECT(ADDRESS(($AO896-1)*3+$AP896+5,$AQ896+20)))&gt;=1,0,INDIRECT(ADDRESS(($AO896-1)*3+$AP896+5,$AQ896+20)))))</f>
        <v>0</v>
      </c>
      <c r="AU896" s="511">
        <f ca="1">COUNTIF(INDIRECT("U"&amp;(ROW()+12*(($AO896-1)*3+$AP896)-ROW())/12+5):INDIRECT("AF"&amp;(ROW()+12*(($AO896-1)*3+$AP896)-ROW())/12+5),AT896)</f>
        <v>0</v>
      </c>
      <c r="AV896" s="511">
        <f ca="1">IF(AND(AR896+AT896&gt;0,AS896+AU896&gt;0),COUNTIF(AV$6:AV895,"&gt;0")+1,0)</f>
        <v>0</v>
      </c>
    </row>
    <row r="897" spans="41:48">
      <c r="AO897" s="511">
        <v>25</v>
      </c>
      <c r="AP897" s="511">
        <v>3</v>
      </c>
      <c r="AQ897" s="511">
        <v>4</v>
      </c>
      <c r="AR897" s="515">
        <f ca="1">IF($AQ897=1,IF(INDIRECT(ADDRESS(($AO897-1)*3+$AP897+5,$AQ897+7))="",0,INDIRECT(ADDRESS(($AO897-1)*3+$AP897+5,$AQ897+7))),IF(INDIRECT(ADDRESS(($AO897-1)*3+$AP897+5,$AQ897+7))="",0,IF(COUNTIF(INDIRECT(ADDRESS(($AO897-1)*36+($AP897-1)*12+6,COLUMN())):INDIRECT(ADDRESS(($AO897-1)*36+($AP897-1)*12+$AQ897+4,COLUMN())),INDIRECT(ADDRESS(($AO897-1)*3+$AP897+5,$AQ897+7)))&gt;=1,0,INDIRECT(ADDRESS(($AO897-1)*3+$AP897+5,$AQ897+7)))))</f>
        <v>0</v>
      </c>
      <c r="AS897" s="511">
        <f ca="1">COUNTIF(INDIRECT("H"&amp;(ROW()+12*(($AO897-1)*3+$AP897)-ROW())/12+5):INDIRECT("S"&amp;(ROW()+12*(($AO897-1)*3+$AP897)-ROW())/12+5),AR897)</f>
        <v>0</v>
      </c>
      <c r="AT897" s="515">
        <f ca="1">IF($AQ897=1,IF(INDIRECT(ADDRESS(($AO897-1)*3+$AP897+5,$AQ897+20))="",0,INDIRECT(ADDRESS(($AO897-1)*3+$AP897+5,$AQ897+20))),IF(INDIRECT(ADDRESS(($AO897-1)*3+$AP897+5,$AQ897+20))="",0,IF(COUNTIF(INDIRECT(ADDRESS(($AO897-1)*36+($AP897-1)*12+6,COLUMN())):INDIRECT(ADDRESS(($AO897-1)*36+($AP897-1)*12+$AQ897+4,COLUMN())),INDIRECT(ADDRESS(($AO897-1)*3+$AP897+5,$AQ897+20)))&gt;=1,0,INDIRECT(ADDRESS(($AO897-1)*3+$AP897+5,$AQ897+20)))))</f>
        <v>0</v>
      </c>
      <c r="AU897" s="511">
        <f ca="1">COUNTIF(INDIRECT("U"&amp;(ROW()+12*(($AO897-1)*3+$AP897)-ROW())/12+5):INDIRECT("AF"&amp;(ROW()+12*(($AO897-1)*3+$AP897)-ROW())/12+5),AT897)</f>
        <v>0</v>
      </c>
      <c r="AV897" s="511">
        <f ca="1">IF(AND(AR897+AT897&gt;0,AS897+AU897&gt;0),COUNTIF(AV$6:AV896,"&gt;0")+1,0)</f>
        <v>0</v>
      </c>
    </row>
    <row r="898" spans="41:48">
      <c r="AO898" s="511">
        <v>25</v>
      </c>
      <c r="AP898" s="511">
        <v>3</v>
      </c>
      <c r="AQ898" s="511">
        <v>5</v>
      </c>
      <c r="AR898" s="515">
        <f ca="1">IF($AQ898=1,IF(INDIRECT(ADDRESS(($AO898-1)*3+$AP898+5,$AQ898+7))="",0,INDIRECT(ADDRESS(($AO898-1)*3+$AP898+5,$AQ898+7))),IF(INDIRECT(ADDRESS(($AO898-1)*3+$AP898+5,$AQ898+7))="",0,IF(COUNTIF(INDIRECT(ADDRESS(($AO898-1)*36+($AP898-1)*12+6,COLUMN())):INDIRECT(ADDRESS(($AO898-1)*36+($AP898-1)*12+$AQ898+4,COLUMN())),INDIRECT(ADDRESS(($AO898-1)*3+$AP898+5,$AQ898+7)))&gt;=1,0,INDIRECT(ADDRESS(($AO898-1)*3+$AP898+5,$AQ898+7)))))</f>
        <v>0</v>
      </c>
      <c r="AS898" s="511">
        <f ca="1">COUNTIF(INDIRECT("H"&amp;(ROW()+12*(($AO898-1)*3+$AP898)-ROW())/12+5):INDIRECT("S"&amp;(ROW()+12*(($AO898-1)*3+$AP898)-ROW())/12+5),AR898)</f>
        <v>0</v>
      </c>
      <c r="AT898" s="515">
        <f ca="1">IF($AQ898=1,IF(INDIRECT(ADDRESS(($AO898-1)*3+$AP898+5,$AQ898+20))="",0,INDIRECT(ADDRESS(($AO898-1)*3+$AP898+5,$AQ898+20))),IF(INDIRECT(ADDRESS(($AO898-1)*3+$AP898+5,$AQ898+20))="",0,IF(COUNTIF(INDIRECT(ADDRESS(($AO898-1)*36+($AP898-1)*12+6,COLUMN())):INDIRECT(ADDRESS(($AO898-1)*36+($AP898-1)*12+$AQ898+4,COLUMN())),INDIRECT(ADDRESS(($AO898-1)*3+$AP898+5,$AQ898+20)))&gt;=1,0,INDIRECT(ADDRESS(($AO898-1)*3+$AP898+5,$AQ898+20)))))</f>
        <v>0</v>
      </c>
      <c r="AU898" s="511">
        <f ca="1">COUNTIF(INDIRECT("U"&amp;(ROW()+12*(($AO898-1)*3+$AP898)-ROW())/12+5):INDIRECT("AF"&amp;(ROW()+12*(($AO898-1)*3+$AP898)-ROW())/12+5),AT898)</f>
        <v>0</v>
      </c>
      <c r="AV898" s="511">
        <f ca="1">IF(AND(AR898+AT898&gt;0,AS898+AU898&gt;0),COUNTIF(AV$6:AV897,"&gt;0")+1,0)</f>
        <v>0</v>
      </c>
    </row>
    <row r="899" spans="41:48">
      <c r="AO899" s="511">
        <v>25</v>
      </c>
      <c r="AP899" s="511">
        <v>3</v>
      </c>
      <c r="AQ899" s="511">
        <v>6</v>
      </c>
      <c r="AR899" s="515">
        <f ca="1">IF($AQ899=1,IF(INDIRECT(ADDRESS(($AO899-1)*3+$AP899+5,$AQ899+7))="",0,INDIRECT(ADDRESS(($AO899-1)*3+$AP899+5,$AQ899+7))),IF(INDIRECT(ADDRESS(($AO899-1)*3+$AP899+5,$AQ899+7))="",0,IF(COUNTIF(INDIRECT(ADDRESS(($AO899-1)*36+($AP899-1)*12+6,COLUMN())):INDIRECT(ADDRESS(($AO899-1)*36+($AP899-1)*12+$AQ899+4,COLUMN())),INDIRECT(ADDRESS(($AO899-1)*3+$AP899+5,$AQ899+7)))&gt;=1,0,INDIRECT(ADDRESS(($AO899-1)*3+$AP899+5,$AQ899+7)))))</f>
        <v>0</v>
      </c>
      <c r="AS899" s="511">
        <f ca="1">COUNTIF(INDIRECT("H"&amp;(ROW()+12*(($AO899-1)*3+$AP899)-ROW())/12+5):INDIRECT("S"&amp;(ROW()+12*(($AO899-1)*3+$AP899)-ROW())/12+5),AR899)</f>
        <v>0</v>
      </c>
      <c r="AT899" s="515">
        <f ca="1">IF($AQ899=1,IF(INDIRECT(ADDRESS(($AO899-1)*3+$AP899+5,$AQ899+20))="",0,INDIRECT(ADDRESS(($AO899-1)*3+$AP899+5,$AQ899+20))),IF(INDIRECT(ADDRESS(($AO899-1)*3+$AP899+5,$AQ899+20))="",0,IF(COUNTIF(INDIRECT(ADDRESS(($AO899-1)*36+($AP899-1)*12+6,COLUMN())):INDIRECT(ADDRESS(($AO899-1)*36+($AP899-1)*12+$AQ899+4,COLUMN())),INDIRECT(ADDRESS(($AO899-1)*3+$AP899+5,$AQ899+20)))&gt;=1,0,INDIRECT(ADDRESS(($AO899-1)*3+$AP899+5,$AQ899+20)))))</f>
        <v>0</v>
      </c>
      <c r="AU899" s="511">
        <f ca="1">COUNTIF(INDIRECT("U"&amp;(ROW()+12*(($AO899-1)*3+$AP899)-ROW())/12+5):INDIRECT("AF"&amp;(ROW()+12*(($AO899-1)*3+$AP899)-ROW())/12+5),AT899)</f>
        <v>0</v>
      </c>
      <c r="AV899" s="511">
        <f ca="1">IF(AND(AR899+AT899&gt;0,AS899+AU899&gt;0),COUNTIF(AV$6:AV898,"&gt;0")+1,0)</f>
        <v>0</v>
      </c>
    </row>
    <row r="900" spans="41:48">
      <c r="AO900" s="511">
        <v>25</v>
      </c>
      <c r="AP900" s="511">
        <v>3</v>
      </c>
      <c r="AQ900" s="511">
        <v>7</v>
      </c>
      <c r="AR900" s="515">
        <f ca="1">IF($AQ900=1,IF(INDIRECT(ADDRESS(($AO900-1)*3+$AP900+5,$AQ900+7))="",0,INDIRECT(ADDRESS(($AO900-1)*3+$AP900+5,$AQ900+7))),IF(INDIRECT(ADDRESS(($AO900-1)*3+$AP900+5,$AQ900+7))="",0,IF(COUNTIF(INDIRECT(ADDRESS(($AO900-1)*36+($AP900-1)*12+6,COLUMN())):INDIRECT(ADDRESS(($AO900-1)*36+($AP900-1)*12+$AQ900+4,COLUMN())),INDIRECT(ADDRESS(($AO900-1)*3+$AP900+5,$AQ900+7)))&gt;=1,0,INDIRECT(ADDRESS(($AO900-1)*3+$AP900+5,$AQ900+7)))))</f>
        <v>0</v>
      </c>
      <c r="AS900" s="511">
        <f ca="1">COUNTIF(INDIRECT("H"&amp;(ROW()+12*(($AO900-1)*3+$AP900)-ROW())/12+5):INDIRECT("S"&amp;(ROW()+12*(($AO900-1)*3+$AP900)-ROW())/12+5),AR900)</f>
        <v>0</v>
      </c>
      <c r="AT900" s="515">
        <f ca="1">IF($AQ900=1,IF(INDIRECT(ADDRESS(($AO900-1)*3+$AP900+5,$AQ900+20))="",0,INDIRECT(ADDRESS(($AO900-1)*3+$AP900+5,$AQ900+20))),IF(INDIRECT(ADDRESS(($AO900-1)*3+$AP900+5,$AQ900+20))="",0,IF(COUNTIF(INDIRECT(ADDRESS(($AO900-1)*36+($AP900-1)*12+6,COLUMN())):INDIRECT(ADDRESS(($AO900-1)*36+($AP900-1)*12+$AQ900+4,COLUMN())),INDIRECT(ADDRESS(($AO900-1)*3+$AP900+5,$AQ900+20)))&gt;=1,0,INDIRECT(ADDRESS(($AO900-1)*3+$AP900+5,$AQ900+20)))))</f>
        <v>0</v>
      </c>
      <c r="AU900" s="511">
        <f ca="1">COUNTIF(INDIRECT("U"&amp;(ROW()+12*(($AO900-1)*3+$AP900)-ROW())/12+5):INDIRECT("AF"&amp;(ROW()+12*(($AO900-1)*3+$AP900)-ROW())/12+5),AT900)</f>
        <v>0</v>
      </c>
      <c r="AV900" s="511">
        <f ca="1">IF(AND(AR900+AT900&gt;0,AS900+AU900&gt;0),COUNTIF(AV$6:AV899,"&gt;0")+1,0)</f>
        <v>0</v>
      </c>
    </row>
    <row r="901" spans="41:48">
      <c r="AO901" s="511">
        <v>25</v>
      </c>
      <c r="AP901" s="511">
        <v>3</v>
      </c>
      <c r="AQ901" s="511">
        <v>8</v>
      </c>
      <c r="AR901" s="515">
        <f ca="1">IF($AQ901=1,IF(INDIRECT(ADDRESS(($AO901-1)*3+$AP901+5,$AQ901+7))="",0,INDIRECT(ADDRESS(($AO901-1)*3+$AP901+5,$AQ901+7))),IF(INDIRECT(ADDRESS(($AO901-1)*3+$AP901+5,$AQ901+7))="",0,IF(COUNTIF(INDIRECT(ADDRESS(($AO901-1)*36+($AP901-1)*12+6,COLUMN())):INDIRECT(ADDRESS(($AO901-1)*36+($AP901-1)*12+$AQ901+4,COLUMN())),INDIRECT(ADDRESS(($AO901-1)*3+$AP901+5,$AQ901+7)))&gt;=1,0,INDIRECT(ADDRESS(($AO901-1)*3+$AP901+5,$AQ901+7)))))</f>
        <v>0</v>
      </c>
      <c r="AS901" s="511">
        <f ca="1">COUNTIF(INDIRECT("H"&amp;(ROW()+12*(($AO901-1)*3+$AP901)-ROW())/12+5):INDIRECT("S"&amp;(ROW()+12*(($AO901-1)*3+$AP901)-ROW())/12+5),AR901)</f>
        <v>0</v>
      </c>
      <c r="AT901" s="515">
        <f ca="1">IF($AQ901=1,IF(INDIRECT(ADDRESS(($AO901-1)*3+$AP901+5,$AQ901+20))="",0,INDIRECT(ADDRESS(($AO901-1)*3+$AP901+5,$AQ901+20))),IF(INDIRECT(ADDRESS(($AO901-1)*3+$AP901+5,$AQ901+20))="",0,IF(COUNTIF(INDIRECT(ADDRESS(($AO901-1)*36+($AP901-1)*12+6,COLUMN())):INDIRECT(ADDRESS(($AO901-1)*36+($AP901-1)*12+$AQ901+4,COLUMN())),INDIRECT(ADDRESS(($AO901-1)*3+$AP901+5,$AQ901+20)))&gt;=1,0,INDIRECT(ADDRESS(($AO901-1)*3+$AP901+5,$AQ901+20)))))</f>
        <v>0</v>
      </c>
      <c r="AU901" s="511">
        <f ca="1">COUNTIF(INDIRECT("U"&amp;(ROW()+12*(($AO901-1)*3+$AP901)-ROW())/12+5):INDIRECT("AF"&amp;(ROW()+12*(($AO901-1)*3+$AP901)-ROW())/12+5),AT901)</f>
        <v>0</v>
      </c>
      <c r="AV901" s="511">
        <f ca="1">IF(AND(AR901+AT901&gt;0,AS901+AU901&gt;0),COUNTIF(AV$6:AV900,"&gt;0")+1,0)</f>
        <v>0</v>
      </c>
    </row>
    <row r="902" spans="41:48">
      <c r="AO902" s="511">
        <v>25</v>
      </c>
      <c r="AP902" s="511">
        <v>3</v>
      </c>
      <c r="AQ902" s="511">
        <v>9</v>
      </c>
      <c r="AR902" s="515">
        <f ca="1">IF($AQ902=1,IF(INDIRECT(ADDRESS(($AO902-1)*3+$AP902+5,$AQ902+7))="",0,INDIRECT(ADDRESS(($AO902-1)*3+$AP902+5,$AQ902+7))),IF(INDIRECT(ADDRESS(($AO902-1)*3+$AP902+5,$AQ902+7))="",0,IF(COUNTIF(INDIRECT(ADDRESS(($AO902-1)*36+($AP902-1)*12+6,COLUMN())):INDIRECT(ADDRESS(($AO902-1)*36+($AP902-1)*12+$AQ902+4,COLUMN())),INDIRECT(ADDRESS(($AO902-1)*3+$AP902+5,$AQ902+7)))&gt;=1,0,INDIRECT(ADDRESS(($AO902-1)*3+$AP902+5,$AQ902+7)))))</f>
        <v>0</v>
      </c>
      <c r="AS902" s="511">
        <f ca="1">COUNTIF(INDIRECT("H"&amp;(ROW()+12*(($AO902-1)*3+$AP902)-ROW())/12+5):INDIRECT("S"&amp;(ROW()+12*(($AO902-1)*3+$AP902)-ROW())/12+5),AR902)</f>
        <v>0</v>
      </c>
      <c r="AT902" s="515">
        <f ca="1">IF($AQ902=1,IF(INDIRECT(ADDRESS(($AO902-1)*3+$AP902+5,$AQ902+20))="",0,INDIRECT(ADDRESS(($AO902-1)*3+$AP902+5,$AQ902+20))),IF(INDIRECT(ADDRESS(($AO902-1)*3+$AP902+5,$AQ902+20))="",0,IF(COUNTIF(INDIRECT(ADDRESS(($AO902-1)*36+($AP902-1)*12+6,COLUMN())):INDIRECT(ADDRESS(($AO902-1)*36+($AP902-1)*12+$AQ902+4,COLUMN())),INDIRECT(ADDRESS(($AO902-1)*3+$AP902+5,$AQ902+20)))&gt;=1,0,INDIRECT(ADDRESS(($AO902-1)*3+$AP902+5,$AQ902+20)))))</f>
        <v>0</v>
      </c>
      <c r="AU902" s="511">
        <f ca="1">COUNTIF(INDIRECT("U"&amp;(ROW()+12*(($AO902-1)*3+$AP902)-ROW())/12+5):INDIRECT("AF"&amp;(ROW()+12*(($AO902-1)*3+$AP902)-ROW())/12+5),AT902)</f>
        <v>0</v>
      </c>
      <c r="AV902" s="511">
        <f ca="1">IF(AND(AR902+AT902&gt;0,AS902+AU902&gt;0),COUNTIF(AV$6:AV901,"&gt;0")+1,0)</f>
        <v>0</v>
      </c>
    </row>
    <row r="903" spans="41:48">
      <c r="AO903" s="511">
        <v>25</v>
      </c>
      <c r="AP903" s="511">
        <v>3</v>
      </c>
      <c r="AQ903" s="511">
        <v>10</v>
      </c>
      <c r="AR903" s="515">
        <f ca="1">IF($AQ903=1,IF(INDIRECT(ADDRESS(($AO903-1)*3+$AP903+5,$AQ903+7))="",0,INDIRECT(ADDRESS(($AO903-1)*3+$AP903+5,$AQ903+7))),IF(INDIRECT(ADDRESS(($AO903-1)*3+$AP903+5,$AQ903+7))="",0,IF(COUNTIF(INDIRECT(ADDRESS(($AO903-1)*36+($AP903-1)*12+6,COLUMN())):INDIRECT(ADDRESS(($AO903-1)*36+($AP903-1)*12+$AQ903+4,COLUMN())),INDIRECT(ADDRESS(($AO903-1)*3+$AP903+5,$AQ903+7)))&gt;=1,0,INDIRECT(ADDRESS(($AO903-1)*3+$AP903+5,$AQ903+7)))))</f>
        <v>0</v>
      </c>
      <c r="AS903" s="511">
        <f ca="1">COUNTIF(INDIRECT("H"&amp;(ROW()+12*(($AO903-1)*3+$AP903)-ROW())/12+5):INDIRECT("S"&amp;(ROW()+12*(($AO903-1)*3+$AP903)-ROW())/12+5),AR903)</f>
        <v>0</v>
      </c>
      <c r="AT903" s="515">
        <f ca="1">IF($AQ903=1,IF(INDIRECT(ADDRESS(($AO903-1)*3+$AP903+5,$AQ903+20))="",0,INDIRECT(ADDRESS(($AO903-1)*3+$AP903+5,$AQ903+20))),IF(INDIRECT(ADDRESS(($AO903-1)*3+$AP903+5,$AQ903+20))="",0,IF(COUNTIF(INDIRECT(ADDRESS(($AO903-1)*36+($AP903-1)*12+6,COLUMN())):INDIRECT(ADDRESS(($AO903-1)*36+($AP903-1)*12+$AQ903+4,COLUMN())),INDIRECT(ADDRESS(($AO903-1)*3+$AP903+5,$AQ903+20)))&gt;=1,0,INDIRECT(ADDRESS(($AO903-1)*3+$AP903+5,$AQ903+20)))))</f>
        <v>0</v>
      </c>
      <c r="AU903" s="511">
        <f ca="1">COUNTIF(INDIRECT("U"&amp;(ROW()+12*(($AO903-1)*3+$AP903)-ROW())/12+5):INDIRECT("AF"&amp;(ROW()+12*(($AO903-1)*3+$AP903)-ROW())/12+5),AT903)</f>
        <v>0</v>
      </c>
      <c r="AV903" s="511">
        <f ca="1">IF(AND(AR903+AT903&gt;0,AS903+AU903&gt;0),COUNTIF(AV$6:AV902,"&gt;0")+1,0)</f>
        <v>0</v>
      </c>
    </row>
    <row r="904" spans="41:48">
      <c r="AO904" s="511">
        <v>25</v>
      </c>
      <c r="AP904" s="511">
        <v>3</v>
      </c>
      <c r="AQ904" s="511">
        <v>11</v>
      </c>
      <c r="AR904" s="515">
        <f ca="1">IF($AQ904=1,IF(INDIRECT(ADDRESS(($AO904-1)*3+$AP904+5,$AQ904+7))="",0,INDIRECT(ADDRESS(($AO904-1)*3+$AP904+5,$AQ904+7))),IF(INDIRECT(ADDRESS(($AO904-1)*3+$AP904+5,$AQ904+7))="",0,IF(COUNTIF(INDIRECT(ADDRESS(($AO904-1)*36+($AP904-1)*12+6,COLUMN())):INDIRECT(ADDRESS(($AO904-1)*36+($AP904-1)*12+$AQ904+4,COLUMN())),INDIRECT(ADDRESS(($AO904-1)*3+$AP904+5,$AQ904+7)))&gt;=1,0,INDIRECT(ADDRESS(($AO904-1)*3+$AP904+5,$AQ904+7)))))</f>
        <v>0</v>
      </c>
      <c r="AS904" s="511">
        <f ca="1">COUNTIF(INDIRECT("H"&amp;(ROW()+12*(($AO904-1)*3+$AP904)-ROW())/12+5):INDIRECT("S"&amp;(ROW()+12*(($AO904-1)*3+$AP904)-ROW())/12+5),AR904)</f>
        <v>0</v>
      </c>
      <c r="AT904" s="515">
        <f ca="1">IF($AQ904=1,IF(INDIRECT(ADDRESS(($AO904-1)*3+$AP904+5,$AQ904+20))="",0,INDIRECT(ADDRESS(($AO904-1)*3+$AP904+5,$AQ904+20))),IF(INDIRECT(ADDRESS(($AO904-1)*3+$AP904+5,$AQ904+20))="",0,IF(COUNTIF(INDIRECT(ADDRESS(($AO904-1)*36+($AP904-1)*12+6,COLUMN())):INDIRECT(ADDRESS(($AO904-1)*36+($AP904-1)*12+$AQ904+4,COLUMN())),INDIRECT(ADDRESS(($AO904-1)*3+$AP904+5,$AQ904+20)))&gt;=1,0,INDIRECT(ADDRESS(($AO904-1)*3+$AP904+5,$AQ904+20)))))</f>
        <v>0</v>
      </c>
      <c r="AU904" s="511">
        <f ca="1">COUNTIF(INDIRECT("U"&amp;(ROW()+12*(($AO904-1)*3+$AP904)-ROW())/12+5):INDIRECT("AF"&amp;(ROW()+12*(($AO904-1)*3+$AP904)-ROW())/12+5),AT904)</f>
        <v>0</v>
      </c>
      <c r="AV904" s="511">
        <f ca="1">IF(AND(AR904+AT904&gt;0,AS904+AU904&gt;0),COUNTIF(AV$6:AV903,"&gt;0")+1,0)</f>
        <v>0</v>
      </c>
    </row>
    <row r="905" spans="41:48">
      <c r="AO905" s="511">
        <v>25</v>
      </c>
      <c r="AP905" s="511">
        <v>3</v>
      </c>
      <c r="AQ905" s="511">
        <v>12</v>
      </c>
      <c r="AR905" s="515">
        <f ca="1">IF($AQ905=1,IF(INDIRECT(ADDRESS(($AO905-1)*3+$AP905+5,$AQ905+7))="",0,INDIRECT(ADDRESS(($AO905-1)*3+$AP905+5,$AQ905+7))),IF(INDIRECT(ADDRESS(($AO905-1)*3+$AP905+5,$AQ905+7))="",0,IF(COUNTIF(INDIRECT(ADDRESS(($AO905-1)*36+($AP905-1)*12+6,COLUMN())):INDIRECT(ADDRESS(($AO905-1)*36+($AP905-1)*12+$AQ905+4,COLUMN())),INDIRECT(ADDRESS(($AO905-1)*3+$AP905+5,$AQ905+7)))&gt;=1,0,INDIRECT(ADDRESS(($AO905-1)*3+$AP905+5,$AQ905+7)))))</f>
        <v>0</v>
      </c>
      <c r="AS905" s="511">
        <f ca="1">COUNTIF(INDIRECT("H"&amp;(ROW()+12*(($AO905-1)*3+$AP905)-ROW())/12+5):INDIRECT("S"&amp;(ROW()+12*(($AO905-1)*3+$AP905)-ROW())/12+5),AR905)</f>
        <v>0</v>
      </c>
      <c r="AT905" s="515">
        <f ca="1">IF($AQ905=1,IF(INDIRECT(ADDRESS(($AO905-1)*3+$AP905+5,$AQ905+20))="",0,INDIRECT(ADDRESS(($AO905-1)*3+$AP905+5,$AQ905+20))),IF(INDIRECT(ADDRESS(($AO905-1)*3+$AP905+5,$AQ905+20))="",0,IF(COUNTIF(INDIRECT(ADDRESS(($AO905-1)*36+($AP905-1)*12+6,COLUMN())):INDIRECT(ADDRESS(($AO905-1)*36+($AP905-1)*12+$AQ905+4,COLUMN())),INDIRECT(ADDRESS(($AO905-1)*3+$AP905+5,$AQ905+20)))&gt;=1,0,INDIRECT(ADDRESS(($AO905-1)*3+$AP905+5,$AQ905+20)))))</f>
        <v>0</v>
      </c>
      <c r="AU905" s="511">
        <f ca="1">COUNTIF(INDIRECT("U"&amp;(ROW()+12*(($AO905-1)*3+$AP905)-ROW())/12+5):INDIRECT("AF"&amp;(ROW()+12*(($AO905-1)*3+$AP905)-ROW())/12+5),AT905)</f>
        <v>0</v>
      </c>
      <c r="AV905" s="511">
        <f ca="1">IF(AND(AR905+AT905&gt;0,AS905+AU905&gt;0),COUNTIF(AV$6:AV904,"&gt;0")+1,0)</f>
        <v>0</v>
      </c>
    </row>
    <row r="906" spans="41:48">
      <c r="AO906" s="511">
        <v>26</v>
      </c>
      <c r="AP906" s="511">
        <v>1</v>
      </c>
      <c r="AQ906" s="511">
        <v>1</v>
      </c>
      <c r="AR906" s="515">
        <f ca="1">IF($AQ906=1,IF(INDIRECT(ADDRESS(($AO906-1)*3+$AP906+5,$AQ906+7))="",0,INDIRECT(ADDRESS(($AO906-1)*3+$AP906+5,$AQ906+7))),IF(INDIRECT(ADDRESS(($AO906-1)*3+$AP906+5,$AQ906+7))="",0,IF(COUNTIF(INDIRECT(ADDRESS(($AO906-1)*36+($AP906-1)*12+6,COLUMN())):INDIRECT(ADDRESS(($AO906-1)*36+($AP906-1)*12+$AQ906+4,COLUMN())),INDIRECT(ADDRESS(($AO906-1)*3+$AP906+5,$AQ906+7)))&gt;=1,0,INDIRECT(ADDRESS(($AO906-1)*3+$AP906+5,$AQ906+7)))))</f>
        <v>0</v>
      </c>
      <c r="AS906" s="511">
        <f ca="1">COUNTIF(INDIRECT("H"&amp;(ROW()+12*(($AO906-1)*3+$AP906)-ROW())/12+5):INDIRECT("S"&amp;(ROW()+12*(($AO906-1)*3+$AP906)-ROW())/12+5),AR906)</f>
        <v>0</v>
      </c>
      <c r="AT906" s="515">
        <f ca="1">IF($AQ906=1,IF(INDIRECT(ADDRESS(($AO906-1)*3+$AP906+5,$AQ906+20))="",0,INDIRECT(ADDRESS(($AO906-1)*3+$AP906+5,$AQ906+20))),IF(INDIRECT(ADDRESS(($AO906-1)*3+$AP906+5,$AQ906+20))="",0,IF(COUNTIF(INDIRECT(ADDRESS(($AO906-1)*36+($AP906-1)*12+6,COLUMN())):INDIRECT(ADDRESS(($AO906-1)*36+($AP906-1)*12+$AQ906+4,COLUMN())),INDIRECT(ADDRESS(($AO906-1)*3+$AP906+5,$AQ906+20)))&gt;=1,0,INDIRECT(ADDRESS(($AO906-1)*3+$AP906+5,$AQ906+20)))))</f>
        <v>0</v>
      </c>
      <c r="AU906" s="511">
        <f ca="1">COUNTIF(INDIRECT("U"&amp;(ROW()+12*(($AO906-1)*3+$AP906)-ROW())/12+5):INDIRECT("AF"&amp;(ROW()+12*(($AO906-1)*3+$AP906)-ROW())/12+5),AT906)</f>
        <v>0</v>
      </c>
      <c r="AV906" s="511">
        <f ca="1">IF(AND(AR906+AT906&gt;0,AS906+AU906&gt;0),COUNTIF(AV$6:AV905,"&gt;0")+1,0)</f>
        <v>0</v>
      </c>
    </row>
    <row r="907" spans="41:48">
      <c r="AO907" s="511">
        <v>26</v>
      </c>
      <c r="AP907" s="511">
        <v>1</v>
      </c>
      <c r="AQ907" s="511">
        <v>2</v>
      </c>
      <c r="AR907" s="515">
        <f ca="1">IF($AQ907=1,IF(INDIRECT(ADDRESS(($AO907-1)*3+$AP907+5,$AQ907+7))="",0,INDIRECT(ADDRESS(($AO907-1)*3+$AP907+5,$AQ907+7))),IF(INDIRECT(ADDRESS(($AO907-1)*3+$AP907+5,$AQ907+7))="",0,IF(COUNTIF(INDIRECT(ADDRESS(($AO907-1)*36+($AP907-1)*12+6,COLUMN())):INDIRECT(ADDRESS(($AO907-1)*36+($AP907-1)*12+$AQ907+4,COLUMN())),INDIRECT(ADDRESS(($AO907-1)*3+$AP907+5,$AQ907+7)))&gt;=1,0,INDIRECT(ADDRESS(($AO907-1)*3+$AP907+5,$AQ907+7)))))</f>
        <v>0</v>
      </c>
      <c r="AS907" s="511">
        <f ca="1">COUNTIF(INDIRECT("H"&amp;(ROW()+12*(($AO907-1)*3+$AP907)-ROW())/12+5):INDIRECT("S"&amp;(ROW()+12*(($AO907-1)*3+$AP907)-ROW())/12+5),AR907)</f>
        <v>0</v>
      </c>
      <c r="AT907" s="515">
        <f ca="1">IF($AQ907=1,IF(INDIRECT(ADDRESS(($AO907-1)*3+$AP907+5,$AQ907+20))="",0,INDIRECT(ADDRESS(($AO907-1)*3+$AP907+5,$AQ907+20))),IF(INDIRECT(ADDRESS(($AO907-1)*3+$AP907+5,$AQ907+20))="",0,IF(COUNTIF(INDIRECT(ADDRESS(($AO907-1)*36+($AP907-1)*12+6,COLUMN())):INDIRECT(ADDRESS(($AO907-1)*36+($AP907-1)*12+$AQ907+4,COLUMN())),INDIRECT(ADDRESS(($AO907-1)*3+$AP907+5,$AQ907+20)))&gt;=1,0,INDIRECT(ADDRESS(($AO907-1)*3+$AP907+5,$AQ907+20)))))</f>
        <v>0</v>
      </c>
      <c r="AU907" s="511">
        <f ca="1">COUNTIF(INDIRECT("U"&amp;(ROW()+12*(($AO907-1)*3+$AP907)-ROW())/12+5):INDIRECT("AF"&amp;(ROW()+12*(($AO907-1)*3+$AP907)-ROW())/12+5),AT907)</f>
        <v>0</v>
      </c>
      <c r="AV907" s="511">
        <f ca="1">IF(AND(AR907+AT907&gt;0,AS907+AU907&gt;0),COUNTIF(AV$6:AV906,"&gt;0")+1,0)</f>
        <v>0</v>
      </c>
    </row>
    <row r="908" spans="41:48">
      <c r="AO908" s="511">
        <v>26</v>
      </c>
      <c r="AP908" s="511">
        <v>1</v>
      </c>
      <c r="AQ908" s="511">
        <v>3</v>
      </c>
      <c r="AR908" s="515">
        <f ca="1">IF($AQ908=1,IF(INDIRECT(ADDRESS(($AO908-1)*3+$AP908+5,$AQ908+7))="",0,INDIRECT(ADDRESS(($AO908-1)*3+$AP908+5,$AQ908+7))),IF(INDIRECT(ADDRESS(($AO908-1)*3+$AP908+5,$AQ908+7))="",0,IF(COUNTIF(INDIRECT(ADDRESS(($AO908-1)*36+($AP908-1)*12+6,COLUMN())):INDIRECT(ADDRESS(($AO908-1)*36+($AP908-1)*12+$AQ908+4,COLUMN())),INDIRECT(ADDRESS(($AO908-1)*3+$AP908+5,$AQ908+7)))&gt;=1,0,INDIRECT(ADDRESS(($AO908-1)*3+$AP908+5,$AQ908+7)))))</f>
        <v>0</v>
      </c>
      <c r="AS908" s="511">
        <f ca="1">COUNTIF(INDIRECT("H"&amp;(ROW()+12*(($AO908-1)*3+$AP908)-ROW())/12+5):INDIRECT("S"&amp;(ROW()+12*(($AO908-1)*3+$AP908)-ROW())/12+5),AR908)</f>
        <v>0</v>
      </c>
      <c r="AT908" s="515">
        <f ca="1">IF($AQ908=1,IF(INDIRECT(ADDRESS(($AO908-1)*3+$AP908+5,$AQ908+20))="",0,INDIRECT(ADDRESS(($AO908-1)*3+$AP908+5,$AQ908+20))),IF(INDIRECT(ADDRESS(($AO908-1)*3+$AP908+5,$AQ908+20))="",0,IF(COUNTIF(INDIRECT(ADDRESS(($AO908-1)*36+($AP908-1)*12+6,COLUMN())):INDIRECT(ADDRESS(($AO908-1)*36+($AP908-1)*12+$AQ908+4,COLUMN())),INDIRECT(ADDRESS(($AO908-1)*3+$AP908+5,$AQ908+20)))&gt;=1,0,INDIRECT(ADDRESS(($AO908-1)*3+$AP908+5,$AQ908+20)))))</f>
        <v>0</v>
      </c>
      <c r="AU908" s="511">
        <f ca="1">COUNTIF(INDIRECT("U"&amp;(ROW()+12*(($AO908-1)*3+$AP908)-ROW())/12+5):INDIRECT("AF"&amp;(ROW()+12*(($AO908-1)*3+$AP908)-ROW())/12+5),AT908)</f>
        <v>0</v>
      </c>
      <c r="AV908" s="511">
        <f ca="1">IF(AND(AR908+AT908&gt;0,AS908+AU908&gt;0),COUNTIF(AV$6:AV907,"&gt;0")+1,0)</f>
        <v>0</v>
      </c>
    </row>
    <row r="909" spans="41:48">
      <c r="AO909" s="511">
        <v>26</v>
      </c>
      <c r="AP909" s="511">
        <v>1</v>
      </c>
      <c r="AQ909" s="511">
        <v>4</v>
      </c>
      <c r="AR909" s="515">
        <f ca="1">IF($AQ909=1,IF(INDIRECT(ADDRESS(($AO909-1)*3+$AP909+5,$AQ909+7))="",0,INDIRECT(ADDRESS(($AO909-1)*3+$AP909+5,$AQ909+7))),IF(INDIRECT(ADDRESS(($AO909-1)*3+$AP909+5,$AQ909+7))="",0,IF(COUNTIF(INDIRECT(ADDRESS(($AO909-1)*36+($AP909-1)*12+6,COLUMN())):INDIRECT(ADDRESS(($AO909-1)*36+($AP909-1)*12+$AQ909+4,COLUMN())),INDIRECT(ADDRESS(($AO909-1)*3+$AP909+5,$AQ909+7)))&gt;=1,0,INDIRECT(ADDRESS(($AO909-1)*3+$AP909+5,$AQ909+7)))))</f>
        <v>0</v>
      </c>
      <c r="AS909" s="511">
        <f ca="1">COUNTIF(INDIRECT("H"&amp;(ROW()+12*(($AO909-1)*3+$AP909)-ROW())/12+5):INDIRECT("S"&amp;(ROW()+12*(($AO909-1)*3+$AP909)-ROW())/12+5),AR909)</f>
        <v>0</v>
      </c>
      <c r="AT909" s="515">
        <f ca="1">IF($AQ909=1,IF(INDIRECT(ADDRESS(($AO909-1)*3+$AP909+5,$AQ909+20))="",0,INDIRECT(ADDRESS(($AO909-1)*3+$AP909+5,$AQ909+20))),IF(INDIRECT(ADDRESS(($AO909-1)*3+$AP909+5,$AQ909+20))="",0,IF(COUNTIF(INDIRECT(ADDRESS(($AO909-1)*36+($AP909-1)*12+6,COLUMN())):INDIRECT(ADDRESS(($AO909-1)*36+($AP909-1)*12+$AQ909+4,COLUMN())),INDIRECT(ADDRESS(($AO909-1)*3+$AP909+5,$AQ909+20)))&gt;=1,0,INDIRECT(ADDRESS(($AO909-1)*3+$AP909+5,$AQ909+20)))))</f>
        <v>0</v>
      </c>
      <c r="AU909" s="511">
        <f ca="1">COUNTIF(INDIRECT("U"&amp;(ROW()+12*(($AO909-1)*3+$AP909)-ROW())/12+5):INDIRECT("AF"&amp;(ROW()+12*(($AO909-1)*3+$AP909)-ROW())/12+5),AT909)</f>
        <v>0</v>
      </c>
      <c r="AV909" s="511">
        <f ca="1">IF(AND(AR909+AT909&gt;0,AS909+AU909&gt;0),COUNTIF(AV$6:AV908,"&gt;0")+1,0)</f>
        <v>0</v>
      </c>
    </row>
    <row r="910" spans="41:48">
      <c r="AO910" s="511">
        <v>26</v>
      </c>
      <c r="AP910" s="511">
        <v>1</v>
      </c>
      <c r="AQ910" s="511">
        <v>5</v>
      </c>
      <c r="AR910" s="515">
        <f ca="1">IF($AQ910=1,IF(INDIRECT(ADDRESS(($AO910-1)*3+$AP910+5,$AQ910+7))="",0,INDIRECT(ADDRESS(($AO910-1)*3+$AP910+5,$AQ910+7))),IF(INDIRECT(ADDRESS(($AO910-1)*3+$AP910+5,$AQ910+7))="",0,IF(COUNTIF(INDIRECT(ADDRESS(($AO910-1)*36+($AP910-1)*12+6,COLUMN())):INDIRECT(ADDRESS(($AO910-1)*36+($AP910-1)*12+$AQ910+4,COLUMN())),INDIRECT(ADDRESS(($AO910-1)*3+$AP910+5,$AQ910+7)))&gt;=1,0,INDIRECT(ADDRESS(($AO910-1)*3+$AP910+5,$AQ910+7)))))</f>
        <v>0</v>
      </c>
      <c r="AS910" s="511">
        <f ca="1">COUNTIF(INDIRECT("H"&amp;(ROW()+12*(($AO910-1)*3+$AP910)-ROW())/12+5):INDIRECT("S"&amp;(ROW()+12*(($AO910-1)*3+$AP910)-ROW())/12+5),AR910)</f>
        <v>0</v>
      </c>
      <c r="AT910" s="515">
        <f ca="1">IF($AQ910=1,IF(INDIRECT(ADDRESS(($AO910-1)*3+$AP910+5,$AQ910+20))="",0,INDIRECT(ADDRESS(($AO910-1)*3+$AP910+5,$AQ910+20))),IF(INDIRECT(ADDRESS(($AO910-1)*3+$AP910+5,$AQ910+20))="",0,IF(COUNTIF(INDIRECT(ADDRESS(($AO910-1)*36+($AP910-1)*12+6,COLUMN())):INDIRECT(ADDRESS(($AO910-1)*36+($AP910-1)*12+$AQ910+4,COLUMN())),INDIRECT(ADDRESS(($AO910-1)*3+$AP910+5,$AQ910+20)))&gt;=1,0,INDIRECT(ADDRESS(($AO910-1)*3+$AP910+5,$AQ910+20)))))</f>
        <v>0</v>
      </c>
      <c r="AU910" s="511">
        <f ca="1">COUNTIF(INDIRECT("U"&amp;(ROW()+12*(($AO910-1)*3+$AP910)-ROW())/12+5):INDIRECT("AF"&amp;(ROW()+12*(($AO910-1)*3+$AP910)-ROW())/12+5),AT910)</f>
        <v>0</v>
      </c>
      <c r="AV910" s="511">
        <f ca="1">IF(AND(AR910+AT910&gt;0,AS910+AU910&gt;0),COUNTIF(AV$6:AV909,"&gt;0")+1,0)</f>
        <v>0</v>
      </c>
    </row>
    <row r="911" spans="41:48">
      <c r="AO911" s="511">
        <v>26</v>
      </c>
      <c r="AP911" s="511">
        <v>1</v>
      </c>
      <c r="AQ911" s="511">
        <v>6</v>
      </c>
      <c r="AR911" s="515">
        <f ca="1">IF($AQ911=1,IF(INDIRECT(ADDRESS(($AO911-1)*3+$AP911+5,$AQ911+7))="",0,INDIRECT(ADDRESS(($AO911-1)*3+$AP911+5,$AQ911+7))),IF(INDIRECT(ADDRESS(($AO911-1)*3+$AP911+5,$AQ911+7))="",0,IF(COUNTIF(INDIRECT(ADDRESS(($AO911-1)*36+($AP911-1)*12+6,COLUMN())):INDIRECT(ADDRESS(($AO911-1)*36+($AP911-1)*12+$AQ911+4,COLUMN())),INDIRECT(ADDRESS(($AO911-1)*3+$AP911+5,$AQ911+7)))&gt;=1,0,INDIRECT(ADDRESS(($AO911-1)*3+$AP911+5,$AQ911+7)))))</f>
        <v>0</v>
      </c>
      <c r="AS911" s="511">
        <f ca="1">COUNTIF(INDIRECT("H"&amp;(ROW()+12*(($AO911-1)*3+$AP911)-ROW())/12+5):INDIRECT("S"&amp;(ROW()+12*(($AO911-1)*3+$AP911)-ROW())/12+5),AR911)</f>
        <v>0</v>
      </c>
      <c r="AT911" s="515">
        <f ca="1">IF($AQ911=1,IF(INDIRECT(ADDRESS(($AO911-1)*3+$AP911+5,$AQ911+20))="",0,INDIRECT(ADDRESS(($AO911-1)*3+$AP911+5,$AQ911+20))),IF(INDIRECT(ADDRESS(($AO911-1)*3+$AP911+5,$AQ911+20))="",0,IF(COUNTIF(INDIRECT(ADDRESS(($AO911-1)*36+($AP911-1)*12+6,COLUMN())):INDIRECT(ADDRESS(($AO911-1)*36+($AP911-1)*12+$AQ911+4,COLUMN())),INDIRECT(ADDRESS(($AO911-1)*3+$AP911+5,$AQ911+20)))&gt;=1,0,INDIRECT(ADDRESS(($AO911-1)*3+$AP911+5,$AQ911+20)))))</f>
        <v>0</v>
      </c>
      <c r="AU911" s="511">
        <f ca="1">COUNTIF(INDIRECT("U"&amp;(ROW()+12*(($AO911-1)*3+$AP911)-ROW())/12+5):INDIRECT("AF"&amp;(ROW()+12*(($AO911-1)*3+$AP911)-ROW())/12+5),AT911)</f>
        <v>0</v>
      </c>
      <c r="AV911" s="511">
        <f ca="1">IF(AND(AR911+AT911&gt;0,AS911+AU911&gt;0),COUNTIF(AV$6:AV910,"&gt;0")+1,0)</f>
        <v>0</v>
      </c>
    </row>
    <row r="912" spans="41:48">
      <c r="AO912" s="511">
        <v>26</v>
      </c>
      <c r="AP912" s="511">
        <v>1</v>
      </c>
      <c r="AQ912" s="511">
        <v>7</v>
      </c>
      <c r="AR912" s="515">
        <f ca="1">IF($AQ912=1,IF(INDIRECT(ADDRESS(($AO912-1)*3+$AP912+5,$AQ912+7))="",0,INDIRECT(ADDRESS(($AO912-1)*3+$AP912+5,$AQ912+7))),IF(INDIRECT(ADDRESS(($AO912-1)*3+$AP912+5,$AQ912+7))="",0,IF(COUNTIF(INDIRECT(ADDRESS(($AO912-1)*36+($AP912-1)*12+6,COLUMN())):INDIRECT(ADDRESS(($AO912-1)*36+($AP912-1)*12+$AQ912+4,COLUMN())),INDIRECT(ADDRESS(($AO912-1)*3+$AP912+5,$AQ912+7)))&gt;=1,0,INDIRECT(ADDRESS(($AO912-1)*3+$AP912+5,$AQ912+7)))))</f>
        <v>0</v>
      </c>
      <c r="AS912" s="511">
        <f ca="1">COUNTIF(INDIRECT("H"&amp;(ROW()+12*(($AO912-1)*3+$AP912)-ROW())/12+5):INDIRECT("S"&amp;(ROW()+12*(($AO912-1)*3+$AP912)-ROW())/12+5),AR912)</f>
        <v>0</v>
      </c>
      <c r="AT912" s="515">
        <f ca="1">IF($AQ912=1,IF(INDIRECT(ADDRESS(($AO912-1)*3+$AP912+5,$AQ912+20))="",0,INDIRECT(ADDRESS(($AO912-1)*3+$AP912+5,$AQ912+20))),IF(INDIRECT(ADDRESS(($AO912-1)*3+$AP912+5,$AQ912+20))="",0,IF(COUNTIF(INDIRECT(ADDRESS(($AO912-1)*36+($AP912-1)*12+6,COLUMN())):INDIRECT(ADDRESS(($AO912-1)*36+($AP912-1)*12+$AQ912+4,COLUMN())),INDIRECT(ADDRESS(($AO912-1)*3+$AP912+5,$AQ912+20)))&gt;=1,0,INDIRECT(ADDRESS(($AO912-1)*3+$AP912+5,$AQ912+20)))))</f>
        <v>0</v>
      </c>
      <c r="AU912" s="511">
        <f ca="1">COUNTIF(INDIRECT("U"&amp;(ROW()+12*(($AO912-1)*3+$AP912)-ROW())/12+5):INDIRECT("AF"&amp;(ROW()+12*(($AO912-1)*3+$AP912)-ROW())/12+5),AT912)</f>
        <v>0</v>
      </c>
      <c r="AV912" s="511">
        <f ca="1">IF(AND(AR912+AT912&gt;0,AS912+AU912&gt;0),COUNTIF(AV$6:AV911,"&gt;0")+1,0)</f>
        <v>0</v>
      </c>
    </row>
    <row r="913" spans="41:48">
      <c r="AO913" s="511">
        <v>26</v>
      </c>
      <c r="AP913" s="511">
        <v>1</v>
      </c>
      <c r="AQ913" s="511">
        <v>8</v>
      </c>
      <c r="AR913" s="515">
        <f ca="1">IF($AQ913=1,IF(INDIRECT(ADDRESS(($AO913-1)*3+$AP913+5,$AQ913+7))="",0,INDIRECT(ADDRESS(($AO913-1)*3+$AP913+5,$AQ913+7))),IF(INDIRECT(ADDRESS(($AO913-1)*3+$AP913+5,$AQ913+7))="",0,IF(COUNTIF(INDIRECT(ADDRESS(($AO913-1)*36+($AP913-1)*12+6,COLUMN())):INDIRECT(ADDRESS(($AO913-1)*36+($AP913-1)*12+$AQ913+4,COLUMN())),INDIRECT(ADDRESS(($AO913-1)*3+$AP913+5,$AQ913+7)))&gt;=1,0,INDIRECT(ADDRESS(($AO913-1)*3+$AP913+5,$AQ913+7)))))</f>
        <v>0</v>
      </c>
      <c r="AS913" s="511">
        <f ca="1">COUNTIF(INDIRECT("H"&amp;(ROW()+12*(($AO913-1)*3+$AP913)-ROW())/12+5):INDIRECT("S"&amp;(ROW()+12*(($AO913-1)*3+$AP913)-ROW())/12+5),AR913)</f>
        <v>0</v>
      </c>
      <c r="AT913" s="515">
        <f ca="1">IF($AQ913=1,IF(INDIRECT(ADDRESS(($AO913-1)*3+$AP913+5,$AQ913+20))="",0,INDIRECT(ADDRESS(($AO913-1)*3+$AP913+5,$AQ913+20))),IF(INDIRECT(ADDRESS(($AO913-1)*3+$AP913+5,$AQ913+20))="",0,IF(COUNTIF(INDIRECT(ADDRESS(($AO913-1)*36+($AP913-1)*12+6,COLUMN())):INDIRECT(ADDRESS(($AO913-1)*36+($AP913-1)*12+$AQ913+4,COLUMN())),INDIRECT(ADDRESS(($AO913-1)*3+$AP913+5,$AQ913+20)))&gt;=1,0,INDIRECT(ADDRESS(($AO913-1)*3+$AP913+5,$AQ913+20)))))</f>
        <v>0</v>
      </c>
      <c r="AU913" s="511">
        <f ca="1">COUNTIF(INDIRECT("U"&amp;(ROW()+12*(($AO913-1)*3+$AP913)-ROW())/12+5):INDIRECT("AF"&amp;(ROW()+12*(($AO913-1)*3+$AP913)-ROW())/12+5),AT913)</f>
        <v>0</v>
      </c>
      <c r="AV913" s="511">
        <f ca="1">IF(AND(AR913+AT913&gt;0,AS913+AU913&gt;0),COUNTIF(AV$6:AV912,"&gt;0")+1,0)</f>
        <v>0</v>
      </c>
    </row>
    <row r="914" spans="41:48">
      <c r="AO914" s="511">
        <v>26</v>
      </c>
      <c r="AP914" s="511">
        <v>1</v>
      </c>
      <c r="AQ914" s="511">
        <v>9</v>
      </c>
      <c r="AR914" s="515">
        <f ca="1">IF($AQ914=1,IF(INDIRECT(ADDRESS(($AO914-1)*3+$AP914+5,$AQ914+7))="",0,INDIRECT(ADDRESS(($AO914-1)*3+$AP914+5,$AQ914+7))),IF(INDIRECT(ADDRESS(($AO914-1)*3+$AP914+5,$AQ914+7))="",0,IF(COUNTIF(INDIRECT(ADDRESS(($AO914-1)*36+($AP914-1)*12+6,COLUMN())):INDIRECT(ADDRESS(($AO914-1)*36+($AP914-1)*12+$AQ914+4,COLUMN())),INDIRECT(ADDRESS(($AO914-1)*3+$AP914+5,$AQ914+7)))&gt;=1,0,INDIRECT(ADDRESS(($AO914-1)*3+$AP914+5,$AQ914+7)))))</f>
        <v>0</v>
      </c>
      <c r="AS914" s="511">
        <f ca="1">COUNTIF(INDIRECT("H"&amp;(ROW()+12*(($AO914-1)*3+$AP914)-ROW())/12+5):INDIRECT("S"&amp;(ROW()+12*(($AO914-1)*3+$AP914)-ROW())/12+5),AR914)</f>
        <v>0</v>
      </c>
      <c r="AT914" s="515">
        <f ca="1">IF($AQ914=1,IF(INDIRECT(ADDRESS(($AO914-1)*3+$AP914+5,$AQ914+20))="",0,INDIRECT(ADDRESS(($AO914-1)*3+$AP914+5,$AQ914+20))),IF(INDIRECT(ADDRESS(($AO914-1)*3+$AP914+5,$AQ914+20))="",0,IF(COUNTIF(INDIRECT(ADDRESS(($AO914-1)*36+($AP914-1)*12+6,COLUMN())):INDIRECT(ADDRESS(($AO914-1)*36+($AP914-1)*12+$AQ914+4,COLUMN())),INDIRECT(ADDRESS(($AO914-1)*3+$AP914+5,$AQ914+20)))&gt;=1,0,INDIRECT(ADDRESS(($AO914-1)*3+$AP914+5,$AQ914+20)))))</f>
        <v>0</v>
      </c>
      <c r="AU914" s="511">
        <f ca="1">COUNTIF(INDIRECT("U"&amp;(ROW()+12*(($AO914-1)*3+$AP914)-ROW())/12+5):INDIRECT("AF"&amp;(ROW()+12*(($AO914-1)*3+$AP914)-ROW())/12+5),AT914)</f>
        <v>0</v>
      </c>
      <c r="AV914" s="511">
        <f ca="1">IF(AND(AR914+AT914&gt;0,AS914+AU914&gt;0),COUNTIF(AV$6:AV913,"&gt;0")+1,0)</f>
        <v>0</v>
      </c>
    </row>
    <row r="915" spans="41:48">
      <c r="AO915" s="511">
        <v>26</v>
      </c>
      <c r="AP915" s="511">
        <v>1</v>
      </c>
      <c r="AQ915" s="511">
        <v>10</v>
      </c>
      <c r="AR915" s="515">
        <f ca="1">IF($AQ915=1,IF(INDIRECT(ADDRESS(($AO915-1)*3+$AP915+5,$AQ915+7))="",0,INDIRECT(ADDRESS(($AO915-1)*3+$AP915+5,$AQ915+7))),IF(INDIRECT(ADDRESS(($AO915-1)*3+$AP915+5,$AQ915+7))="",0,IF(COUNTIF(INDIRECT(ADDRESS(($AO915-1)*36+($AP915-1)*12+6,COLUMN())):INDIRECT(ADDRESS(($AO915-1)*36+($AP915-1)*12+$AQ915+4,COLUMN())),INDIRECT(ADDRESS(($AO915-1)*3+$AP915+5,$AQ915+7)))&gt;=1,0,INDIRECT(ADDRESS(($AO915-1)*3+$AP915+5,$AQ915+7)))))</f>
        <v>0</v>
      </c>
      <c r="AS915" s="511">
        <f ca="1">COUNTIF(INDIRECT("H"&amp;(ROW()+12*(($AO915-1)*3+$AP915)-ROW())/12+5):INDIRECT("S"&amp;(ROW()+12*(($AO915-1)*3+$AP915)-ROW())/12+5),AR915)</f>
        <v>0</v>
      </c>
      <c r="AT915" s="515">
        <f ca="1">IF($AQ915=1,IF(INDIRECT(ADDRESS(($AO915-1)*3+$AP915+5,$AQ915+20))="",0,INDIRECT(ADDRESS(($AO915-1)*3+$AP915+5,$AQ915+20))),IF(INDIRECT(ADDRESS(($AO915-1)*3+$AP915+5,$AQ915+20))="",0,IF(COUNTIF(INDIRECT(ADDRESS(($AO915-1)*36+($AP915-1)*12+6,COLUMN())):INDIRECT(ADDRESS(($AO915-1)*36+($AP915-1)*12+$AQ915+4,COLUMN())),INDIRECT(ADDRESS(($AO915-1)*3+$AP915+5,$AQ915+20)))&gt;=1,0,INDIRECT(ADDRESS(($AO915-1)*3+$AP915+5,$AQ915+20)))))</f>
        <v>0</v>
      </c>
      <c r="AU915" s="511">
        <f ca="1">COUNTIF(INDIRECT("U"&amp;(ROW()+12*(($AO915-1)*3+$AP915)-ROW())/12+5):INDIRECT("AF"&amp;(ROW()+12*(($AO915-1)*3+$AP915)-ROW())/12+5),AT915)</f>
        <v>0</v>
      </c>
      <c r="AV915" s="511">
        <f ca="1">IF(AND(AR915+AT915&gt;0,AS915+AU915&gt;0),COUNTIF(AV$6:AV914,"&gt;0")+1,0)</f>
        <v>0</v>
      </c>
    </row>
    <row r="916" spans="41:48">
      <c r="AO916" s="511">
        <v>26</v>
      </c>
      <c r="AP916" s="511">
        <v>1</v>
      </c>
      <c r="AQ916" s="511">
        <v>11</v>
      </c>
      <c r="AR916" s="515">
        <f ca="1">IF($AQ916=1,IF(INDIRECT(ADDRESS(($AO916-1)*3+$AP916+5,$AQ916+7))="",0,INDIRECT(ADDRESS(($AO916-1)*3+$AP916+5,$AQ916+7))),IF(INDIRECT(ADDRESS(($AO916-1)*3+$AP916+5,$AQ916+7))="",0,IF(COUNTIF(INDIRECT(ADDRESS(($AO916-1)*36+($AP916-1)*12+6,COLUMN())):INDIRECT(ADDRESS(($AO916-1)*36+($AP916-1)*12+$AQ916+4,COLUMN())),INDIRECT(ADDRESS(($AO916-1)*3+$AP916+5,$AQ916+7)))&gt;=1,0,INDIRECT(ADDRESS(($AO916-1)*3+$AP916+5,$AQ916+7)))))</f>
        <v>0</v>
      </c>
      <c r="AS916" s="511">
        <f ca="1">COUNTIF(INDIRECT("H"&amp;(ROW()+12*(($AO916-1)*3+$AP916)-ROW())/12+5):INDIRECT("S"&amp;(ROW()+12*(($AO916-1)*3+$AP916)-ROW())/12+5),AR916)</f>
        <v>0</v>
      </c>
      <c r="AT916" s="515">
        <f ca="1">IF($AQ916=1,IF(INDIRECT(ADDRESS(($AO916-1)*3+$AP916+5,$AQ916+20))="",0,INDIRECT(ADDRESS(($AO916-1)*3+$AP916+5,$AQ916+20))),IF(INDIRECT(ADDRESS(($AO916-1)*3+$AP916+5,$AQ916+20))="",0,IF(COUNTIF(INDIRECT(ADDRESS(($AO916-1)*36+($AP916-1)*12+6,COLUMN())):INDIRECT(ADDRESS(($AO916-1)*36+($AP916-1)*12+$AQ916+4,COLUMN())),INDIRECT(ADDRESS(($AO916-1)*3+$AP916+5,$AQ916+20)))&gt;=1,0,INDIRECT(ADDRESS(($AO916-1)*3+$AP916+5,$AQ916+20)))))</f>
        <v>0</v>
      </c>
      <c r="AU916" s="511">
        <f ca="1">COUNTIF(INDIRECT("U"&amp;(ROW()+12*(($AO916-1)*3+$AP916)-ROW())/12+5):INDIRECT("AF"&amp;(ROW()+12*(($AO916-1)*3+$AP916)-ROW())/12+5),AT916)</f>
        <v>0</v>
      </c>
      <c r="AV916" s="511">
        <f ca="1">IF(AND(AR916+AT916&gt;0,AS916+AU916&gt;0),COUNTIF(AV$6:AV915,"&gt;0")+1,0)</f>
        <v>0</v>
      </c>
    </row>
    <row r="917" spans="41:48">
      <c r="AO917" s="511">
        <v>26</v>
      </c>
      <c r="AP917" s="511">
        <v>1</v>
      </c>
      <c r="AQ917" s="511">
        <v>12</v>
      </c>
      <c r="AR917" s="515">
        <f ca="1">IF($AQ917=1,IF(INDIRECT(ADDRESS(($AO917-1)*3+$AP917+5,$AQ917+7))="",0,INDIRECT(ADDRESS(($AO917-1)*3+$AP917+5,$AQ917+7))),IF(INDIRECT(ADDRESS(($AO917-1)*3+$AP917+5,$AQ917+7))="",0,IF(COUNTIF(INDIRECT(ADDRESS(($AO917-1)*36+($AP917-1)*12+6,COLUMN())):INDIRECT(ADDRESS(($AO917-1)*36+($AP917-1)*12+$AQ917+4,COLUMN())),INDIRECT(ADDRESS(($AO917-1)*3+$AP917+5,$AQ917+7)))&gt;=1,0,INDIRECT(ADDRESS(($AO917-1)*3+$AP917+5,$AQ917+7)))))</f>
        <v>0</v>
      </c>
      <c r="AS917" s="511">
        <f ca="1">COUNTIF(INDIRECT("H"&amp;(ROW()+12*(($AO917-1)*3+$AP917)-ROW())/12+5):INDIRECT("S"&amp;(ROW()+12*(($AO917-1)*3+$AP917)-ROW())/12+5),AR917)</f>
        <v>0</v>
      </c>
      <c r="AT917" s="515">
        <f ca="1">IF($AQ917=1,IF(INDIRECT(ADDRESS(($AO917-1)*3+$AP917+5,$AQ917+20))="",0,INDIRECT(ADDRESS(($AO917-1)*3+$AP917+5,$AQ917+20))),IF(INDIRECT(ADDRESS(($AO917-1)*3+$AP917+5,$AQ917+20))="",0,IF(COUNTIF(INDIRECT(ADDRESS(($AO917-1)*36+($AP917-1)*12+6,COLUMN())):INDIRECT(ADDRESS(($AO917-1)*36+($AP917-1)*12+$AQ917+4,COLUMN())),INDIRECT(ADDRESS(($AO917-1)*3+$AP917+5,$AQ917+20)))&gt;=1,0,INDIRECT(ADDRESS(($AO917-1)*3+$AP917+5,$AQ917+20)))))</f>
        <v>0</v>
      </c>
      <c r="AU917" s="511">
        <f ca="1">COUNTIF(INDIRECT("U"&amp;(ROW()+12*(($AO917-1)*3+$AP917)-ROW())/12+5):INDIRECT("AF"&amp;(ROW()+12*(($AO917-1)*3+$AP917)-ROW())/12+5),AT917)</f>
        <v>0</v>
      </c>
      <c r="AV917" s="511">
        <f ca="1">IF(AND(AR917+AT917&gt;0,AS917+AU917&gt;0),COUNTIF(AV$6:AV916,"&gt;0")+1,0)</f>
        <v>0</v>
      </c>
    </row>
    <row r="918" spans="41:48">
      <c r="AO918" s="511">
        <v>26</v>
      </c>
      <c r="AP918" s="511">
        <v>2</v>
      </c>
      <c r="AQ918" s="511">
        <v>1</v>
      </c>
      <c r="AR918" s="515">
        <f ca="1">IF($AQ918=1,IF(INDIRECT(ADDRESS(($AO918-1)*3+$AP918+5,$AQ918+7))="",0,INDIRECT(ADDRESS(($AO918-1)*3+$AP918+5,$AQ918+7))),IF(INDIRECT(ADDRESS(($AO918-1)*3+$AP918+5,$AQ918+7))="",0,IF(COUNTIF(INDIRECT(ADDRESS(($AO918-1)*36+($AP918-1)*12+6,COLUMN())):INDIRECT(ADDRESS(($AO918-1)*36+($AP918-1)*12+$AQ918+4,COLUMN())),INDIRECT(ADDRESS(($AO918-1)*3+$AP918+5,$AQ918+7)))&gt;=1,0,INDIRECT(ADDRESS(($AO918-1)*3+$AP918+5,$AQ918+7)))))</f>
        <v>0</v>
      </c>
      <c r="AS918" s="511">
        <f ca="1">COUNTIF(INDIRECT("H"&amp;(ROW()+12*(($AO918-1)*3+$AP918)-ROW())/12+5):INDIRECT("S"&amp;(ROW()+12*(($AO918-1)*3+$AP918)-ROW())/12+5),AR918)</f>
        <v>0</v>
      </c>
      <c r="AT918" s="515">
        <f ca="1">IF($AQ918=1,IF(INDIRECT(ADDRESS(($AO918-1)*3+$AP918+5,$AQ918+20))="",0,INDIRECT(ADDRESS(($AO918-1)*3+$AP918+5,$AQ918+20))),IF(INDIRECT(ADDRESS(($AO918-1)*3+$AP918+5,$AQ918+20))="",0,IF(COUNTIF(INDIRECT(ADDRESS(($AO918-1)*36+($AP918-1)*12+6,COLUMN())):INDIRECT(ADDRESS(($AO918-1)*36+($AP918-1)*12+$AQ918+4,COLUMN())),INDIRECT(ADDRESS(($AO918-1)*3+$AP918+5,$AQ918+20)))&gt;=1,0,INDIRECT(ADDRESS(($AO918-1)*3+$AP918+5,$AQ918+20)))))</f>
        <v>0</v>
      </c>
      <c r="AU918" s="511">
        <f ca="1">COUNTIF(INDIRECT("U"&amp;(ROW()+12*(($AO918-1)*3+$AP918)-ROW())/12+5):INDIRECT("AF"&amp;(ROW()+12*(($AO918-1)*3+$AP918)-ROW())/12+5),AT918)</f>
        <v>0</v>
      </c>
      <c r="AV918" s="511">
        <f ca="1">IF(AND(AR918+AT918&gt;0,AS918+AU918&gt;0),COUNTIF(AV$6:AV917,"&gt;0")+1,0)</f>
        <v>0</v>
      </c>
    </row>
    <row r="919" spans="41:48">
      <c r="AO919" s="511">
        <v>26</v>
      </c>
      <c r="AP919" s="511">
        <v>2</v>
      </c>
      <c r="AQ919" s="511">
        <v>2</v>
      </c>
      <c r="AR919" s="515">
        <f ca="1">IF($AQ919=1,IF(INDIRECT(ADDRESS(($AO919-1)*3+$AP919+5,$AQ919+7))="",0,INDIRECT(ADDRESS(($AO919-1)*3+$AP919+5,$AQ919+7))),IF(INDIRECT(ADDRESS(($AO919-1)*3+$AP919+5,$AQ919+7))="",0,IF(COUNTIF(INDIRECT(ADDRESS(($AO919-1)*36+($AP919-1)*12+6,COLUMN())):INDIRECT(ADDRESS(($AO919-1)*36+($AP919-1)*12+$AQ919+4,COLUMN())),INDIRECT(ADDRESS(($AO919-1)*3+$AP919+5,$AQ919+7)))&gt;=1,0,INDIRECT(ADDRESS(($AO919-1)*3+$AP919+5,$AQ919+7)))))</f>
        <v>0</v>
      </c>
      <c r="AS919" s="511">
        <f ca="1">COUNTIF(INDIRECT("H"&amp;(ROW()+12*(($AO919-1)*3+$AP919)-ROW())/12+5):INDIRECT("S"&amp;(ROW()+12*(($AO919-1)*3+$AP919)-ROW())/12+5),AR919)</f>
        <v>0</v>
      </c>
      <c r="AT919" s="515">
        <f ca="1">IF($AQ919=1,IF(INDIRECT(ADDRESS(($AO919-1)*3+$AP919+5,$AQ919+20))="",0,INDIRECT(ADDRESS(($AO919-1)*3+$AP919+5,$AQ919+20))),IF(INDIRECT(ADDRESS(($AO919-1)*3+$AP919+5,$AQ919+20))="",0,IF(COUNTIF(INDIRECT(ADDRESS(($AO919-1)*36+($AP919-1)*12+6,COLUMN())):INDIRECT(ADDRESS(($AO919-1)*36+($AP919-1)*12+$AQ919+4,COLUMN())),INDIRECT(ADDRESS(($AO919-1)*3+$AP919+5,$AQ919+20)))&gt;=1,0,INDIRECT(ADDRESS(($AO919-1)*3+$AP919+5,$AQ919+20)))))</f>
        <v>0</v>
      </c>
      <c r="AU919" s="511">
        <f ca="1">COUNTIF(INDIRECT("U"&amp;(ROW()+12*(($AO919-1)*3+$AP919)-ROW())/12+5):INDIRECT("AF"&amp;(ROW()+12*(($AO919-1)*3+$AP919)-ROW())/12+5),AT919)</f>
        <v>0</v>
      </c>
      <c r="AV919" s="511">
        <f ca="1">IF(AND(AR919+AT919&gt;0,AS919+AU919&gt;0),COUNTIF(AV$6:AV918,"&gt;0")+1,0)</f>
        <v>0</v>
      </c>
    </row>
    <row r="920" spans="41:48">
      <c r="AO920" s="511">
        <v>26</v>
      </c>
      <c r="AP920" s="511">
        <v>2</v>
      </c>
      <c r="AQ920" s="511">
        <v>3</v>
      </c>
      <c r="AR920" s="515">
        <f ca="1">IF($AQ920=1,IF(INDIRECT(ADDRESS(($AO920-1)*3+$AP920+5,$AQ920+7))="",0,INDIRECT(ADDRESS(($AO920-1)*3+$AP920+5,$AQ920+7))),IF(INDIRECT(ADDRESS(($AO920-1)*3+$AP920+5,$AQ920+7))="",0,IF(COUNTIF(INDIRECT(ADDRESS(($AO920-1)*36+($AP920-1)*12+6,COLUMN())):INDIRECT(ADDRESS(($AO920-1)*36+($AP920-1)*12+$AQ920+4,COLUMN())),INDIRECT(ADDRESS(($AO920-1)*3+$AP920+5,$AQ920+7)))&gt;=1,0,INDIRECT(ADDRESS(($AO920-1)*3+$AP920+5,$AQ920+7)))))</f>
        <v>0</v>
      </c>
      <c r="AS920" s="511">
        <f ca="1">COUNTIF(INDIRECT("H"&amp;(ROW()+12*(($AO920-1)*3+$AP920)-ROW())/12+5):INDIRECT("S"&amp;(ROW()+12*(($AO920-1)*3+$AP920)-ROW())/12+5),AR920)</f>
        <v>0</v>
      </c>
      <c r="AT920" s="515">
        <f ca="1">IF($AQ920=1,IF(INDIRECT(ADDRESS(($AO920-1)*3+$AP920+5,$AQ920+20))="",0,INDIRECT(ADDRESS(($AO920-1)*3+$AP920+5,$AQ920+20))),IF(INDIRECT(ADDRESS(($AO920-1)*3+$AP920+5,$AQ920+20))="",0,IF(COUNTIF(INDIRECT(ADDRESS(($AO920-1)*36+($AP920-1)*12+6,COLUMN())):INDIRECT(ADDRESS(($AO920-1)*36+($AP920-1)*12+$AQ920+4,COLUMN())),INDIRECT(ADDRESS(($AO920-1)*3+$AP920+5,$AQ920+20)))&gt;=1,0,INDIRECT(ADDRESS(($AO920-1)*3+$AP920+5,$AQ920+20)))))</f>
        <v>0</v>
      </c>
      <c r="AU920" s="511">
        <f ca="1">COUNTIF(INDIRECT("U"&amp;(ROW()+12*(($AO920-1)*3+$AP920)-ROW())/12+5):INDIRECT("AF"&amp;(ROW()+12*(($AO920-1)*3+$AP920)-ROW())/12+5),AT920)</f>
        <v>0</v>
      </c>
      <c r="AV920" s="511">
        <f ca="1">IF(AND(AR920+AT920&gt;0,AS920+AU920&gt;0),COUNTIF(AV$6:AV919,"&gt;0")+1,0)</f>
        <v>0</v>
      </c>
    </row>
    <row r="921" spans="41:48">
      <c r="AO921" s="511">
        <v>26</v>
      </c>
      <c r="AP921" s="511">
        <v>2</v>
      </c>
      <c r="AQ921" s="511">
        <v>4</v>
      </c>
      <c r="AR921" s="515">
        <f ca="1">IF($AQ921=1,IF(INDIRECT(ADDRESS(($AO921-1)*3+$AP921+5,$AQ921+7))="",0,INDIRECT(ADDRESS(($AO921-1)*3+$AP921+5,$AQ921+7))),IF(INDIRECT(ADDRESS(($AO921-1)*3+$AP921+5,$AQ921+7))="",0,IF(COUNTIF(INDIRECT(ADDRESS(($AO921-1)*36+($AP921-1)*12+6,COLUMN())):INDIRECT(ADDRESS(($AO921-1)*36+($AP921-1)*12+$AQ921+4,COLUMN())),INDIRECT(ADDRESS(($AO921-1)*3+$AP921+5,$AQ921+7)))&gt;=1,0,INDIRECT(ADDRESS(($AO921-1)*3+$AP921+5,$AQ921+7)))))</f>
        <v>0</v>
      </c>
      <c r="AS921" s="511">
        <f ca="1">COUNTIF(INDIRECT("H"&amp;(ROW()+12*(($AO921-1)*3+$AP921)-ROW())/12+5):INDIRECT("S"&amp;(ROW()+12*(($AO921-1)*3+$AP921)-ROW())/12+5),AR921)</f>
        <v>0</v>
      </c>
      <c r="AT921" s="515">
        <f ca="1">IF($AQ921=1,IF(INDIRECT(ADDRESS(($AO921-1)*3+$AP921+5,$AQ921+20))="",0,INDIRECT(ADDRESS(($AO921-1)*3+$AP921+5,$AQ921+20))),IF(INDIRECT(ADDRESS(($AO921-1)*3+$AP921+5,$AQ921+20))="",0,IF(COUNTIF(INDIRECT(ADDRESS(($AO921-1)*36+($AP921-1)*12+6,COLUMN())):INDIRECT(ADDRESS(($AO921-1)*36+($AP921-1)*12+$AQ921+4,COLUMN())),INDIRECT(ADDRESS(($AO921-1)*3+$AP921+5,$AQ921+20)))&gt;=1,0,INDIRECT(ADDRESS(($AO921-1)*3+$AP921+5,$AQ921+20)))))</f>
        <v>0</v>
      </c>
      <c r="AU921" s="511">
        <f ca="1">COUNTIF(INDIRECT("U"&amp;(ROW()+12*(($AO921-1)*3+$AP921)-ROW())/12+5):INDIRECT("AF"&amp;(ROW()+12*(($AO921-1)*3+$AP921)-ROW())/12+5),AT921)</f>
        <v>0</v>
      </c>
      <c r="AV921" s="511">
        <f ca="1">IF(AND(AR921+AT921&gt;0,AS921+AU921&gt;0),COUNTIF(AV$6:AV920,"&gt;0")+1,0)</f>
        <v>0</v>
      </c>
    </row>
    <row r="922" spans="41:48">
      <c r="AO922" s="511">
        <v>26</v>
      </c>
      <c r="AP922" s="511">
        <v>2</v>
      </c>
      <c r="AQ922" s="511">
        <v>5</v>
      </c>
      <c r="AR922" s="515">
        <f ca="1">IF($AQ922=1,IF(INDIRECT(ADDRESS(($AO922-1)*3+$AP922+5,$AQ922+7))="",0,INDIRECT(ADDRESS(($AO922-1)*3+$AP922+5,$AQ922+7))),IF(INDIRECT(ADDRESS(($AO922-1)*3+$AP922+5,$AQ922+7))="",0,IF(COUNTIF(INDIRECT(ADDRESS(($AO922-1)*36+($AP922-1)*12+6,COLUMN())):INDIRECT(ADDRESS(($AO922-1)*36+($AP922-1)*12+$AQ922+4,COLUMN())),INDIRECT(ADDRESS(($AO922-1)*3+$AP922+5,$AQ922+7)))&gt;=1,0,INDIRECT(ADDRESS(($AO922-1)*3+$AP922+5,$AQ922+7)))))</f>
        <v>0</v>
      </c>
      <c r="AS922" s="511">
        <f ca="1">COUNTIF(INDIRECT("H"&amp;(ROW()+12*(($AO922-1)*3+$AP922)-ROW())/12+5):INDIRECT("S"&amp;(ROW()+12*(($AO922-1)*3+$AP922)-ROW())/12+5),AR922)</f>
        <v>0</v>
      </c>
      <c r="AT922" s="515">
        <f ca="1">IF($AQ922=1,IF(INDIRECT(ADDRESS(($AO922-1)*3+$AP922+5,$AQ922+20))="",0,INDIRECT(ADDRESS(($AO922-1)*3+$AP922+5,$AQ922+20))),IF(INDIRECT(ADDRESS(($AO922-1)*3+$AP922+5,$AQ922+20))="",0,IF(COUNTIF(INDIRECT(ADDRESS(($AO922-1)*36+($AP922-1)*12+6,COLUMN())):INDIRECT(ADDRESS(($AO922-1)*36+($AP922-1)*12+$AQ922+4,COLUMN())),INDIRECT(ADDRESS(($AO922-1)*3+$AP922+5,$AQ922+20)))&gt;=1,0,INDIRECT(ADDRESS(($AO922-1)*3+$AP922+5,$AQ922+20)))))</f>
        <v>0</v>
      </c>
      <c r="AU922" s="511">
        <f ca="1">COUNTIF(INDIRECT("U"&amp;(ROW()+12*(($AO922-1)*3+$AP922)-ROW())/12+5):INDIRECT("AF"&amp;(ROW()+12*(($AO922-1)*3+$AP922)-ROW())/12+5),AT922)</f>
        <v>0</v>
      </c>
      <c r="AV922" s="511">
        <f ca="1">IF(AND(AR922+AT922&gt;0,AS922+AU922&gt;0),COUNTIF(AV$6:AV921,"&gt;0")+1,0)</f>
        <v>0</v>
      </c>
    </row>
    <row r="923" spans="41:48">
      <c r="AO923" s="511">
        <v>26</v>
      </c>
      <c r="AP923" s="511">
        <v>2</v>
      </c>
      <c r="AQ923" s="511">
        <v>6</v>
      </c>
      <c r="AR923" s="515">
        <f ca="1">IF($AQ923=1,IF(INDIRECT(ADDRESS(($AO923-1)*3+$AP923+5,$AQ923+7))="",0,INDIRECT(ADDRESS(($AO923-1)*3+$AP923+5,$AQ923+7))),IF(INDIRECT(ADDRESS(($AO923-1)*3+$AP923+5,$AQ923+7))="",0,IF(COUNTIF(INDIRECT(ADDRESS(($AO923-1)*36+($AP923-1)*12+6,COLUMN())):INDIRECT(ADDRESS(($AO923-1)*36+($AP923-1)*12+$AQ923+4,COLUMN())),INDIRECT(ADDRESS(($AO923-1)*3+$AP923+5,$AQ923+7)))&gt;=1,0,INDIRECT(ADDRESS(($AO923-1)*3+$AP923+5,$AQ923+7)))))</f>
        <v>0</v>
      </c>
      <c r="AS923" s="511">
        <f ca="1">COUNTIF(INDIRECT("H"&amp;(ROW()+12*(($AO923-1)*3+$AP923)-ROW())/12+5):INDIRECT("S"&amp;(ROW()+12*(($AO923-1)*3+$AP923)-ROW())/12+5),AR923)</f>
        <v>0</v>
      </c>
      <c r="AT923" s="515">
        <f ca="1">IF($AQ923=1,IF(INDIRECT(ADDRESS(($AO923-1)*3+$AP923+5,$AQ923+20))="",0,INDIRECT(ADDRESS(($AO923-1)*3+$AP923+5,$AQ923+20))),IF(INDIRECT(ADDRESS(($AO923-1)*3+$AP923+5,$AQ923+20))="",0,IF(COUNTIF(INDIRECT(ADDRESS(($AO923-1)*36+($AP923-1)*12+6,COLUMN())):INDIRECT(ADDRESS(($AO923-1)*36+($AP923-1)*12+$AQ923+4,COLUMN())),INDIRECT(ADDRESS(($AO923-1)*3+$AP923+5,$AQ923+20)))&gt;=1,0,INDIRECT(ADDRESS(($AO923-1)*3+$AP923+5,$AQ923+20)))))</f>
        <v>0</v>
      </c>
      <c r="AU923" s="511">
        <f ca="1">COUNTIF(INDIRECT("U"&amp;(ROW()+12*(($AO923-1)*3+$AP923)-ROW())/12+5):INDIRECT("AF"&amp;(ROW()+12*(($AO923-1)*3+$AP923)-ROW())/12+5),AT923)</f>
        <v>0</v>
      </c>
      <c r="AV923" s="511">
        <f ca="1">IF(AND(AR923+AT923&gt;0,AS923+AU923&gt;0),COUNTIF(AV$6:AV922,"&gt;0")+1,0)</f>
        <v>0</v>
      </c>
    </row>
    <row r="924" spans="41:48">
      <c r="AO924" s="511">
        <v>26</v>
      </c>
      <c r="AP924" s="511">
        <v>2</v>
      </c>
      <c r="AQ924" s="511">
        <v>7</v>
      </c>
      <c r="AR924" s="515">
        <f ca="1">IF($AQ924=1,IF(INDIRECT(ADDRESS(($AO924-1)*3+$AP924+5,$AQ924+7))="",0,INDIRECT(ADDRESS(($AO924-1)*3+$AP924+5,$AQ924+7))),IF(INDIRECT(ADDRESS(($AO924-1)*3+$AP924+5,$AQ924+7))="",0,IF(COUNTIF(INDIRECT(ADDRESS(($AO924-1)*36+($AP924-1)*12+6,COLUMN())):INDIRECT(ADDRESS(($AO924-1)*36+($AP924-1)*12+$AQ924+4,COLUMN())),INDIRECT(ADDRESS(($AO924-1)*3+$AP924+5,$AQ924+7)))&gt;=1,0,INDIRECT(ADDRESS(($AO924-1)*3+$AP924+5,$AQ924+7)))))</f>
        <v>0</v>
      </c>
      <c r="AS924" s="511">
        <f ca="1">COUNTIF(INDIRECT("H"&amp;(ROW()+12*(($AO924-1)*3+$AP924)-ROW())/12+5):INDIRECT("S"&amp;(ROW()+12*(($AO924-1)*3+$AP924)-ROW())/12+5),AR924)</f>
        <v>0</v>
      </c>
      <c r="AT924" s="515">
        <f ca="1">IF($AQ924=1,IF(INDIRECT(ADDRESS(($AO924-1)*3+$AP924+5,$AQ924+20))="",0,INDIRECT(ADDRESS(($AO924-1)*3+$AP924+5,$AQ924+20))),IF(INDIRECT(ADDRESS(($AO924-1)*3+$AP924+5,$AQ924+20))="",0,IF(COUNTIF(INDIRECT(ADDRESS(($AO924-1)*36+($AP924-1)*12+6,COLUMN())):INDIRECT(ADDRESS(($AO924-1)*36+($AP924-1)*12+$AQ924+4,COLUMN())),INDIRECT(ADDRESS(($AO924-1)*3+$AP924+5,$AQ924+20)))&gt;=1,0,INDIRECT(ADDRESS(($AO924-1)*3+$AP924+5,$AQ924+20)))))</f>
        <v>0</v>
      </c>
      <c r="AU924" s="511">
        <f ca="1">COUNTIF(INDIRECT("U"&amp;(ROW()+12*(($AO924-1)*3+$AP924)-ROW())/12+5):INDIRECT("AF"&amp;(ROW()+12*(($AO924-1)*3+$AP924)-ROW())/12+5),AT924)</f>
        <v>0</v>
      </c>
      <c r="AV924" s="511">
        <f ca="1">IF(AND(AR924+AT924&gt;0,AS924+AU924&gt;0),COUNTIF(AV$6:AV923,"&gt;0")+1,0)</f>
        <v>0</v>
      </c>
    </row>
    <row r="925" spans="41:48">
      <c r="AO925" s="511">
        <v>26</v>
      </c>
      <c r="AP925" s="511">
        <v>2</v>
      </c>
      <c r="AQ925" s="511">
        <v>8</v>
      </c>
      <c r="AR925" s="515">
        <f ca="1">IF($AQ925=1,IF(INDIRECT(ADDRESS(($AO925-1)*3+$AP925+5,$AQ925+7))="",0,INDIRECT(ADDRESS(($AO925-1)*3+$AP925+5,$AQ925+7))),IF(INDIRECT(ADDRESS(($AO925-1)*3+$AP925+5,$AQ925+7))="",0,IF(COUNTIF(INDIRECT(ADDRESS(($AO925-1)*36+($AP925-1)*12+6,COLUMN())):INDIRECT(ADDRESS(($AO925-1)*36+($AP925-1)*12+$AQ925+4,COLUMN())),INDIRECT(ADDRESS(($AO925-1)*3+$AP925+5,$AQ925+7)))&gt;=1,0,INDIRECT(ADDRESS(($AO925-1)*3+$AP925+5,$AQ925+7)))))</f>
        <v>0</v>
      </c>
      <c r="AS925" s="511">
        <f ca="1">COUNTIF(INDIRECT("H"&amp;(ROW()+12*(($AO925-1)*3+$AP925)-ROW())/12+5):INDIRECT("S"&amp;(ROW()+12*(($AO925-1)*3+$AP925)-ROW())/12+5),AR925)</f>
        <v>0</v>
      </c>
      <c r="AT925" s="515">
        <f ca="1">IF($AQ925=1,IF(INDIRECT(ADDRESS(($AO925-1)*3+$AP925+5,$AQ925+20))="",0,INDIRECT(ADDRESS(($AO925-1)*3+$AP925+5,$AQ925+20))),IF(INDIRECT(ADDRESS(($AO925-1)*3+$AP925+5,$AQ925+20))="",0,IF(COUNTIF(INDIRECT(ADDRESS(($AO925-1)*36+($AP925-1)*12+6,COLUMN())):INDIRECT(ADDRESS(($AO925-1)*36+($AP925-1)*12+$AQ925+4,COLUMN())),INDIRECT(ADDRESS(($AO925-1)*3+$AP925+5,$AQ925+20)))&gt;=1,0,INDIRECT(ADDRESS(($AO925-1)*3+$AP925+5,$AQ925+20)))))</f>
        <v>0</v>
      </c>
      <c r="AU925" s="511">
        <f ca="1">COUNTIF(INDIRECT("U"&amp;(ROW()+12*(($AO925-1)*3+$AP925)-ROW())/12+5):INDIRECT("AF"&amp;(ROW()+12*(($AO925-1)*3+$AP925)-ROW())/12+5),AT925)</f>
        <v>0</v>
      </c>
      <c r="AV925" s="511">
        <f ca="1">IF(AND(AR925+AT925&gt;0,AS925+AU925&gt;0),COUNTIF(AV$6:AV924,"&gt;0")+1,0)</f>
        <v>0</v>
      </c>
    </row>
    <row r="926" spans="41:48">
      <c r="AO926" s="511">
        <v>26</v>
      </c>
      <c r="AP926" s="511">
        <v>2</v>
      </c>
      <c r="AQ926" s="511">
        <v>9</v>
      </c>
      <c r="AR926" s="515">
        <f ca="1">IF($AQ926=1,IF(INDIRECT(ADDRESS(($AO926-1)*3+$AP926+5,$AQ926+7))="",0,INDIRECT(ADDRESS(($AO926-1)*3+$AP926+5,$AQ926+7))),IF(INDIRECT(ADDRESS(($AO926-1)*3+$AP926+5,$AQ926+7))="",0,IF(COUNTIF(INDIRECT(ADDRESS(($AO926-1)*36+($AP926-1)*12+6,COLUMN())):INDIRECT(ADDRESS(($AO926-1)*36+($AP926-1)*12+$AQ926+4,COLUMN())),INDIRECT(ADDRESS(($AO926-1)*3+$AP926+5,$AQ926+7)))&gt;=1,0,INDIRECT(ADDRESS(($AO926-1)*3+$AP926+5,$AQ926+7)))))</f>
        <v>0</v>
      </c>
      <c r="AS926" s="511">
        <f ca="1">COUNTIF(INDIRECT("H"&amp;(ROW()+12*(($AO926-1)*3+$AP926)-ROW())/12+5):INDIRECT("S"&amp;(ROW()+12*(($AO926-1)*3+$AP926)-ROW())/12+5),AR926)</f>
        <v>0</v>
      </c>
      <c r="AT926" s="515">
        <f ca="1">IF($AQ926=1,IF(INDIRECT(ADDRESS(($AO926-1)*3+$AP926+5,$AQ926+20))="",0,INDIRECT(ADDRESS(($AO926-1)*3+$AP926+5,$AQ926+20))),IF(INDIRECT(ADDRESS(($AO926-1)*3+$AP926+5,$AQ926+20))="",0,IF(COUNTIF(INDIRECT(ADDRESS(($AO926-1)*36+($AP926-1)*12+6,COLUMN())):INDIRECT(ADDRESS(($AO926-1)*36+($AP926-1)*12+$AQ926+4,COLUMN())),INDIRECT(ADDRESS(($AO926-1)*3+$AP926+5,$AQ926+20)))&gt;=1,0,INDIRECT(ADDRESS(($AO926-1)*3+$AP926+5,$AQ926+20)))))</f>
        <v>0</v>
      </c>
      <c r="AU926" s="511">
        <f ca="1">COUNTIF(INDIRECT("U"&amp;(ROW()+12*(($AO926-1)*3+$AP926)-ROW())/12+5):INDIRECT("AF"&amp;(ROW()+12*(($AO926-1)*3+$AP926)-ROW())/12+5),AT926)</f>
        <v>0</v>
      </c>
      <c r="AV926" s="511">
        <f ca="1">IF(AND(AR926+AT926&gt;0,AS926+AU926&gt;0),COUNTIF(AV$6:AV925,"&gt;0")+1,0)</f>
        <v>0</v>
      </c>
    </row>
    <row r="927" spans="41:48">
      <c r="AO927" s="511">
        <v>26</v>
      </c>
      <c r="AP927" s="511">
        <v>2</v>
      </c>
      <c r="AQ927" s="511">
        <v>10</v>
      </c>
      <c r="AR927" s="515">
        <f ca="1">IF($AQ927=1,IF(INDIRECT(ADDRESS(($AO927-1)*3+$AP927+5,$AQ927+7))="",0,INDIRECT(ADDRESS(($AO927-1)*3+$AP927+5,$AQ927+7))),IF(INDIRECT(ADDRESS(($AO927-1)*3+$AP927+5,$AQ927+7))="",0,IF(COUNTIF(INDIRECT(ADDRESS(($AO927-1)*36+($AP927-1)*12+6,COLUMN())):INDIRECT(ADDRESS(($AO927-1)*36+($AP927-1)*12+$AQ927+4,COLUMN())),INDIRECT(ADDRESS(($AO927-1)*3+$AP927+5,$AQ927+7)))&gt;=1,0,INDIRECT(ADDRESS(($AO927-1)*3+$AP927+5,$AQ927+7)))))</f>
        <v>0</v>
      </c>
      <c r="AS927" s="511">
        <f ca="1">COUNTIF(INDIRECT("H"&amp;(ROW()+12*(($AO927-1)*3+$AP927)-ROW())/12+5):INDIRECT("S"&amp;(ROW()+12*(($AO927-1)*3+$AP927)-ROW())/12+5),AR927)</f>
        <v>0</v>
      </c>
      <c r="AT927" s="515">
        <f ca="1">IF($AQ927=1,IF(INDIRECT(ADDRESS(($AO927-1)*3+$AP927+5,$AQ927+20))="",0,INDIRECT(ADDRESS(($AO927-1)*3+$AP927+5,$AQ927+20))),IF(INDIRECT(ADDRESS(($AO927-1)*3+$AP927+5,$AQ927+20))="",0,IF(COUNTIF(INDIRECT(ADDRESS(($AO927-1)*36+($AP927-1)*12+6,COLUMN())):INDIRECT(ADDRESS(($AO927-1)*36+($AP927-1)*12+$AQ927+4,COLUMN())),INDIRECT(ADDRESS(($AO927-1)*3+$AP927+5,$AQ927+20)))&gt;=1,0,INDIRECT(ADDRESS(($AO927-1)*3+$AP927+5,$AQ927+20)))))</f>
        <v>0</v>
      </c>
      <c r="AU927" s="511">
        <f ca="1">COUNTIF(INDIRECT("U"&amp;(ROW()+12*(($AO927-1)*3+$AP927)-ROW())/12+5):INDIRECT("AF"&amp;(ROW()+12*(($AO927-1)*3+$AP927)-ROW())/12+5),AT927)</f>
        <v>0</v>
      </c>
      <c r="AV927" s="511">
        <f ca="1">IF(AND(AR927+AT927&gt;0,AS927+AU927&gt;0),COUNTIF(AV$6:AV926,"&gt;0")+1,0)</f>
        <v>0</v>
      </c>
    </row>
    <row r="928" spans="41:48">
      <c r="AO928" s="511">
        <v>26</v>
      </c>
      <c r="AP928" s="511">
        <v>2</v>
      </c>
      <c r="AQ928" s="511">
        <v>11</v>
      </c>
      <c r="AR928" s="515">
        <f ca="1">IF($AQ928=1,IF(INDIRECT(ADDRESS(($AO928-1)*3+$AP928+5,$AQ928+7))="",0,INDIRECT(ADDRESS(($AO928-1)*3+$AP928+5,$AQ928+7))),IF(INDIRECT(ADDRESS(($AO928-1)*3+$AP928+5,$AQ928+7))="",0,IF(COUNTIF(INDIRECT(ADDRESS(($AO928-1)*36+($AP928-1)*12+6,COLUMN())):INDIRECT(ADDRESS(($AO928-1)*36+($AP928-1)*12+$AQ928+4,COLUMN())),INDIRECT(ADDRESS(($AO928-1)*3+$AP928+5,$AQ928+7)))&gt;=1,0,INDIRECT(ADDRESS(($AO928-1)*3+$AP928+5,$AQ928+7)))))</f>
        <v>0</v>
      </c>
      <c r="AS928" s="511">
        <f ca="1">COUNTIF(INDIRECT("H"&amp;(ROW()+12*(($AO928-1)*3+$AP928)-ROW())/12+5):INDIRECT("S"&amp;(ROW()+12*(($AO928-1)*3+$AP928)-ROW())/12+5),AR928)</f>
        <v>0</v>
      </c>
      <c r="AT928" s="515">
        <f ca="1">IF($AQ928=1,IF(INDIRECT(ADDRESS(($AO928-1)*3+$AP928+5,$AQ928+20))="",0,INDIRECT(ADDRESS(($AO928-1)*3+$AP928+5,$AQ928+20))),IF(INDIRECT(ADDRESS(($AO928-1)*3+$AP928+5,$AQ928+20))="",0,IF(COUNTIF(INDIRECT(ADDRESS(($AO928-1)*36+($AP928-1)*12+6,COLUMN())):INDIRECT(ADDRESS(($AO928-1)*36+($AP928-1)*12+$AQ928+4,COLUMN())),INDIRECT(ADDRESS(($AO928-1)*3+$AP928+5,$AQ928+20)))&gt;=1,0,INDIRECT(ADDRESS(($AO928-1)*3+$AP928+5,$AQ928+20)))))</f>
        <v>0</v>
      </c>
      <c r="AU928" s="511">
        <f ca="1">COUNTIF(INDIRECT("U"&amp;(ROW()+12*(($AO928-1)*3+$AP928)-ROW())/12+5):INDIRECT("AF"&amp;(ROW()+12*(($AO928-1)*3+$AP928)-ROW())/12+5),AT928)</f>
        <v>0</v>
      </c>
      <c r="AV928" s="511">
        <f ca="1">IF(AND(AR928+AT928&gt;0,AS928+AU928&gt;0),COUNTIF(AV$6:AV927,"&gt;0")+1,0)</f>
        <v>0</v>
      </c>
    </row>
    <row r="929" spans="41:48">
      <c r="AO929" s="511">
        <v>26</v>
      </c>
      <c r="AP929" s="511">
        <v>2</v>
      </c>
      <c r="AQ929" s="511">
        <v>12</v>
      </c>
      <c r="AR929" s="515">
        <f ca="1">IF($AQ929=1,IF(INDIRECT(ADDRESS(($AO929-1)*3+$AP929+5,$AQ929+7))="",0,INDIRECT(ADDRESS(($AO929-1)*3+$AP929+5,$AQ929+7))),IF(INDIRECT(ADDRESS(($AO929-1)*3+$AP929+5,$AQ929+7))="",0,IF(COUNTIF(INDIRECT(ADDRESS(($AO929-1)*36+($AP929-1)*12+6,COLUMN())):INDIRECT(ADDRESS(($AO929-1)*36+($AP929-1)*12+$AQ929+4,COLUMN())),INDIRECT(ADDRESS(($AO929-1)*3+$AP929+5,$AQ929+7)))&gt;=1,0,INDIRECT(ADDRESS(($AO929-1)*3+$AP929+5,$AQ929+7)))))</f>
        <v>0</v>
      </c>
      <c r="AS929" s="511">
        <f ca="1">COUNTIF(INDIRECT("H"&amp;(ROW()+12*(($AO929-1)*3+$AP929)-ROW())/12+5):INDIRECT("S"&amp;(ROW()+12*(($AO929-1)*3+$AP929)-ROW())/12+5),AR929)</f>
        <v>0</v>
      </c>
      <c r="AT929" s="515">
        <f ca="1">IF($AQ929=1,IF(INDIRECT(ADDRESS(($AO929-1)*3+$AP929+5,$AQ929+20))="",0,INDIRECT(ADDRESS(($AO929-1)*3+$AP929+5,$AQ929+20))),IF(INDIRECT(ADDRESS(($AO929-1)*3+$AP929+5,$AQ929+20))="",0,IF(COUNTIF(INDIRECT(ADDRESS(($AO929-1)*36+($AP929-1)*12+6,COLUMN())):INDIRECT(ADDRESS(($AO929-1)*36+($AP929-1)*12+$AQ929+4,COLUMN())),INDIRECT(ADDRESS(($AO929-1)*3+$AP929+5,$AQ929+20)))&gt;=1,0,INDIRECT(ADDRESS(($AO929-1)*3+$AP929+5,$AQ929+20)))))</f>
        <v>0</v>
      </c>
      <c r="AU929" s="511">
        <f ca="1">COUNTIF(INDIRECT("U"&amp;(ROW()+12*(($AO929-1)*3+$AP929)-ROW())/12+5):INDIRECT("AF"&amp;(ROW()+12*(($AO929-1)*3+$AP929)-ROW())/12+5),AT929)</f>
        <v>0</v>
      </c>
      <c r="AV929" s="511">
        <f ca="1">IF(AND(AR929+AT929&gt;0,AS929+AU929&gt;0),COUNTIF(AV$6:AV928,"&gt;0")+1,0)</f>
        <v>0</v>
      </c>
    </row>
    <row r="930" spans="41:48">
      <c r="AO930" s="511">
        <v>26</v>
      </c>
      <c r="AP930" s="511">
        <v>3</v>
      </c>
      <c r="AQ930" s="511">
        <v>1</v>
      </c>
      <c r="AR930" s="515">
        <f ca="1">IF($AQ930=1,IF(INDIRECT(ADDRESS(($AO930-1)*3+$AP930+5,$AQ930+7))="",0,INDIRECT(ADDRESS(($AO930-1)*3+$AP930+5,$AQ930+7))),IF(INDIRECT(ADDRESS(($AO930-1)*3+$AP930+5,$AQ930+7))="",0,IF(COUNTIF(INDIRECT(ADDRESS(($AO930-1)*36+($AP930-1)*12+6,COLUMN())):INDIRECT(ADDRESS(($AO930-1)*36+($AP930-1)*12+$AQ930+4,COLUMN())),INDIRECT(ADDRESS(($AO930-1)*3+$AP930+5,$AQ930+7)))&gt;=1,0,INDIRECT(ADDRESS(($AO930-1)*3+$AP930+5,$AQ930+7)))))</f>
        <v>0</v>
      </c>
      <c r="AS930" s="511">
        <f ca="1">COUNTIF(INDIRECT("H"&amp;(ROW()+12*(($AO930-1)*3+$AP930)-ROW())/12+5):INDIRECT("S"&amp;(ROW()+12*(($AO930-1)*3+$AP930)-ROW())/12+5),AR930)</f>
        <v>0</v>
      </c>
      <c r="AT930" s="515">
        <f ca="1">IF($AQ930=1,IF(INDIRECT(ADDRESS(($AO930-1)*3+$AP930+5,$AQ930+20))="",0,INDIRECT(ADDRESS(($AO930-1)*3+$AP930+5,$AQ930+20))),IF(INDIRECT(ADDRESS(($AO930-1)*3+$AP930+5,$AQ930+20))="",0,IF(COUNTIF(INDIRECT(ADDRESS(($AO930-1)*36+($AP930-1)*12+6,COLUMN())):INDIRECT(ADDRESS(($AO930-1)*36+($AP930-1)*12+$AQ930+4,COLUMN())),INDIRECT(ADDRESS(($AO930-1)*3+$AP930+5,$AQ930+20)))&gt;=1,0,INDIRECT(ADDRESS(($AO930-1)*3+$AP930+5,$AQ930+20)))))</f>
        <v>0</v>
      </c>
      <c r="AU930" s="511">
        <f ca="1">COUNTIF(INDIRECT("U"&amp;(ROW()+12*(($AO930-1)*3+$AP930)-ROW())/12+5):INDIRECT("AF"&amp;(ROW()+12*(($AO930-1)*3+$AP930)-ROW())/12+5),AT930)</f>
        <v>0</v>
      </c>
      <c r="AV930" s="511">
        <f ca="1">IF(AND(AR930+AT930&gt;0,AS930+AU930&gt;0),COUNTIF(AV$6:AV929,"&gt;0")+1,0)</f>
        <v>0</v>
      </c>
    </row>
    <row r="931" spans="41:48">
      <c r="AO931" s="511">
        <v>26</v>
      </c>
      <c r="AP931" s="511">
        <v>3</v>
      </c>
      <c r="AQ931" s="511">
        <v>2</v>
      </c>
      <c r="AR931" s="515">
        <f ca="1">IF($AQ931=1,IF(INDIRECT(ADDRESS(($AO931-1)*3+$AP931+5,$AQ931+7))="",0,INDIRECT(ADDRESS(($AO931-1)*3+$AP931+5,$AQ931+7))),IF(INDIRECT(ADDRESS(($AO931-1)*3+$AP931+5,$AQ931+7))="",0,IF(COUNTIF(INDIRECT(ADDRESS(($AO931-1)*36+($AP931-1)*12+6,COLUMN())):INDIRECT(ADDRESS(($AO931-1)*36+($AP931-1)*12+$AQ931+4,COLUMN())),INDIRECT(ADDRESS(($AO931-1)*3+$AP931+5,$AQ931+7)))&gt;=1,0,INDIRECT(ADDRESS(($AO931-1)*3+$AP931+5,$AQ931+7)))))</f>
        <v>0</v>
      </c>
      <c r="AS931" s="511">
        <f ca="1">COUNTIF(INDIRECT("H"&amp;(ROW()+12*(($AO931-1)*3+$AP931)-ROW())/12+5):INDIRECT("S"&amp;(ROW()+12*(($AO931-1)*3+$AP931)-ROW())/12+5),AR931)</f>
        <v>0</v>
      </c>
      <c r="AT931" s="515">
        <f ca="1">IF($AQ931=1,IF(INDIRECT(ADDRESS(($AO931-1)*3+$AP931+5,$AQ931+20))="",0,INDIRECT(ADDRESS(($AO931-1)*3+$AP931+5,$AQ931+20))),IF(INDIRECT(ADDRESS(($AO931-1)*3+$AP931+5,$AQ931+20))="",0,IF(COUNTIF(INDIRECT(ADDRESS(($AO931-1)*36+($AP931-1)*12+6,COLUMN())):INDIRECT(ADDRESS(($AO931-1)*36+($AP931-1)*12+$AQ931+4,COLUMN())),INDIRECT(ADDRESS(($AO931-1)*3+$AP931+5,$AQ931+20)))&gt;=1,0,INDIRECT(ADDRESS(($AO931-1)*3+$AP931+5,$AQ931+20)))))</f>
        <v>0</v>
      </c>
      <c r="AU931" s="511">
        <f ca="1">COUNTIF(INDIRECT("U"&amp;(ROW()+12*(($AO931-1)*3+$AP931)-ROW())/12+5):INDIRECT("AF"&amp;(ROW()+12*(($AO931-1)*3+$AP931)-ROW())/12+5),AT931)</f>
        <v>0</v>
      </c>
      <c r="AV931" s="511">
        <f ca="1">IF(AND(AR931+AT931&gt;0,AS931+AU931&gt;0),COUNTIF(AV$6:AV930,"&gt;0")+1,0)</f>
        <v>0</v>
      </c>
    </row>
    <row r="932" spans="41:48">
      <c r="AO932" s="511">
        <v>26</v>
      </c>
      <c r="AP932" s="511">
        <v>3</v>
      </c>
      <c r="AQ932" s="511">
        <v>3</v>
      </c>
      <c r="AR932" s="515">
        <f ca="1">IF($AQ932=1,IF(INDIRECT(ADDRESS(($AO932-1)*3+$AP932+5,$AQ932+7))="",0,INDIRECT(ADDRESS(($AO932-1)*3+$AP932+5,$AQ932+7))),IF(INDIRECT(ADDRESS(($AO932-1)*3+$AP932+5,$AQ932+7))="",0,IF(COUNTIF(INDIRECT(ADDRESS(($AO932-1)*36+($AP932-1)*12+6,COLUMN())):INDIRECT(ADDRESS(($AO932-1)*36+($AP932-1)*12+$AQ932+4,COLUMN())),INDIRECT(ADDRESS(($AO932-1)*3+$AP932+5,$AQ932+7)))&gt;=1,0,INDIRECT(ADDRESS(($AO932-1)*3+$AP932+5,$AQ932+7)))))</f>
        <v>0</v>
      </c>
      <c r="AS932" s="511">
        <f ca="1">COUNTIF(INDIRECT("H"&amp;(ROW()+12*(($AO932-1)*3+$AP932)-ROW())/12+5):INDIRECT("S"&amp;(ROW()+12*(($AO932-1)*3+$AP932)-ROW())/12+5),AR932)</f>
        <v>0</v>
      </c>
      <c r="AT932" s="515">
        <f ca="1">IF($AQ932=1,IF(INDIRECT(ADDRESS(($AO932-1)*3+$AP932+5,$AQ932+20))="",0,INDIRECT(ADDRESS(($AO932-1)*3+$AP932+5,$AQ932+20))),IF(INDIRECT(ADDRESS(($AO932-1)*3+$AP932+5,$AQ932+20))="",0,IF(COUNTIF(INDIRECT(ADDRESS(($AO932-1)*36+($AP932-1)*12+6,COLUMN())):INDIRECT(ADDRESS(($AO932-1)*36+($AP932-1)*12+$AQ932+4,COLUMN())),INDIRECT(ADDRESS(($AO932-1)*3+$AP932+5,$AQ932+20)))&gt;=1,0,INDIRECT(ADDRESS(($AO932-1)*3+$AP932+5,$AQ932+20)))))</f>
        <v>0</v>
      </c>
      <c r="AU932" s="511">
        <f ca="1">COUNTIF(INDIRECT("U"&amp;(ROW()+12*(($AO932-1)*3+$AP932)-ROW())/12+5):INDIRECT("AF"&amp;(ROW()+12*(($AO932-1)*3+$AP932)-ROW())/12+5),AT932)</f>
        <v>0</v>
      </c>
      <c r="AV932" s="511">
        <f ca="1">IF(AND(AR932+AT932&gt;0,AS932+AU932&gt;0),COUNTIF(AV$6:AV931,"&gt;0")+1,0)</f>
        <v>0</v>
      </c>
    </row>
    <row r="933" spans="41:48">
      <c r="AO933" s="511">
        <v>26</v>
      </c>
      <c r="AP933" s="511">
        <v>3</v>
      </c>
      <c r="AQ933" s="511">
        <v>4</v>
      </c>
      <c r="AR933" s="515">
        <f ca="1">IF($AQ933=1,IF(INDIRECT(ADDRESS(($AO933-1)*3+$AP933+5,$AQ933+7))="",0,INDIRECT(ADDRESS(($AO933-1)*3+$AP933+5,$AQ933+7))),IF(INDIRECT(ADDRESS(($AO933-1)*3+$AP933+5,$AQ933+7))="",0,IF(COUNTIF(INDIRECT(ADDRESS(($AO933-1)*36+($AP933-1)*12+6,COLUMN())):INDIRECT(ADDRESS(($AO933-1)*36+($AP933-1)*12+$AQ933+4,COLUMN())),INDIRECT(ADDRESS(($AO933-1)*3+$AP933+5,$AQ933+7)))&gt;=1,0,INDIRECT(ADDRESS(($AO933-1)*3+$AP933+5,$AQ933+7)))))</f>
        <v>0</v>
      </c>
      <c r="AS933" s="511">
        <f ca="1">COUNTIF(INDIRECT("H"&amp;(ROW()+12*(($AO933-1)*3+$AP933)-ROW())/12+5):INDIRECT("S"&amp;(ROW()+12*(($AO933-1)*3+$AP933)-ROW())/12+5),AR933)</f>
        <v>0</v>
      </c>
      <c r="AT933" s="515">
        <f ca="1">IF($AQ933=1,IF(INDIRECT(ADDRESS(($AO933-1)*3+$AP933+5,$AQ933+20))="",0,INDIRECT(ADDRESS(($AO933-1)*3+$AP933+5,$AQ933+20))),IF(INDIRECT(ADDRESS(($AO933-1)*3+$AP933+5,$AQ933+20))="",0,IF(COUNTIF(INDIRECT(ADDRESS(($AO933-1)*36+($AP933-1)*12+6,COLUMN())):INDIRECT(ADDRESS(($AO933-1)*36+($AP933-1)*12+$AQ933+4,COLUMN())),INDIRECT(ADDRESS(($AO933-1)*3+$AP933+5,$AQ933+20)))&gt;=1,0,INDIRECT(ADDRESS(($AO933-1)*3+$AP933+5,$AQ933+20)))))</f>
        <v>0</v>
      </c>
      <c r="AU933" s="511">
        <f ca="1">COUNTIF(INDIRECT("U"&amp;(ROW()+12*(($AO933-1)*3+$AP933)-ROW())/12+5):INDIRECT("AF"&amp;(ROW()+12*(($AO933-1)*3+$AP933)-ROW())/12+5),AT933)</f>
        <v>0</v>
      </c>
      <c r="AV933" s="511">
        <f ca="1">IF(AND(AR933+AT933&gt;0,AS933+AU933&gt;0),COUNTIF(AV$6:AV932,"&gt;0")+1,0)</f>
        <v>0</v>
      </c>
    </row>
    <row r="934" spans="41:48">
      <c r="AO934" s="511">
        <v>26</v>
      </c>
      <c r="AP934" s="511">
        <v>3</v>
      </c>
      <c r="AQ934" s="511">
        <v>5</v>
      </c>
      <c r="AR934" s="515">
        <f ca="1">IF($AQ934=1,IF(INDIRECT(ADDRESS(($AO934-1)*3+$AP934+5,$AQ934+7))="",0,INDIRECT(ADDRESS(($AO934-1)*3+$AP934+5,$AQ934+7))),IF(INDIRECT(ADDRESS(($AO934-1)*3+$AP934+5,$AQ934+7))="",0,IF(COUNTIF(INDIRECT(ADDRESS(($AO934-1)*36+($AP934-1)*12+6,COLUMN())):INDIRECT(ADDRESS(($AO934-1)*36+($AP934-1)*12+$AQ934+4,COLUMN())),INDIRECT(ADDRESS(($AO934-1)*3+$AP934+5,$AQ934+7)))&gt;=1,0,INDIRECT(ADDRESS(($AO934-1)*3+$AP934+5,$AQ934+7)))))</f>
        <v>0</v>
      </c>
      <c r="AS934" s="511">
        <f ca="1">COUNTIF(INDIRECT("H"&amp;(ROW()+12*(($AO934-1)*3+$AP934)-ROW())/12+5):INDIRECT("S"&amp;(ROW()+12*(($AO934-1)*3+$AP934)-ROW())/12+5),AR934)</f>
        <v>0</v>
      </c>
      <c r="AT934" s="515">
        <f ca="1">IF($AQ934=1,IF(INDIRECT(ADDRESS(($AO934-1)*3+$AP934+5,$AQ934+20))="",0,INDIRECT(ADDRESS(($AO934-1)*3+$AP934+5,$AQ934+20))),IF(INDIRECT(ADDRESS(($AO934-1)*3+$AP934+5,$AQ934+20))="",0,IF(COUNTIF(INDIRECT(ADDRESS(($AO934-1)*36+($AP934-1)*12+6,COLUMN())):INDIRECT(ADDRESS(($AO934-1)*36+($AP934-1)*12+$AQ934+4,COLUMN())),INDIRECT(ADDRESS(($AO934-1)*3+$AP934+5,$AQ934+20)))&gt;=1,0,INDIRECT(ADDRESS(($AO934-1)*3+$AP934+5,$AQ934+20)))))</f>
        <v>0</v>
      </c>
      <c r="AU934" s="511">
        <f ca="1">COUNTIF(INDIRECT("U"&amp;(ROW()+12*(($AO934-1)*3+$AP934)-ROW())/12+5):INDIRECT("AF"&amp;(ROW()+12*(($AO934-1)*3+$AP934)-ROW())/12+5),AT934)</f>
        <v>0</v>
      </c>
      <c r="AV934" s="511">
        <f ca="1">IF(AND(AR934+AT934&gt;0,AS934+AU934&gt;0),COUNTIF(AV$6:AV933,"&gt;0")+1,0)</f>
        <v>0</v>
      </c>
    </row>
    <row r="935" spans="41:48">
      <c r="AO935" s="511">
        <v>26</v>
      </c>
      <c r="AP935" s="511">
        <v>3</v>
      </c>
      <c r="AQ935" s="511">
        <v>6</v>
      </c>
      <c r="AR935" s="515">
        <f ca="1">IF($AQ935=1,IF(INDIRECT(ADDRESS(($AO935-1)*3+$AP935+5,$AQ935+7))="",0,INDIRECT(ADDRESS(($AO935-1)*3+$AP935+5,$AQ935+7))),IF(INDIRECT(ADDRESS(($AO935-1)*3+$AP935+5,$AQ935+7))="",0,IF(COUNTIF(INDIRECT(ADDRESS(($AO935-1)*36+($AP935-1)*12+6,COLUMN())):INDIRECT(ADDRESS(($AO935-1)*36+($AP935-1)*12+$AQ935+4,COLUMN())),INDIRECT(ADDRESS(($AO935-1)*3+$AP935+5,$AQ935+7)))&gt;=1,0,INDIRECT(ADDRESS(($AO935-1)*3+$AP935+5,$AQ935+7)))))</f>
        <v>0</v>
      </c>
      <c r="AS935" s="511">
        <f ca="1">COUNTIF(INDIRECT("H"&amp;(ROW()+12*(($AO935-1)*3+$AP935)-ROW())/12+5):INDIRECT("S"&amp;(ROW()+12*(($AO935-1)*3+$AP935)-ROW())/12+5),AR935)</f>
        <v>0</v>
      </c>
      <c r="AT935" s="515">
        <f ca="1">IF($AQ935=1,IF(INDIRECT(ADDRESS(($AO935-1)*3+$AP935+5,$AQ935+20))="",0,INDIRECT(ADDRESS(($AO935-1)*3+$AP935+5,$AQ935+20))),IF(INDIRECT(ADDRESS(($AO935-1)*3+$AP935+5,$AQ935+20))="",0,IF(COUNTIF(INDIRECT(ADDRESS(($AO935-1)*36+($AP935-1)*12+6,COLUMN())):INDIRECT(ADDRESS(($AO935-1)*36+($AP935-1)*12+$AQ935+4,COLUMN())),INDIRECT(ADDRESS(($AO935-1)*3+$AP935+5,$AQ935+20)))&gt;=1,0,INDIRECT(ADDRESS(($AO935-1)*3+$AP935+5,$AQ935+20)))))</f>
        <v>0</v>
      </c>
      <c r="AU935" s="511">
        <f ca="1">COUNTIF(INDIRECT("U"&amp;(ROW()+12*(($AO935-1)*3+$AP935)-ROW())/12+5):INDIRECT("AF"&amp;(ROW()+12*(($AO935-1)*3+$AP935)-ROW())/12+5),AT935)</f>
        <v>0</v>
      </c>
      <c r="AV935" s="511">
        <f ca="1">IF(AND(AR935+AT935&gt;0,AS935+AU935&gt;0),COUNTIF(AV$6:AV934,"&gt;0")+1,0)</f>
        <v>0</v>
      </c>
    </row>
    <row r="936" spans="41:48">
      <c r="AO936" s="511">
        <v>26</v>
      </c>
      <c r="AP936" s="511">
        <v>3</v>
      </c>
      <c r="AQ936" s="511">
        <v>7</v>
      </c>
      <c r="AR936" s="515">
        <f ca="1">IF($AQ936=1,IF(INDIRECT(ADDRESS(($AO936-1)*3+$AP936+5,$AQ936+7))="",0,INDIRECT(ADDRESS(($AO936-1)*3+$AP936+5,$AQ936+7))),IF(INDIRECT(ADDRESS(($AO936-1)*3+$AP936+5,$AQ936+7))="",0,IF(COUNTIF(INDIRECT(ADDRESS(($AO936-1)*36+($AP936-1)*12+6,COLUMN())):INDIRECT(ADDRESS(($AO936-1)*36+($AP936-1)*12+$AQ936+4,COLUMN())),INDIRECT(ADDRESS(($AO936-1)*3+$AP936+5,$AQ936+7)))&gt;=1,0,INDIRECT(ADDRESS(($AO936-1)*3+$AP936+5,$AQ936+7)))))</f>
        <v>0</v>
      </c>
      <c r="AS936" s="511">
        <f ca="1">COUNTIF(INDIRECT("H"&amp;(ROW()+12*(($AO936-1)*3+$AP936)-ROW())/12+5):INDIRECT("S"&amp;(ROW()+12*(($AO936-1)*3+$AP936)-ROW())/12+5),AR936)</f>
        <v>0</v>
      </c>
      <c r="AT936" s="515">
        <f ca="1">IF($AQ936=1,IF(INDIRECT(ADDRESS(($AO936-1)*3+$AP936+5,$AQ936+20))="",0,INDIRECT(ADDRESS(($AO936-1)*3+$AP936+5,$AQ936+20))),IF(INDIRECT(ADDRESS(($AO936-1)*3+$AP936+5,$AQ936+20))="",0,IF(COUNTIF(INDIRECT(ADDRESS(($AO936-1)*36+($AP936-1)*12+6,COLUMN())):INDIRECT(ADDRESS(($AO936-1)*36+($AP936-1)*12+$AQ936+4,COLUMN())),INDIRECT(ADDRESS(($AO936-1)*3+$AP936+5,$AQ936+20)))&gt;=1,0,INDIRECT(ADDRESS(($AO936-1)*3+$AP936+5,$AQ936+20)))))</f>
        <v>0</v>
      </c>
      <c r="AU936" s="511">
        <f ca="1">COUNTIF(INDIRECT("U"&amp;(ROW()+12*(($AO936-1)*3+$AP936)-ROW())/12+5):INDIRECT("AF"&amp;(ROW()+12*(($AO936-1)*3+$AP936)-ROW())/12+5),AT936)</f>
        <v>0</v>
      </c>
      <c r="AV936" s="511">
        <f ca="1">IF(AND(AR936+AT936&gt;0,AS936+AU936&gt;0),COUNTIF(AV$6:AV935,"&gt;0")+1,0)</f>
        <v>0</v>
      </c>
    </row>
    <row r="937" spans="41:48">
      <c r="AO937" s="511">
        <v>26</v>
      </c>
      <c r="AP937" s="511">
        <v>3</v>
      </c>
      <c r="AQ937" s="511">
        <v>8</v>
      </c>
      <c r="AR937" s="515">
        <f ca="1">IF($AQ937=1,IF(INDIRECT(ADDRESS(($AO937-1)*3+$AP937+5,$AQ937+7))="",0,INDIRECT(ADDRESS(($AO937-1)*3+$AP937+5,$AQ937+7))),IF(INDIRECT(ADDRESS(($AO937-1)*3+$AP937+5,$AQ937+7))="",0,IF(COUNTIF(INDIRECT(ADDRESS(($AO937-1)*36+($AP937-1)*12+6,COLUMN())):INDIRECT(ADDRESS(($AO937-1)*36+($AP937-1)*12+$AQ937+4,COLUMN())),INDIRECT(ADDRESS(($AO937-1)*3+$AP937+5,$AQ937+7)))&gt;=1,0,INDIRECT(ADDRESS(($AO937-1)*3+$AP937+5,$AQ937+7)))))</f>
        <v>0</v>
      </c>
      <c r="AS937" s="511">
        <f ca="1">COUNTIF(INDIRECT("H"&amp;(ROW()+12*(($AO937-1)*3+$AP937)-ROW())/12+5):INDIRECT("S"&amp;(ROW()+12*(($AO937-1)*3+$AP937)-ROW())/12+5),AR937)</f>
        <v>0</v>
      </c>
      <c r="AT937" s="515">
        <f ca="1">IF($AQ937=1,IF(INDIRECT(ADDRESS(($AO937-1)*3+$AP937+5,$AQ937+20))="",0,INDIRECT(ADDRESS(($AO937-1)*3+$AP937+5,$AQ937+20))),IF(INDIRECT(ADDRESS(($AO937-1)*3+$AP937+5,$AQ937+20))="",0,IF(COUNTIF(INDIRECT(ADDRESS(($AO937-1)*36+($AP937-1)*12+6,COLUMN())):INDIRECT(ADDRESS(($AO937-1)*36+($AP937-1)*12+$AQ937+4,COLUMN())),INDIRECT(ADDRESS(($AO937-1)*3+$AP937+5,$AQ937+20)))&gt;=1,0,INDIRECT(ADDRESS(($AO937-1)*3+$AP937+5,$AQ937+20)))))</f>
        <v>0</v>
      </c>
      <c r="AU937" s="511">
        <f ca="1">COUNTIF(INDIRECT("U"&amp;(ROW()+12*(($AO937-1)*3+$AP937)-ROW())/12+5):INDIRECT("AF"&amp;(ROW()+12*(($AO937-1)*3+$AP937)-ROW())/12+5),AT937)</f>
        <v>0</v>
      </c>
      <c r="AV937" s="511">
        <f ca="1">IF(AND(AR937+AT937&gt;0,AS937+AU937&gt;0),COUNTIF(AV$6:AV936,"&gt;0")+1,0)</f>
        <v>0</v>
      </c>
    </row>
    <row r="938" spans="41:48">
      <c r="AO938" s="511">
        <v>26</v>
      </c>
      <c r="AP938" s="511">
        <v>3</v>
      </c>
      <c r="AQ938" s="511">
        <v>9</v>
      </c>
      <c r="AR938" s="515">
        <f ca="1">IF($AQ938=1,IF(INDIRECT(ADDRESS(($AO938-1)*3+$AP938+5,$AQ938+7))="",0,INDIRECT(ADDRESS(($AO938-1)*3+$AP938+5,$AQ938+7))),IF(INDIRECT(ADDRESS(($AO938-1)*3+$AP938+5,$AQ938+7))="",0,IF(COUNTIF(INDIRECT(ADDRESS(($AO938-1)*36+($AP938-1)*12+6,COLUMN())):INDIRECT(ADDRESS(($AO938-1)*36+($AP938-1)*12+$AQ938+4,COLUMN())),INDIRECT(ADDRESS(($AO938-1)*3+$AP938+5,$AQ938+7)))&gt;=1,0,INDIRECT(ADDRESS(($AO938-1)*3+$AP938+5,$AQ938+7)))))</f>
        <v>0</v>
      </c>
      <c r="AS938" s="511">
        <f ca="1">COUNTIF(INDIRECT("H"&amp;(ROW()+12*(($AO938-1)*3+$AP938)-ROW())/12+5):INDIRECT("S"&amp;(ROW()+12*(($AO938-1)*3+$AP938)-ROW())/12+5),AR938)</f>
        <v>0</v>
      </c>
      <c r="AT938" s="515">
        <f ca="1">IF($AQ938=1,IF(INDIRECT(ADDRESS(($AO938-1)*3+$AP938+5,$AQ938+20))="",0,INDIRECT(ADDRESS(($AO938-1)*3+$AP938+5,$AQ938+20))),IF(INDIRECT(ADDRESS(($AO938-1)*3+$AP938+5,$AQ938+20))="",0,IF(COUNTIF(INDIRECT(ADDRESS(($AO938-1)*36+($AP938-1)*12+6,COLUMN())):INDIRECT(ADDRESS(($AO938-1)*36+($AP938-1)*12+$AQ938+4,COLUMN())),INDIRECT(ADDRESS(($AO938-1)*3+$AP938+5,$AQ938+20)))&gt;=1,0,INDIRECT(ADDRESS(($AO938-1)*3+$AP938+5,$AQ938+20)))))</f>
        <v>0</v>
      </c>
      <c r="AU938" s="511">
        <f ca="1">COUNTIF(INDIRECT("U"&amp;(ROW()+12*(($AO938-1)*3+$AP938)-ROW())/12+5):INDIRECT("AF"&amp;(ROW()+12*(($AO938-1)*3+$AP938)-ROW())/12+5),AT938)</f>
        <v>0</v>
      </c>
      <c r="AV938" s="511">
        <f ca="1">IF(AND(AR938+AT938&gt;0,AS938+AU938&gt;0),COUNTIF(AV$6:AV937,"&gt;0")+1,0)</f>
        <v>0</v>
      </c>
    </row>
    <row r="939" spans="41:48">
      <c r="AO939" s="511">
        <v>26</v>
      </c>
      <c r="AP939" s="511">
        <v>3</v>
      </c>
      <c r="AQ939" s="511">
        <v>10</v>
      </c>
      <c r="AR939" s="515">
        <f ca="1">IF($AQ939=1,IF(INDIRECT(ADDRESS(($AO939-1)*3+$AP939+5,$AQ939+7))="",0,INDIRECT(ADDRESS(($AO939-1)*3+$AP939+5,$AQ939+7))),IF(INDIRECT(ADDRESS(($AO939-1)*3+$AP939+5,$AQ939+7))="",0,IF(COUNTIF(INDIRECT(ADDRESS(($AO939-1)*36+($AP939-1)*12+6,COLUMN())):INDIRECT(ADDRESS(($AO939-1)*36+($AP939-1)*12+$AQ939+4,COLUMN())),INDIRECT(ADDRESS(($AO939-1)*3+$AP939+5,$AQ939+7)))&gt;=1,0,INDIRECT(ADDRESS(($AO939-1)*3+$AP939+5,$AQ939+7)))))</f>
        <v>0</v>
      </c>
      <c r="AS939" s="511">
        <f ca="1">COUNTIF(INDIRECT("H"&amp;(ROW()+12*(($AO939-1)*3+$AP939)-ROW())/12+5):INDIRECT("S"&amp;(ROW()+12*(($AO939-1)*3+$AP939)-ROW())/12+5),AR939)</f>
        <v>0</v>
      </c>
      <c r="AT939" s="515">
        <f ca="1">IF($AQ939=1,IF(INDIRECT(ADDRESS(($AO939-1)*3+$AP939+5,$AQ939+20))="",0,INDIRECT(ADDRESS(($AO939-1)*3+$AP939+5,$AQ939+20))),IF(INDIRECT(ADDRESS(($AO939-1)*3+$AP939+5,$AQ939+20))="",0,IF(COUNTIF(INDIRECT(ADDRESS(($AO939-1)*36+($AP939-1)*12+6,COLUMN())):INDIRECT(ADDRESS(($AO939-1)*36+($AP939-1)*12+$AQ939+4,COLUMN())),INDIRECT(ADDRESS(($AO939-1)*3+$AP939+5,$AQ939+20)))&gt;=1,0,INDIRECT(ADDRESS(($AO939-1)*3+$AP939+5,$AQ939+20)))))</f>
        <v>0</v>
      </c>
      <c r="AU939" s="511">
        <f ca="1">COUNTIF(INDIRECT("U"&amp;(ROW()+12*(($AO939-1)*3+$AP939)-ROW())/12+5):INDIRECT("AF"&amp;(ROW()+12*(($AO939-1)*3+$AP939)-ROW())/12+5),AT939)</f>
        <v>0</v>
      </c>
      <c r="AV939" s="511">
        <f ca="1">IF(AND(AR939+AT939&gt;0,AS939+AU939&gt;0),COUNTIF(AV$6:AV938,"&gt;0")+1,0)</f>
        <v>0</v>
      </c>
    </row>
    <row r="940" spans="41:48">
      <c r="AO940" s="511">
        <v>26</v>
      </c>
      <c r="AP940" s="511">
        <v>3</v>
      </c>
      <c r="AQ940" s="511">
        <v>11</v>
      </c>
      <c r="AR940" s="515">
        <f ca="1">IF($AQ940=1,IF(INDIRECT(ADDRESS(($AO940-1)*3+$AP940+5,$AQ940+7))="",0,INDIRECT(ADDRESS(($AO940-1)*3+$AP940+5,$AQ940+7))),IF(INDIRECT(ADDRESS(($AO940-1)*3+$AP940+5,$AQ940+7))="",0,IF(COUNTIF(INDIRECT(ADDRESS(($AO940-1)*36+($AP940-1)*12+6,COLUMN())):INDIRECT(ADDRESS(($AO940-1)*36+($AP940-1)*12+$AQ940+4,COLUMN())),INDIRECT(ADDRESS(($AO940-1)*3+$AP940+5,$AQ940+7)))&gt;=1,0,INDIRECT(ADDRESS(($AO940-1)*3+$AP940+5,$AQ940+7)))))</f>
        <v>0</v>
      </c>
      <c r="AS940" s="511">
        <f ca="1">COUNTIF(INDIRECT("H"&amp;(ROW()+12*(($AO940-1)*3+$AP940)-ROW())/12+5):INDIRECT("S"&amp;(ROW()+12*(($AO940-1)*3+$AP940)-ROW())/12+5),AR940)</f>
        <v>0</v>
      </c>
      <c r="AT940" s="515">
        <f ca="1">IF($AQ940=1,IF(INDIRECT(ADDRESS(($AO940-1)*3+$AP940+5,$AQ940+20))="",0,INDIRECT(ADDRESS(($AO940-1)*3+$AP940+5,$AQ940+20))),IF(INDIRECT(ADDRESS(($AO940-1)*3+$AP940+5,$AQ940+20))="",0,IF(COUNTIF(INDIRECT(ADDRESS(($AO940-1)*36+($AP940-1)*12+6,COLUMN())):INDIRECT(ADDRESS(($AO940-1)*36+($AP940-1)*12+$AQ940+4,COLUMN())),INDIRECT(ADDRESS(($AO940-1)*3+$AP940+5,$AQ940+20)))&gt;=1,0,INDIRECT(ADDRESS(($AO940-1)*3+$AP940+5,$AQ940+20)))))</f>
        <v>0</v>
      </c>
      <c r="AU940" s="511">
        <f ca="1">COUNTIF(INDIRECT("U"&amp;(ROW()+12*(($AO940-1)*3+$AP940)-ROW())/12+5):INDIRECT("AF"&amp;(ROW()+12*(($AO940-1)*3+$AP940)-ROW())/12+5),AT940)</f>
        <v>0</v>
      </c>
      <c r="AV940" s="511">
        <f ca="1">IF(AND(AR940+AT940&gt;0,AS940+AU940&gt;0),COUNTIF(AV$6:AV939,"&gt;0")+1,0)</f>
        <v>0</v>
      </c>
    </row>
    <row r="941" spans="41:48">
      <c r="AO941" s="511">
        <v>26</v>
      </c>
      <c r="AP941" s="511">
        <v>3</v>
      </c>
      <c r="AQ941" s="511">
        <v>12</v>
      </c>
      <c r="AR941" s="515">
        <f ca="1">IF($AQ941=1,IF(INDIRECT(ADDRESS(($AO941-1)*3+$AP941+5,$AQ941+7))="",0,INDIRECT(ADDRESS(($AO941-1)*3+$AP941+5,$AQ941+7))),IF(INDIRECT(ADDRESS(($AO941-1)*3+$AP941+5,$AQ941+7))="",0,IF(COUNTIF(INDIRECT(ADDRESS(($AO941-1)*36+($AP941-1)*12+6,COLUMN())):INDIRECT(ADDRESS(($AO941-1)*36+($AP941-1)*12+$AQ941+4,COLUMN())),INDIRECT(ADDRESS(($AO941-1)*3+$AP941+5,$AQ941+7)))&gt;=1,0,INDIRECT(ADDRESS(($AO941-1)*3+$AP941+5,$AQ941+7)))))</f>
        <v>0</v>
      </c>
      <c r="AS941" s="511">
        <f ca="1">COUNTIF(INDIRECT("H"&amp;(ROW()+12*(($AO941-1)*3+$AP941)-ROW())/12+5):INDIRECT("S"&amp;(ROW()+12*(($AO941-1)*3+$AP941)-ROW())/12+5),AR941)</f>
        <v>0</v>
      </c>
      <c r="AT941" s="515">
        <f ca="1">IF($AQ941=1,IF(INDIRECT(ADDRESS(($AO941-1)*3+$AP941+5,$AQ941+20))="",0,INDIRECT(ADDRESS(($AO941-1)*3+$AP941+5,$AQ941+20))),IF(INDIRECT(ADDRESS(($AO941-1)*3+$AP941+5,$AQ941+20))="",0,IF(COUNTIF(INDIRECT(ADDRESS(($AO941-1)*36+($AP941-1)*12+6,COLUMN())):INDIRECT(ADDRESS(($AO941-1)*36+($AP941-1)*12+$AQ941+4,COLUMN())),INDIRECT(ADDRESS(($AO941-1)*3+$AP941+5,$AQ941+20)))&gt;=1,0,INDIRECT(ADDRESS(($AO941-1)*3+$AP941+5,$AQ941+20)))))</f>
        <v>0</v>
      </c>
      <c r="AU941" s="511">
        <f ca="1">COUNTIF(INDIRECT("U"&amp;(ROW()+12*(($AO941-1)*3+$AP941)-ROW())/12+5):INDIRECT("AF"&amp;(ROW()+12*(($AO941-1)*3+$AP941)-ROW())/12+5),AT941)</f>
        <v>0</v>
      </c>
      <c r="AV941" s="511">
        <f ca="1">IF(AND(AR941+AT941&gt;0,AS941+AU941&gt;0),COUNTIF(AV$6:AV940,"&gt;0")+1,0)</f>
        <v>0</v>
      </c>
    </row>
    <row r="942" spans="41:48">
      <c r="AO942" s="511">
        <v>27</v>
      </c>
      <c r="AP942" s="511">
        <v>1</v>
      </c>
      <c r="AQ942" s="511">
        <v>1</v>
      </c>
      <c r="AR942" s="515">
        <f ca="1">IF($AQ942=1,IF(INDIRECT(ADDRESS(($AO942-1)*3+$AP942+5,$AQ942+7))="",0,INDIRECT(ADDRESS(($AO942-1)*3+$AP942+5,$AQ942+7))),IF(INDIRECT(ADDRESS(($AO942-1)*3+$AP942+5,$AQ942+7))="",0,IF(COUNTIF(INDIRECT(ADDRESS(($AO942-1)*36+($AP942-1)*12+6,COLUMN())):INDIRECT(ADDRESS(($AO942-1)*36+($AP942-1)*12+$AQ942+4,COLUMN())),INDIRECT(ADDRESS(($AO942-1)*3+$AP942+5,$AQ942+7)))&gt;=1,0,INDIRECT(ADDRESS(($AO942-1)*3+$AP942+5,$AQ942+7)))))</f>
        <v>0</v>
      </c>
      <c r="AS942" s="511">
        <f ca="1">COUNTIF(INDIRECT("H"&amp;(ROW()+12*(($AO942-1)*3+$AP942)-ROW())/12+5):INDIRECT("S"&amp;(ROW()+12*(($AO942-1)*3+$AP942)-ROW())/12+5),AR942)</f>
        <v>0</v>
      </c>
      <c r="AT942" s="515">
        <f ca="1">IF($AQ942=1,IF(INDIRECT(ADDRESS(($AO942-1)*3+$AP942+5,$AQ942+20))="",0,INDIRECT(ADDRESS(($AO942-1)*3+$AP942+5,$AQ942+20))),IF(INDIRECT(ADDRESS(($AO942-1)*3+$AP942+5,$AQ942+20))="",0,IF(COUNTIF(INDIRECT(ADDRESS(($AO942-1)*36+($AP942-1)*12+6,COLUMN())):INDIRECT(ADDRESS(($AO942-1)*36+($AP942-1)*12+$AQ942+4,COLUMN())),INDIRECT(ADDRESS(($AO942-1)*3+$AP942+5,$AQ942+20)))&gt;=1,0,INDIRECT(ADDRESS(($AO942-1)*3+$AP942+5,$AQ942+20)))))</f>
        <v>0</v>
      </c>
      <c r="AU942" s="511">
        <f ca="1">COUNTIF(INDIRECT("U"&amp;(ROW()+12*(($AO942-1)*3+$AP942)-ROW())/12+5):INDIRECT("AF"&amp;(ROW()+12*(($AO942-1)*3+$AP942)-ROW())/12+5),AT942)</f>
        <v>0</v>
      </c>
      <c r="AV942" s="511">
        <f ca="1">IF(AND(AR942+AT942&gt;0,AS942+AU942&gt;0),COUNTIF(AV$6:AV941,"&gt;0")+1,0)</f>
        <v>0</v>
      </c>
    </row>
    <row r="943" spans="41:48">
      <c r="AO943" s="511">
        <v>27</v>
      </c>
      <c r="AP943" s="511">
        <v>1</v>
      </c>
      <c r="AQ943" s="511">
        <v>2</v>
      </c>
      <c r="AR943" s="515">
        <f ca="1">IF($AQ943=1,IF(INDIRECT(ADDRESS(($AO943-1)*3+$AP943+5,$AQ943+7))="",0,INDIRECT(ADDRESS(($AO943-1)*3+$AP943+5,$AQ943+7))),IF(INDIRECT(ADDRESS(($AO943-1)*3+$AP943+5,$AQ943+7))="",0,IF(COUNTIF(INDIRECT(ADDRESS(($AO943-1)*36+($AP943-1)*12+6,COLUMN())):INDIRECT(ADDRESS(($AO943-1)*36+($AP943-1)*12+$AQ943+4,COLUMN())),INDIRECT(ADDRESS(($AO943-1)*3+$AP943+5,$AQ943+7)))&gt;=1,0,INDIRECT(ADDRESS(($AO943-1)*3+$AP943+5,$AQ943+7)))))</f>
        <v>0</v>
      </c>
      <c r="AS943" s="511">
        <f ca="1">COUNTIF(INDIRECT("H"&amp;(ROW()+12*(($AO943-1)*3+$AP943)-ROW())/12+5):INDIRECT("S"&amp;(ROW()+12*(($AO943-1)*3+$AP943)-ROW())/12+5),AR943)</f>
        <v>0</v>
      </c>
      <c r="AT943" s="515">
        <f ca="1">IF($AQ943=1,IF(INDIRECT(ADDRESS(($AO943-1)*3+$AP943+5,$AQ943+20))="",0,INDIRECT(ADDRESS(($AO943-1)*3+$AP943+5,$AQ943+20))),IF(INDIRECT(ADDRESS(($AO943-1)*3+$AP943+5,$AQ943+20))="",0,IF(COUNTIF(INDIRECT(ADDRESS(($AO943-1)*36+($AP943-1)*12+6,COLUMN())):INDIRECT(ADDRESS(($AO943-1)*36+($AP943-1)*12+$AQ943+4,COLUMN())),INDIRECT(ADDRESS(($AO943-1)*3+$AP943+5,$AQ943+20)))&gt;=1,0,INDIRECT(ADDRESS(($AO943-1)*3+$AP943+5,$AQ943+20)))))</f>
        <v>0</v>
      </c>
      <c r="AU943" s="511">
        <f ca="1">COUNTIF(INDIRECT("U"&amp;(ROW()+12*(($AO943-1)*3+$AP943)-ROW())/12+5):INDIRECT("AF"&amp;(ROW()+12*(($AO943-1)*3+$AP943)-ROW())/12+5),AT943)</f>
        <v>0</v>
      </c>
      <c r="AV943" s="511">
        <f ca="1">IF(AND(AR943+AT943&gt;0,AS943+AU943&gt;0),COUNTIF(AV$6:AV942,"&gt;0")+1,0)</f>
        <v>0</v>
      </c>
    </row>
    <row r="944" spans="41:48">
      <c r="AO944" s="511">
        <v>27</v>
      </c>
      <c r="AP944" s="511">
        <v>1</v>
      </c>
      <c r="AQ944" s="511">
        <v>3</v>
      </c>
      <c r="AR944" s="515">
        <f ca="1">IF($AQ944=1,IF(INDIRECT(ADDRESS(($AO944-1)*3+$AP944+5,$AQ944+7))="",0,INDIRECT(ADDRESS(($AO944-1)*3+$AP944+5,$AQ944+7))),IF(INDIRECT(ADDRESS(($AO944-1)*3+$AP944+5,$AQ944+7))="",0,IF(COUNTIF(INDIRECT(ADDRESS(($AO944-1)*36+($AP944-1)*12+6,COLUMN())):INDIRECT(ADDRESS(($AO944-1)*36+($AP944-1)*12+$AQ944+4,COLUMN())),INDIRECT(ADDRESS(($AO944-1)*3+$AP944+5,$AQ944+7)))&gt;=1,0,INDIRECT(ADDRESS(($AO944-1)*3+$AP944+5,$AQ944+7)))))</f>
        <v>0</v>
      </c>
      <c r="AS944" s="511">
        <f ca="1">COUNTIF(INDIRECT("H"&amp;(ROW()+12*(($AO944-1)*3+$AP944)-ROW())/12+5):INDIRECT("S"&amp;(ROW()+12*(($AO944-1)*3+$AP944)-ROW())/12+5),AR944)</f>
        <v>0</v>
      </c>
      <c r="AT944" s="515">
        <f ca="1">IF($AQ944=1,IF(INDIRECT(ADDRESS(($AO944-1)*3+$AP944+5,$AQ944+20))="",0,INDIRECT(ADDRESS(($AO944-1)*3+$AP944+5,$AQ944+20))),IF(INDIRECT(ADDRESS(($AO944-1)*3+$AP944+5,$AQ944+20))="",0,IF(COUNTIF(INDIRECT(ADDRESS(($AO944-1)*36+($AP944-1)*12+6,COLUMN())):INDIRECT(ADDRESS(($AO944-1)*36+($AP944-1)*12+$AQ944+4,COLUMN())),INDIRECT(ADDRESS(($AO944-1)*3+$AP944+5,$AQ944+20)))&gt;=1,0,INDIRECT(ADDRESS(($AO944-1)*3+$AP944+5,$AQ944+20)))))</f>
        <v>0</v>
      </c>
      <c r="AU944" s="511">
        <f ca="1">COUNTIF(INDIRECT("U"&amp;(ROW()+12*(($AO944-1)*3+$AP944)-ROW())/12+5):INDIRECT("AF"&amp;(ROW()+12*(($AO944-1)*3+$AP944)-ROW())/12+5),AT944)</f>
        <v>0</v>
      </c>
      <c r="AV944" s="511">
        <f ca="1">IF(AND(AR944+AT944&gt;0,AS944+AU944&gt;0),COUNTIF(AV$6:AV943,"&gt;0")+1,0)</f>
        <v>0</v>
      </c>
    </row>
    <row r="945" spans="41:48">
      <c r="AO945" s="511">
        <v>27</v>
      </c>
      <c r="AP945" s="511">
        <v>1</v>
      </c>
      <c r="AQ945" s="511">
        <v>4</v>
      </c>
      <c r="AR945" s="515">
        <f ca="1">IF($AQ945=1,IF(INDIRECT(ADDRESS(($AO945-1)*3+$AP945+5,$AQ945+7))="",0,INDIRECT(ADDRESS(($AO945-1)*3+$AP945+5,$AQ945+7))),IF(INDIRECT(ADDRESS(($AO945-1)*3+$AP945+5,$AQ945+7))="",0,IF(COUNTIF(INDIRECT(ADDRESS(($AO945-1)*36+($AP945-1)*12+6,COLUMN())):INDIRECT(ADDRESS(($AO945-1)*36+($AP945-1)*12+$AQ945+4,COLUMN())),INDIRECT(ADDRESS(($AO945-1)*3+$AP945+5,$AQ945+7)))&gt;=1,0,INDIRECT(ADDRESS(($AO945-1)*3+$AP945+5,$AQ945+7)))))</f>
        <v>0</v>
      </c>
      <c r="AS945" s="511">
        <f ca="1">COUNTIF(INDIRECT("H"&amp;(ROW()+12*(($AO945-1)*3+$AP945)-ROW())/12+5):INDIRECT("S"&amp;(ROW()+12*(($AO945-1)*3+$AP945)-ROW())/12+5),AR945)</f>
        <v>0</v>
      </c>
      <c r="AT945" s="515">
        <f ca="1">IF($AQ945=1,IF(INDIRECT(ADDRESS(($AO945-1)*3+$AP945+5,$AQ945+20))="",0,INDIRECT(ADDRESS(($AO945-1)*3+$AP945+5,$AQ945+20))),IF(INDIRECT(ADDRESS(($AO945-1)*3+$AP945+5,$AQ945+20))="",0,IF(COUNTIF(INDIRECT(ADDRESS(($AO945-1)*36+($AP945-1)*12+6,COLUMN())):INDIRECT(ADDRESS(($AO945-1)*36+($AP945-1)*12+$AQ945+4,COLUMN())),INDIRECT(ADDRESS(($AO945-1)*3+$AP945+5,$AQ945+20)))&gt;=1,0,INDIRECT(ADDRESS(($AO945-1)*3+$AP945+5,$AQ945+20)))))</f>
        <v>0</v>
      </c>
      <c r="AU945" s="511">
        <f ca="1">COUNTIF(INDIRECT("U"&amp;(ROW()+12*(($AO945-1)*3+$AP945)-ROW())/12+5):INDIRECT("AF"&amp;(ROW()+12*(($AO945-1)*3+$AP945)-ROW())/12+5),AT945)</f>
        <v>0</v>
      </c>
      <c r="AV945" s="511">
        <f ca="1">IF(AND(AR945+AT945&gt;0,AS945+AU945&gt;0),COUNTIF(AV$6:AV944,"&gt;0")+1,0)</f>
        <v>0</v>
      </c>
    </row>
    <row r="946" spans="41:48">
      <c r="AO946" s="511">
        <v>27</v>
      </c>
      <c r="AP946" s="511">
        <v>1</v>
      </c>
      <c r="AQ946" s="511">
        <v>5</v>
      </c>
      <c r="AR946" s="515">
        <f ca="1">IF($AQ946=1,IF(INDIRECT(ADDRESS(($AO946-1)*3+$AP946+5,$AQ946+7))="",0,INDIRECT(ADDRESS(($AO946-1)*3+$AP946+5,$AQ946+7))),IF(INDIRECT(ADDRESS(($AO946-1)*3+$AP946+5,$AQ946+7))="",0,IF(COUNTIF(INDIRECT(ADDRESS(($AO946-1)*36+($AP946-1)*12+6,COLUMN())):INDIRECT(ADDRESS(($AO946-1)*36+($AP946-1)*12+$AQ946+4,COLUMN())),INDIRECT(ADDRESS(($AO946-1)*3+$AP946+5,$AQ946+7)))&gt;=1,0,INDIRECT(ADDRESS(($AO946-1)*3+$AP946+5,$AQ946+7)))))</f>
        <v>0</v>
      </c>
      <c r="AS946" s="511">
        <f ca="1">COUNTIF(INDIRECT("H"&amp;(ROW()+12*(($AO946-1)*3+$AP946)-ROW())/12+5):INDIRECT("S"&amp;(ROW()+12*(($AO946-1)*3+$AP946)-ROW())/12+5),AR946)</f>
        <v>0</v>
      </c>
      <c r="AT946" s="515">
        <f ca="1">IF($AQ946=1,IF(INDIRECT(ADDRESS(($AO946-1)*3+$AP946+5,$AQ946+20))="",0,INDIRECT(ADDRESS(($AO946-1)*3+$AP946+5,$AQ946+20))),IF(INDIRECT(ADDRESS(($AO946-1)*3+$AP946+5,$AQ946+20))="",0,IF(COUNTIF(INDIRECT(ADDRESS(($AO946-1)*36+($AP946-1)*12+6,COLUMN())):INDIRECT(ADDRESS(($AO946-1)*36+($AP946-1)*12+$AQ946+4,COLUMN())),INDIRECT(ADDRESS(($AO946-1)*3+$AP946+5,$AQ946+20)))&gt;=1,0,INDIRECT(ADDRESS(($AO946-1)*3+$AP946+5,$AQ946+20)))))</f>
        <v>0</v>
      </c>
      <c r="AU946" s="511">
        <f ca="1">COUNTIF(INDIRECT("U"&amp;(ROW()+12*(($AO946-1)*3+$AP946)-ROW())/12+5):INDIRECT("AF"&amp;(ROW()+12*(($AO946-1)*3+$AP946)-ROW())/12+5),AT946)</f>
        <v>0</v>
      </c>
      <c r="AV946" s="511">
        <f ca="1">IF(AND(AR946+AT946&gt;0,AS946+AU946&gt;0),COUNTIF(AV$6:AV945,"&gt;0")+1,0)</f>
        <v>0</v>
      </c>
    </row>
    <row r="947" spans="41:48">
      <c r="AO947" s="511">
        <v>27</v>
      </c>
      <c r="AP947" s="511">
        <v>1</v>
      </c>
      <c r="AQ947" s="511">
        <v>6</v>
      </c>
      <c r="AR947" s="515">
        <f ca="1">IF($AQ947=1,IF(INDIRECT(ADDRESS(($AO947-1)*3+$AP947+5,$AQ947+7))="",0,INDIRECT(ADDRESS(($AO947-1)*3+$AP947+5,$AQ947+7))),IF(INDIRECT(ADDRESS(($AO947-1)*3+$AP947+5,$AQ947+7))="",0,IF(COUNTIF(INDIRECT(ADDRESS(($AO947-1)*36+($AP947-1)*12+6,COLUMN())):INDIRECT(ADDRESS(($AO947-1)*36+($AP947-1)*12+$AQ947+4,COLUMN())),INDIRECT(ADDRESS(($AO947-1)*3+$AP947+5,$AQ947+7)))&gt;=1,0,INDIRECT(ADDRESS(($AO947-1)*3+$AP947+5,$AQ947+7)))))</f>
        <v>0</v>
      </c>
      <c r="AS947" s="511">
        <f ca="1">COUNTIF(INDIRECT("H"&amp;(ROW()+12*(($AO947-1)*3+$AP947)-ROW())/12+5):INDIRECT("S"&amp;(ROW()+12*(($AO947-1)*3+$AP947)-ROW())/12+5),AR947)</f>
        <v>0</v>
      </c>
      <c r="AT947" s="515">
        <f ca="1">IF($AQ947=1,IF(INDIRECT(ADDRESS(($AO947-1)*3+$AP947+5,$AQ947+20))="",0,INDIRECT(ADDRESS(($AO947-1)*3+$AP947+5,$AQ947+20))),IF(INDIRECT(ADDRESS(($AO947-1)*3+$AP947+5,$AQ947+20))="",0,IF(COUNTIF(INDIRECT(ADDRESS(($AO947-1)*36+($AP947-1)*12+6,COLUMN())):INDIRECT(ADDRESS(($AO947-1)*36+($AP947-1)*12+$AQ947+4,COLUMN())),INDIRECT(ADDRESS(($AO947-1)*3+$AP947+5,$AQ947+20)))&gt;=1,0,INDIRECT(ADDRESS(($AO947-1)*3+$AP947+5,$AQ947+20)))))</f>
        <v>0</v>
      </c>
      <c r="AU947" s="511">
        <f ca="1">COUNTIF(INDIRECT("U"&amp;(ROW()+12*(($AO947-1)*3+$AP947)-ROW())/12+5):INDIRECT("AF"&amp;(ROW()+12*(($AO947-1)*3+$AP947)-ROW())/12+5),AT947)</f>
        <v>0</v>
      </c>
      <c r="AV947" s="511">
        <f ca="1">IF(AND(AR947+AT947&gt;0,AS947+AU947&gt;0),COUNTIF(AV$6:AV946,"&gt;0")+1,0)</f>
        <v>0</v>
      </c>
    </row>
    <row r="948" spans="41:48">
      <c r="AO948" s="511">
        <v>27</v>
      </c>
      <c r="AP948" s="511">
        <v>1</v>
      </c>
      <c r="AQ948" s="511">
        <v>7</v>
      </c>
      <c r="AR948" s="515">
        <f ca="1">IF($AQ948=1,IF(INDIRECT(ADDRESS(($AO948-1)*3+$AP948+5,$AQ948+7))="",0,INDIRECT(ADDRESS(($AO948-1)*3+$AP948+5,$AQ948+7))),IF(INDIRECT(ADDRESS(($AO948-1)*3+$AP948+5,$AQ948+7))="",0,IF(COUNTIF(INDIRECT(ADDRESS(($AO948-1)*36+($AP948-1)*12+6,COLUMN())):INDIRECT(ADDRESS(($AO948-1)*36+($AP948-1)*12+$AQ948+4,COLUMN())),INDIRECT(ADDRESS(($AO948-1)*3+$AP948+5,$AQ948+7)))&gt;=1,0,INDIRECT(ADDRESS(($AO948-1)*3+$AP948+5,$AQ948+7)))))</f>
        <v>0</v>
      </c>
      <c r="AS948" s="511">
        <f ca="1">COUNTIF(INDIRECT("H"&amp;(ROW()+12*(($AO948-1)*3+$AP948)-ROW())/12+5):INDIRECT("S"&amp;(ROW()+12*(($AO948-1)*3+$AP948)-ROW())/12+5),AR948)</f>
        <v>0</v>
      </c>
      <c r="AT948" s="515">
        <f ca="1">IF($AQ948=1,IF(INDIRECT(ADDRESS(($AO948-1)*3+$AP948+5,$AQ948+20))="",0,INDIRECT(ADDRESS(($AO948-1)*3+$AP948+5,$AQ948+20))),IF(INDIRECT(ADDRESS(($AO948-1)*3+$AP948+5,$AQ948+20))="",0,IF(COUNTIF(INDIRECT(ADDRESS(($AO948-1)*36+($AP948-1)*12+6,COLUMN())):INDIRECT(ADDRESS(($AO948-1)*36+($AP948-1)*12+$AQ948+4,COLUMN())),INDIRECT(ADDRESS(($AO948-1)*3+$AP948+5,$AQ948+20)))&gt;=1,0,INDIRECT(ADDRESS(($AO948-1)*3+$AP948+5,$AQ948+20)))))</f>
        <v>0</v>
      </c>
      <c r="AU948" s="511">
        <f ca="1">COUNTIF(INDIRECT("U"&amp;(ROW()+12*(($AO948-1)*3+$AP948)-ROW())/12+5):INDIRECT("AF"&amp;(ROW()+12*(($AO948-1)*3+$AP948)-ROW())/12+5),AT948)</f>
        <v>0</v>
      </c>
      <c r="AV948" s="511">
        <f ca="1">IF(AND(AR948+AT948&gt;0,AS948+AU948&gt;0),COUNTIF(AV$6:AV947,"&gt;0")+1,0)</f>
        <v>0</v>
      </c>
    </row>
    <row r="949" spans="41:48">
      <c r="AO949" s="511">
        <v>27</v>
      </c>
      <c r="AP949" s="511">
        <v>1</v>
      </c>
      <c r="AQ949" s="511">
        <v>8</v>
      </c>
      <c r="AR949" s="515">
        <f ca="1">IF($AQ949=1,IF(INDIRECT(ADDRESS(($AO949-1)*3+$AP949+5,$AQ949+7))="",0,INDIRECT(ADDRESS(($AO949-1)*3+$AP949+5,$AQ949+7))),IF(INDIRECT(ADDRESS(($AO949-1)*3+$AP949+5,$AQ949+7))="",0,IF(COUNTIF(INDIRECT(ADDRESS(($AO949-1)*36+($AP949-1)*12+6,COLUMN())):INDIRECT(ADDRESS(($AO949-1)*36+($AP949-1)*12+$AQ949+4,COLUMN())),INDIRECT(ADDRESS(($AO949-1)*3+$AP949+5,$AQ949+7)))&gt;=1,0,INDIRECT(ADDRESS(($AO949-1)*3+$AP949+5,$AQ949+7)))))</f>
        <v>0</v>
      </c>
      <c r="AS949" s="511">
        <f ca="1">COUNTIF(INDIRECT("H"&amp;(ROW()+12*(($AO949-1)*3+$AP949)-ROW())/12+5):INDIRECT("S"&amp;(ROW()+12*(($AO949-1)*3+$AP949)-ROW())/12+5),AR949)</f>
        <v>0</v>
      </c>
      <c r="AT949" s="515">
        <f ca="1">IF($AQ949=1,IF(INDIRECT(ADDRESS(($AO949-1)*3+$AP949+5,$AQ949+20))="",0,INDIRECT(ADDRESS(($AO949-1)*3+$AP949+5,$AQ949+20))),IF(INDIRECT(ADDRESS(($AO949-1)*3+$AP949+5,$AQ949+20))="",0,IF(COUNTIF(INDIRECT(ADDRESS(($AO949-1)*36+($AP949-1)*12+6,COLUMN())):INDIRECT(ADDRESS(($AO949-1)*36+($AP949-1)*12+$AQ949+4,COLUMN())),INDIRECT(ADDRESS(($AO949-1)*3+$AP949+5,$AQ949+20)))&gt;=1,0,INDIRECT(ADDRESS(($AO949-1)*3+$AP949+5,$AQ949+20)))))</f>
        <v>0</v>
      </c>
      <c r="AU949" s="511">
        <f ca="1">COUNTIF(INDIRECT("U"&amp;(ROW()+12*(($AO949-1)*3+$AP949)-ROW())/12+5):INDIRECT("AF"&amp;(ROW()+12*(($AO949-1)*3+$AP949)-ROW())/12+5),AT949)</f>
        <v>0</v>
      </c>
      <c r="AV949" s="511">
        <f ca="1">IF(AND(AR949+AT949&gt;0,AS949+AU949&gt;0),COUNTIF(AV$6:AV948,"&gt;0")+1,0)</f>
        <v>0</v>
      </c>
    </row>
    <row r="950" spans="41:48">
      <c r="AO950" s="511">
        <v>27</v>
      </c>
      <c r="AP950" s="511">
        <v>1</v>
      </c>
      <c r="AQ950" s="511">
        <v>9</v>
      </c>
      <c r="AR950" s="515">
        <f ca="1">IF($AQ950=1,IF(INDIRECT(ADDRESS(($AO950-1)*3+$AP950+5,$AQ950+7))="",0,INDIRECT(ADDRESS(($AO950-1)*3+$AP950+5,$AQ950+7))),IF(INDIRECT(ADDRESS(($AO950-1)*3+$AP950+5,$AQ950+7))="",0,IF(COUNTIF(INDIRECT(ADDRESS(($AO950-1)*36+($AP950-1)*12+6,COLUMN())):INDIRECT(ADDRESS(($AO950-1)*36+($AP950-1)*12+$AQ950+4,COLUMN())),INDIRECT(ADDRESS(($AO950-1)*3+$AP950+5,$AQ950+7)))&gt;=1,0,INDIRECT(ADDRESS(($AO950-1)*3+$AP950+5,$AQ950+7)))))</f>
        <v>0</v>
      </c>
      <c r="AS950" s="511">
        <f ca="1">COUNTIF(INDIRECT("H"&amp;(ROW()+12*(($AO950-1)*3+$AP950)-ROW())/12+5):INDIRECT("S"&amp;(ROW()+12*(($AO950-1)*3+$AP950)-ROW())/12+5),AR950)</f>
        <v>0</v>
      </c>
      <c r="AT950" s="515">
        <f ca="1">IF($AQ950=1,IF(INDIRECT(ADDRESS(($AO950-1)*3+$AP950+5,$AQ950+20))="",0,INDIRECT(ADDRESS(($AO950-1)*3+$AP950+5,$AQ950+20))),IF(INDIRECT(ADDRESS(($AO950-1)*3+$AP950+5,$AQ950+20))="",0,IF(COUNTIF(INDIRECT(ADDRESS(($AO950-1)*36+($AP950-1)*12+6,COLUMN())):INDIRECT(ADDRESS(($AO950-1)*36+($AP950-1)*12+$AQ950+4,COLUMN())),INDIRECT(ADDRESS(($AO950-1)*3+$AP950+5,$AQ950+20)))&gt;=1,0,INDIRECT(ADDRESS(($AO950-1)*3+$AP950+5,$AQ950+20)))))</f>
        <v>0</v>
      </c>
      <c r="AU950" s="511">
        <f ca="1">COUNTIF(INDIRECT("U"&amp;(ROW()+12*(($AO950-1)*3+$AP950)-ROW())/12+5):INDIRECT("AF"&amp;(ROW()+12*(($AO950-1)*3+$AP950)-ROW())/12+5),AT950)</f>
        <v>0</v>
      </c>
      <c r="AV950" s="511">
        <f ca="1">IF(AND(AR950+AT950&gt;0,AS950+AU950&gt;0),COUNTIF(AV$6:AV949,"&gt;0")+1,0)</f>
        <v>0</v>
      </c>
    </row>
    <row r="951" spans="41:48">
      <c r="AO951" s="511">
        <v>27</v>
      </c>
      <c r="AP951" s="511">
        <v>1</v>
      </c>
      <c r="AQ951" s="511">
        <v>10</v>
      </c>
      <c r="AR951" s="515">
        <f ca="1">IF($AQ951=1,IF(INDIRECT(ADDRESS(($AO951-1)*3+$AP951+5,$AQ951+7))="",0,INDIRECT(ADDRESS(($AO951-1)*3+$AP951+5,$AQ951+7))),IF(INDIRECT(ADDRESS(($AO951-1)*3+$AP951+5,$AQ951+7))="",0,IF(COUNTIF(INDIRECT(ADDRESS(($AO951-1)*36+($AP951-1)*12+6,COLUMN())):INDIRECT(ADDRESS(($AO951-1)*36+($AP951-1)*12+$AQ951+4,COLUMN())),INDIRECT(ADDRESS(($AO951-1)*3+$AP951+5,$AQ951+7)))&gt;=1,0,INDIRECT(ADDRESS(($AO951-1)*3+$AP951+5,$AQ951+7)))))</f>
        <v>0</v>
      </c>
      <c r="AS951" s="511">
        <f ca="1">COUNTIF(INDIRECT("H"&amp;(ROW()+12*(($AO951-1)*3+$AP951)-ROW())/12+5):INDIRECT("S"&amp;(ROW()+12*(($AO951-1)*3+$AP951)-ROW())/12+5),AR951)</f>
        <v>0</v>
      </c>
      <c r="AT951" s="515">
        <f ca="1">IF($AQ951=1,IF(INDIRECT(ADDRESS(($AO951-1)*3+$AP951+5,$AQ951+20))="",0,INDIRECT(ADDRESS(($AO951-1)*3+$AP951+5,$AQ951+20))),IF(INDIRECT(ADDRESS(($AO951-1)*3+$AP951+5,$AQ951+20))="",0,IF(COUNTIF(INDIRECT(ADDRESS(($AO951-1)*36+($AP951-1)*12+6,COLUMN())):INDIRECT(ADDRESS(($AO951-1)*36+($AP951-1)*12+$AQ951+4,COLUMN())),INDIRECT(ADDRESS(($AO951-1)*3+$AP951+5,$AQ951+20)))&gt;=1,0,INDIRECT(ADDRESS(($AO951-1)*3+$AP951+5,$AQ951+20)))))</f>
        <v>0</v>
      </c>
      <c r="AU951" s="511">
        <f ca="1">COUNTIF(INDIRECT("U"&amp;(ROW()+12*(($AO951-1)*3+$AP951)-ROW())/12+5):INDIRECT("AF"&amp;(ROW()+12*(($AO951-1)*3+$AP951)-ROW())/12+5),AT951)</f>
        <v>0</v>
      </c>
      <c r="AV951" s="511">
        <f ca="1">IF(AND(AR951+AT951&gt;0,AS951+AU951&gt;0),COUNTIF(AV$6:AV950,"&gt;0")+1,0)</f>
        <v>0</v>
      </c>
    </row>
    <row r="952" spans="41:48">
      <c r="AO952" s="511">
        <v>27</v>
      </c>
      <c r="AP952" s="511">
        <v>1</v>
      </c>
      <c r="AQ952" s="511">
        <v>11</v>
      </c>
      <c r="AR952" s="515">
        <f ca="1">IF($AQ952=1,IF(INDIRECT(ADDRESS(($AO952-1)*3+$AP952+5,$AQ952+7))="",0,INDIRECT(ADDRESS(($AO952-1)*3+$AP952+5,$AQ952+7))),IF(INDIRECT(ADDRESS(($AO952-1)*3+$AP952+5,$AQ952+7))="",0,IF(COUNTIF(INDIRECT(ADDRESS(($AO952-1)*36+($AP952-1)*12+6,COLUMN())):INDIRECT(ADDRESS(($AO952-1)*36+($AP952-1)*12+$AQ952+4,COLUMN())),INDIRECT(ADDRESS(($AO952-1)*3+$AP952+5,$AQ952+7)))&gt;=1,0,INDIRECT(ADDRESS(($AO952-1)*3+$AP952+5,$AQ952+7)))))</f>
        <v>0</v>
      </c>
      <c r="AS952" s="511">
        <f ca="1">COUNTIF(INDIRECT("H"&amp;(ROW()+12*(($AO952-1)*3+$AP952)-ROW())/12+5):INDIRECT("S"&amp;(ROW()+12*(($AO952-1)*3+$AP952)-ROW())/12+5),AR952)</f>
        <v>0</v>
      </c>
      <c r="AT952" s="515">
        <f ca="1">IF($AQ952=1,IF(INDIRECT(ADDRESS(($AO952-1)*3+$AP952+5,$AQ952+20))="",0,INDIRECT(ADDRESS(($AO952-1)*3+$AP952+5,$AQ952+20))),IF(INDIRECT(ADDRESS(($AO952-1)*3+$AP952+5,$AQ952+20))="",0,IF(COUNTIF(INDIRECT(ADDRESS(($AO952-1)*36+($AP952-1)*12+6,COLUMN())):INDIRECT(ADDRESS(($AO952-1)*36+($AP952-1)*12+$AQ952+4,COLUMN())),INDIRECT(ADDRESS(($AO952-1)*3+$AP952+5,$AQ952+20)))&gt;=1,0,INDIRECT(ADDRESS(($AO952-1)*3+$AP952+5,$AQ952+20)))))</f>
        <v>0</v>
      </c>
      <c r="AU952" s="511">
        <f ca="1">COUNTIF(INDIRECT("U"&amp;(ROW()+12*(($AO952-1)*3+$AP952)-ROW())/12+5):INDIRECT("AF"&amp;(ROW()+12*(($AO952-1)*3+$AP952)-ROW())/12+5),AT952)</f>
        <v>0</v>
      </c>
      <c r="AV952" s="511">
        <f ca="1">IF(AND(AR952+AT952&gt;0,AS952+AU952&gt;0),COUNTIF(AV$6:AV951,"&gt;0")+1,0)</f>
        <v>0</v>
      </c>
    </row>
    <row r="953" spans="41:48">
      <c r="AO953" s="511">
        <v>27</v>
      </c>
      <c r="AP953" s="511">
        <v>1</v>
      </c>
      <c r="AQ953" s="511">
        <v>12</v>
      </c>
      <c r="AR953" s="515">
        <f ca="1">IF($AQ953=1,IF(INDIRECT(ADDRESS(($AO953-1)*3+$AP953+5,$AQ953+7))="",0,INDIRECT(ADDRESS(($AO953-1)*3+$AP953+5,$AQ953+7))),IF(INDIRECT(ADDRESS(($AO953-1)*3+$AP953+5,$AQ953+7))="",0,IF(COUNTIF(INDIRECT(ADDRESS(($AO953-1)*36+($AP953-1)*12+6,COLUMN())):INDIRECT(ADDRESS(($AO953-1)*36+($AP953-1)*12+$AQ953+4,COLUMN())),INDIRECT(ADDRESS(($AO953-1)*3+$AP953+5,$AQ953+7)))&gt;=1,0,INDIRECT(ADDRESS(($AO953-1)*3+$AP953+5,$AQ953+7)))))</f>
        <v>0</v>
      </c>
      <c r="AS953" s="511">
        <f ca="1">COUNTIF(INDIRECT("H"&amp;(ROW()+12*(($AO953-1)*3+$AP953)-ROW())/12+5):INDIRECT("S"&amp;(ROW()+12*(($AO953-1)*3+$AP953)-ROW())/12+5),AR953)</f>
        <v>0</v>
      </c>
      <c r="AT953" s="515">
        <f ca="1">IF($AQ953=1,IF(INDIRECT(ADDRESS(($AO953-1)*3+$AP953+5,$AQ953+20))="",0,INDIRECT(ADDRESS(($AO953-1)*3+$AP953+5,$AQ953+20))),IF(INDIRECT(ADDRESS(($AO953-1)*3+$AP953+5,$AQ953+20))="",0,IF(COUNTIF(INDIRECT(ADDRESS(($AO953-1)*36+($AP953-1)*12+6,COLUMN())):INDIRECT(ADDRESS(($AO953-1)*36+($AP953-1)*12+$AQ953+4,COLUMN())),INDIRECT(ADDRESS(($AO953-1)*3+$AP953+5,$AQ953+20)))&gt;=1,0,INDIRECT(ADDRESS(($AO953-1)*3+$AP953+5,$AQ953+20)))))</f>
        <v>0</v>
      </c>
      <c r="AU953" s="511">
        <f ca="1">COUNTIF(INDIRECT("U"&amp;(ROW()+12*(($AO953-1)*3+$AP953)-ROW())/12+5):INDIRECT("AF"&amp;(ROW()+12*(($AO953-1)*3+$AP953)-ROW())/12+5),AT953)</f>
        <v>0</v>
      </c>
      <c r="AV953" s="511">
        <f ca="1">IF(AND(AR953+AT953&gt;0,AS953+AU953&gt;0),COUNTIF(AV$6:AV952,"&gt;0")+1,0)</f>
        <v>0</v>
      </c>
    </row>
    <row r="954" spans="41:48">
      <c r="AO954" s="511">
        <v>27</v>
      </c>
      <c r="AP954" s="511">
        <v>2</v>
      </c>
      <c r="AQ954" s="511">
        <v>1</v>
      </c>
      <c r="AR954" s="515">
        <f ca="1">IF($AQ954=1,IF(INDIRECT(ADDRESS(($AO954-1)*3+$AP954+5,$AQ954+7))="",0,INDIRECT(ADDRESS(($AO954-1)*3+$AP954+5,$AQ954+7))),IF(INDIRECT(ADDRESS(($AO954-1)*3+$AP954+5,$AQ954+7))="",0,IF(COUNTIF(INDIRECT(ADDRESS(($AO954-1)*36+($AP954-1)*12+6,COLUMN())):INDIRECT(ADDRESS(($AO954-1)*36+($AP954-1)*12+$AQ954+4,COLUMN())),INDIRECT(ADDRESS(($AO954-1)*3+$AP954+5,$AQ954+7)))&gt;=1,0,INDIRECT(ADDRESS(($AO954-1)*3+$AP954+5,$AQ954+7)))))</f>
        <v>0</v>
      </c>
      <c r="AS954" s="511">
        <f ca="1">COUNTIF(INDIRECT("H"&amp;(ROW()+12*(($AO954-1)*3+$AP954)-ROW())/12+5):INDIRECT("S"&amp;(ROW()+12*(($AO954-1)*3+$AP954)-ROW())/12+5),AR954)</f>
        <v>0</v>
      </c>
      <c r="AT954" s="515">
        <f ca="1">IF($AQ954=1,IF(INDIRECT(ADDRESS(($AO954-1)*3+$AP954+5,$AQ954+20))="",0,INDIRECT(ADDRESS(($AO954-1)*3+$AP954+5,$AQ954+20))),IF(INDIRECT(ADDRESS(($AO954-1)*3+$AP954+5,$AQ954+20))="",0,IF(COUNTIF(INDIRECT(ADDRESS(($AO954-1)*36+($AP954-1)*12+6,COLUMN())):INDIRECT(ADDRESS(($AO954-1)*36+($AP954-1)*12+$AQ954+4,COLUMN())),INDIRECT(ADDRESS(($AO954-1)*3+$AP954+5,$AQ954+20)))&gt;=1,0,INDIRECT(ADDRESS(($AO954-1)*3+$AP954+5,$AQ954+20)))))</f>
        <v>0</v>
      </c>
      <c r="AU954" s="511">
        <f ca="1">COUNTIF(INDIRECT("U"&amp;(ROW()+12*(($AO954-1)*3+$AP954)-ROW())/12+5):INDIRECT("AF"&amp;(ROW()+12*(($AO954-1)*3+$AP954)-ROW())/12+5),AT954)</f>
        <v>0</v>
      </c>
      <c r="AV954" s="511">
        <f ca="1">IF(AND(AR954+AT954&gt;0,AS954+AU954&gt;0),COUNTIF(AV$6:AV953,"&gt;0")+1,0)</f>
        <v>0</v>
      </c>
    </row>
    <row r="955" spans="41:48">
      <c r="AO955" s="511">
        <v>27</v>
      </c>
      <c r="AP955" s="511">
        <v>2</v>
      </c>
      <c r="AQ955" s="511">
        <v>2</v>
      </c>
      <c r="AR955" s="515">
        <f ca="1">IF($AQ955=1,IF(INDIRECT(ADDRESS(($AO955-1)*3+$AP955+5,$AQ955+7))="",0,INDIRECT(ADDRESS(($AO955-1)*3+$AP955+5,$AQ955+7))),IF(INDIRECT(ADDRESS(($AO955-1)*3+$AP955+5,$AQ955+7))="",0,IF(COUNTIF(INDIRECT(ADDRESS(($AO955-1)*36+($AP955-1)*12+6,COLUMN())):INDIRECT(ADDRESS(($AO955-1)*36+($AP955-1)*12+$AQ955+4,COLUMN())),INDIRECT(ADDRESS(($AO955-1)*3+$AP955+5,$AQ955+7)))&gt;=1,0,INDIRECT(ADDRESS(($AO955-1)*3+$AP955+5,$AQ955+7)))))</f>
        <v>0</v>
      </c>
      <c r="AS955" s="511">
        <f ca="1">COUNTIF(INDIRECT("H"&amp;(ROW()+12*(($AO955-1)*3+$AP955)-ROW())/12+5):INDIRECT("S"&amp;(ROW()+12*(($AO955-1)*3+$AP955)-ROW())/12+5),AR955)</f>
        <v>0</v>
      </c>
      <c r="AT955" s="515">
        <f ca="1">IF($AQ955=1,IF(INDIRECT(ADDRESS(($AO955-1)*3+$AP955+5,$AQ955+20))="",0,INDIRECT(ADDRESS(($AO955-1)*3+$AP955+5,$AQ955+20))),IF(INDIRECT(ADDRESS(($AO955-1)*3+$AP955+5,$AQ955+20))="",0,IF(COUNTIF(INDIRECT(ADDRESS(($AO955-1)*36+($AP955-1)*12+6,COLUMN())):INDIRECT(ADDRESS(($AO955-1)*36+($AP955-1)*12+$AQ955+4,COLUMN())),INDIRECT(ADDRESS(($AO955-1)*3+$AP955+5,$AQ955+20)))&gt;=1,0,INDIRECT(ADDRESS(($AO955-1)*3+$AP955+5,$AQ955+20)))))</f>
        <v>0</v>
      </c>
      <c r="AU955" s="511">
        <f ca="1">COUNTIF(INDIRECT("U"&amp;(ROW()+12*(($AO955-1)*3+$AP955)-ROW())/12+5):INDIRECT("AF"&amp;(ROW()+12*(($AO955-1)*3+$AP955)-ROW())/12+5),AT955)</f>
        <v>0</v>
      </c>
      <c r="AV955" s="511">
        <f ca="1">IF(AND(AR955+AT955&gt;0,AS955+AU955&gt;0),COUNTIF(AV$6:AV954,"&gt;0")+1,0)</f>
        <v>0</v>
      </c>
    </row>
    <row r="956" spans="41:48">
      <c r="AO956" s="511">
        <v>27</v>
      </c>
      <c r="AP956" s="511">
        <v>2</v>
      </c>
      <c r="AQ956" s="511">
        <v>3</v>
      </c>
      <c r="AR956" s="515">
        <f ca="1">IF($AQ956=1,IF(INDIRECT(ADDRESS(($AO956-1)*3+$AP956+5,$AQ956+7))="",0,INDIRECT(ADDRESS(($AO956-1)*3+$AP956+5,$AQ956+7))),IF(INDIRECT(ADDRESS(($AO956-1)*3+$AP956+5,$AQ956+7))="",0,IF(COUNTIF(INDIRECT(ADDRESS(($AO956-1)*36+($AP956-1)*12+6,COLUMN())):INDIRECT(ADDRESS(($AO956-1)*36+($AP956-1)*12+$AQ956+4,COLUMN())),INDIRECT(ADDRESS(($AO956-1)*3+$AP956+5,$AQ956+7)))&gt;=1,0,INDIRECT(ADDRESS(($AO956-1)*3+$AP956+5,$AQ956+7)))))</f>
        <v>0</v>
      </c>
      <c r="AS956" s="511">
        <f ca="1">COUNTIF(INDIRECT("H"&amp;(ROW()+12*(($AO956-1)*3+$AP956)-ROW())/12+5):INDIRECT("S"&amp;(ROW()+12*(($AO956-1)*3+$AP956)-ROW())/12+5),AR956)</f>
        <v>0</v>
      </c>
      <c r="AT956" s="515">
        <f ca="1">IF($AQ956=1,IF(INDIRECT(ADDRESS(($AO956-1)*3+$AP956+5,$AQ956+20))="",0,INDIRECT(ADDRESS(($AO956-1)*3+$AP956+5,$AQ956+20))),IF(INDIRECT(ADDRESS(($AO956-1)*3+$AP956+5,$AQ956+20))="",0,IF(COUNTIF(INDIRECT(ADDRESS(($AO956-1)*36+($AP956-1)*12+6,COLUMN())):INDIRECT(ADDRESS(($AO956-1)*36+($AP956-1)*12+$AQ956+4,COLUMN())),INDIRECT(ADDRESS(($AO956-1)*3+$AP956+5,$AQ956+20)))&gt;=1,0,INDIRECT(ADDRESS(($AO956-1)*3+$AP956+5,$AQ956+20)))))</f>
        <v>0</v>
      </c>
      <c r="AU956" s="511">
        <f ca="1">COUNTIF(INDIRECT("U"&amp;(ROW()+12*(($AO956-1)*3+$AP956)-ROW())/12+5):INDIRECT("AF"&amp;(ROW()+12*(($AO956-1)*3+$AP956)-ROW())/12+5),AT956)</f>
        <v>0</v>
      </c>
      <c r="AV956" s="511">
        <f ca="1">IF(AND(AR956+AT956&gt;0,AS956+AU956&gt;0),COUNTIF(AV$6:AV955,"&gt;0")+1,0)</f>
        <v>0</v>
      </c>
    </row>
    <row r="957" spans="41:48">
      <c r="AO957" s="511">
        <v>27</v>
      </c>
      <c r="AP957" s="511">
        <v>2</v>
      </c>
      <c r="AQ957" s="511">
        <v>4</v>
      </c>
      <c r="AR957" s="515">
        <f ca="1">IF($AQ957=1,IF(INDIRECT(ADDRESS(($AO957-1)*3+$AP957+5,$AQ957+7))="",0,INDIRECT(ADDRESS(($AO957-1)*3+$AP957+5,$AQ957+7))),IF(INDIRECT(ADDRESS(($AO957-1)*3+$AP957+5,$AQ957+7))="",0,IF(COUNTIF(INDIRECT(ADDRESS(($AO957-1)*36+($AP957-1)*12+6,COLUMN())):INDIRECT(ADDRESS(($AO957-1)*36+($AP957-1)*12+$AQ957+4,COLUMN())),INDIRECT(ADDRESS(($AO957-1)*3+$AP957+5,$AQ957+7)))&gt;=1,0,INDIRECT(ADDRESS(($AO957-1)*3+$AP957+5,$AQ957+7)))))</f>
        <v>0</v>
      </c>
      <c r="AS957" s="511">
        <f ca="1">COUNTIF(INDIRECT("H"&amp;(ROW()+12*(($AO957-1)*3+$AP957)-ROW())/12+5):INDIRECT("S"&amp;(ROW()+12*(($AO957-1)*3+$AP957)-ROW())/12+5),AR957)</f>
        <v>0</v>
      </c>
      <c r="AT957" s="515">
        <f ca="1">IF($AQ957=1,IF(INDIRECT(ADDRESS(($AO957-1)*3+$AP957+5,$AQ957+20))="",0,INDIRECT(ADDRESS(($AO957-1)*3+$AP957+5,$AQ957+20))),IF(INDIRECT(ADDRESS(($AO957-1)*3+$AP957+5,$AQ957+20))="",0,IF(COUNTIF(INDIRECT(ADDRESS(($AO957-1)*36+($AP957-1)*12+6,COLUMN())):INDIRECT(ADDRESS(($AO957-1)*36+($AP957-1)*12+$AQ957+4,COLUMN())),INDIRECT(ADDRESS(($AO957-1)*3+$AP957+5,$AQ957+20)))&gt;=1,0,INDIRECT(ADDRESS(($AO957-1)*3+$AP957+5,$AQ957+20)))))</f>
        <v>0</v>
      </c>
      <c r="AU957" s="511">
        <f ca="1">COUNTIF(INDIRECT("U"&amp;(ROW()+12*(($AO957-1)*3+$AP957)-ROW())/12+5):INDIRECT("AF"&amp;(ROW()+12*(($AO957-1)*3+$AP957)-ROW())/12+5),AT957)</f>
        <v>0</v>
      </c>
      <c r="AV957" s="511">
        <f ca="1">IF(AND(AR957+AT957&gt;0,AS957+AU957&gt;0),COUNTIF(AV$6:AV956,"&gt;0")+1,0)</f>
        <v>0</v>
      </c>
    </row>
    <row r="958" spans="41:48">
      <c r="AO958" s="511">
        <v>27</v>
      </c>
      <c r="AP958" s="511">
        <v>2</v>
      </c>
      <c r="AQ958" s="511">
        <v>5</v>
      </c>
      <c r="AR958" s="515">
        <f ca="1">IF($AQ958=1,IF(INDIRECT(ADDRESS(($AO958-1)*3+$AP958+5,$AQ958+7))="",0,INDIRECT(ADDRESS(($AO958-1)*3+$AP958+5,$AQ958+7))),IF(INDIRECT(ADDRESS(($AO958-1)*3+$AP958+5,$AQ958+7))="",0,IF(COUNTIF(INDIRECT(ADDRESS(($AO958-1)*36+($AP958-1)*12+6,COLUMN())):INDIRECT(ADDRESS(($AO958-1)*36+($AP958-1)*12+$AQ958+4,COLUMN())),INDIRECT(ADDRESS(($AO958-1)*3+$AP958+5,$AQ958+7)))&gt;=1,0,INDIRECT(ADDRESS(($AO958-1)*3+$AP958+5,$AQ958+7)))))</f>
        <v>0</v>
      </c>
      <c r="AS958" s="511">
        <f ca="1">COUNTIF(INDIRECT("H"&amp;(ROW()+12*(($AO958-1)*3+$AP958)-ROW())/12+5):INDIRECT("S"&amp;(ROW()+12*(($AO958-1)*3+$AP958)-ROW())/12+5),AR958)</f>
        <v>0</v>
      </c>
      <c r="AT958" s="515">
        <f ca="1">IF($AQ958=1,IF(INDIRECT(ADDRESS(($AO958-1)*3+$AP958+5,$AQ958+20))="",0,INDIRECT(ADDRESS(($AO958-1)*3+$AP958+5,$AQ958+20))),IF(INDIRECT(ADDRESS(($AO958-1)*3+$AP958+5,$AQ958+20))="",0,IF(COUNTIF(INDIRECT(ADDRESS(($AO958-1)*36+($AP958-1)*12+6,COLUMN())):INDIRECT(ADDRESS(($AO958-1)*36+($AP958-1)*12+$AQ958+4,COLUMN())),INDIRECT(ADDRESS(($AO958-1)*3+$AP958+5,$AQ958+20)))&gt;=1,0,INDIRECT(ADDRESS(($AO958-1)*3+$AP958+5,$AQ958+20)))))</f>
        <v>0</v>
      </c>
      <c r="AU958" s="511">
        <f ca="1">COUNTIF(INDIRECT("U"&amp;(ROW()+12*(($AO958-1)*3+$AP958)-ROW())/12+5):INDIRECT("AF"&amp;(ROW()+12*(($AO958-1)*3+$AP958)-ROW())/12+5),AT958)</f>
        <v>0</v>
      </c>
      <c r="AV958" s="511">
        <f ca="1">IF(AND(AR958+AT958&gt;0,AS958+AU958&gt;0),COUNTIF(AV$6:AV957,"&gt;0")+1,0)</f>
        <v>0</v>
      </c>
    </row>
    <row r="959" spans="41:48">
      <c r="AO959" s="511">
        <v>27</v>
      </c>
      <c r="AP959" s="511">
        <v>2</v>
      </c>
      <c r="AQ959" s="511">
        <v>6</v>
      </c>
      <c r="AR959" s="515">
        <f ca="1">IF($AQ959=1,IF(INDIRECT(ADDRESS(($AO959-1)*3+$AP959+5,$AQ959+7))="",0,INDIRECT(ADDRESS(($AO959-1)*3+$AP959+5,$AQ959+7))),IF(INDIRECT(ADDRESS(($AO959-1)*3+$AP959+5,$AQ959+7))="",0,IF(COUNTIF(INDIRECT(ADDRESS(($AO959-1)*36+($AP959-1)*12+6,COLUMN())):INDIRECT(ADDRESS(($AO959-1)*36+($AP959-1)*12+$AQ959+4,COLUMN())),INDIRECT(ADDRESS(($AO959-1)*3+$AP959+5,$AQ959+7)))&gt;=1,0,INDIRECT(ADDRESS(($AO959-1)*3+$AP959+5,$AQ959+7)))))</f>
        <v>0</v>
      </c>
      <c r="AS959" s="511">
        <f ca="1">COUNTIF(INDIRECT("H"&amp;(ROW()+12*(($AO959-1)*3+$AP959)-ROW())/12+5):INDIRECT("S"&amp;(ROW()+12*(($AO959-1)*3+$AP959)-ROW())/12+5),AR959)</f>
        <v>0</v>
      </c>
      <c r="AT959" s="515">
        <f ca="1">IF($AQ959=1,IF(INDIRECT(ADDRESS(($AO959-1)*3+$AP959+5,$AQ959+20))="",0,INDIRECT(ADDRESS(($AO959-1)*3+$AP959+5,$AQ959+20))),IF(INDIRECT(ADDRESS(($AO959-1)*3+$AP959+5,$AQ959+20))="",0,IF(COUNTIF(INDIRECT(ADDRESS(($AO959-1)*36+($AP959-1)*12+6,COLUMN())):INDIRECT(ADDRESS(($AO959-1)*36+($AP959-1)*12+$AQ959+4,COLUMN())),INDIRECT(ADDRESS(($AO959-1)*3+$AP959+5,$AQ959+20)))&gt;=1,0,INDIRECT(ADDRESS(($AO959-1)*3+$AP959+5,$AQ959+20)))))</f>
        <v>0</v>
      </c>
      <c r="AU959" s="511">
        <f ca="1">COUNTIF(INDIRECT("U"&amp;(ROW()+12*(($AO959-1)*3+$AP959)-ROW())/12+5):INDIRECT("AF"&amp;(ROW()+12*(($AO959-1)*3+$AP959)-ROW())/12+5),AT959)</f>
        <v>0</v>
      </c>
      <c r="AV959" s="511">
        <f ca="1">IF(AND(AR959+AT959&gt;0,AS959+AU959&gt;0),COUNTIF(AV$6:AV958,"&gt;0")+1,0)</f>
        <v>0</v>
      </c>
    </row>
    <row r="960" spans="41:48">
      <c r="AO960" s="511">
        <v>27</v>
      </c>
      <c r="AP960" s="511">
        <v>2</v>
      </c>
      <c r="AQ960" s="511">
        <v>7</v>
      </c>
      <c r="AR960" s="515">
        <f ca="1">IF($AQ960=1,IF(INDIRECT(ADDRESS(($AO960-1)*3+$AP960+5,$AQ960+7))="",0,INDIRECT(ADDRESS(($AO960-1)*3+$AP960+5,$AQ960+7))),IF(INDIRECT(ADDRESS(($AO960-1)*3+$AP960+5,$AQ960+7))="",0,IF(COUNTIF(INDIRECT(ADDRESS(($AO960-1)*36+($AP960-1)*12+6,COLUMN())):INDIRECT(ADDRESS(($AO960-1)*36+($AP960-1)*12+$AQ960+4,COLUMN())),INDIRECT(ADDRESS(($AO960-1)*3+$AP960+5,$AQ960+7)))&gt;=1,0,INDIRECT(ADDRESS(($AO960-1)*3+$AP960+5,$AQ960+7)))))</f>
        <v>0</v>
      </c>
      <c r="AS960" s="511">
        <f ca="1">COUNTIF(INDIRECT("H"&amp;(ROW()+12*(($AO960-1)*3+$AP960)-ROW())/12+5):INDIRECT("S"&amp;(ROW()+12*(($AO960-1)*3+$AP960)-ROW())/12+5),AR960)</f>
        <v>0</v>
      </c>
      <c r="AT960" s="515">
        <f ca="1">IF($AQ960=1,IF(INDIRECT(ADDRESS(($AO960-1)*3+$AP960+5,$AQ960+20))="",0,INDIRECT(ADDRESS(($AO960-1)*3+$AP960+5,$AQ960+20))),IF(INDIRECT(ADDRESS(($AO960-1)*3+$AP960+5,$AQ960+20))="",0,IF(COUNTIF(INDIRECT(ADDRESS(($AO960-1)*36+($AP960-1)*12+6,COLUMN())):INDIRECT(ADDRESS(($AO960-1)*36+($AP960-1)*12+$AQ960+4,COLUMN())),INDIRECT(ADDRESS(($AO960-1)*3+$AP960+5,$AQ960+20)))&gt;=1,0,INDIRECT(ADDRESS(($AO960-1)*3+$AP960+5,$AQ960+20)))))</f>
        <v>0</v>
      </c>
      <c r="AU960" s="511">
        <f ca="1">COUNTIF(INDIRECT("U"&amp;(ROW()+12*(($AO960-1)*3+$AP960)-ROW())/12+5):INDIRECT("AF"&amp;(ROW()+12*(($AO960-1)*3+$AP960)-ROW())/12+5),AT960)</f>
        <v>0</v>
      </c>
      <c r="AV960" s="511">
        <f ca="1">IF(AND(AR960+AT960&gt;0,AS960+AU960&gt;0),COUNTIF(AV$6:AV959,"&gt;0")+1,0)</f>
        <v>0</v>
      </c>
    </row>
    <row r="961" spans="41:48">
      <c r="AO961" s="511">
        <v>27</v>
      </c>
      <c r="AP961" s="511">
        <v>2</v>
      </c>
      <c r="AQ961" s="511">
        <v>8</v>
      </c>
      <c r="AR961" s="515">
        <f ca="1">IF($AQ961=1,IF(INDIRECT(ADDRESS(($AO961-1)*3+$AP961+5,$AQ961+7))="",0,INDIRECT(ADDRESS(($AO961-1)*3+$AP961+5,$AQ961+7))),IF(INDIRECT(ADDRESS(($AO961-1)*3+$AP961+5,$AQ961+7))="",0,IF(COUNTIF(INDIRECT(ADDRESS(($AO961-1)*36+($AP961-1)*12+6,COLUMN())):INDIRECT(ADDRESS(($AO961-1)*36+($AP961-1)*12+$AQ961+4,COLUMN())),INDIRECT(ADDRESS(($AO961-1)*3+$AP961+5,$AQ961+7)))&gt;=1,0,INDIRECT(ADDRESS(($AO961-1)*3+$AP961+5,$AQ961+7)))))</f>
        <v>0</v>
      </c>
      <c r="AS961" s="511">
        <f ca="1">COUNTIF(INDIRECT("H"&amp;(ROW()+12*(($AO961-1)*3+$AP961)-ROW())/12+5):INDIRECT("S"&amp;(ROW()+12*(($AO961-1)*3+$AP961)-ROW())/12+5),AR961)</f>
        <v>0</v>
      </c>
      <c r="AT961" s="515">
        <f ca="1">IF($AQ961=1,IF(INDIRECT(ADDRESS(($AO961-1)*3+$AP961+5,$AQ961+20))="",0,INDIRECT(ADDRESS(($AO961-1)*3+$AP961+5,$AQ961+20))),IF(INDIRECT(ADDRESS(($AO961-1)*3+$AP961+5,$AQ961+20))="",0,IF(COUNTIF(INDIRECT(ADDRESS(($AO961-1)*36+($AP961-1)*12+6,COLUMN())):INDIRECT(ADDRESS(($AO961-1)*36+($AP961-1)*12+$AQ961+4,COLUMN())),INDIRECT(ADDRESS(($AO961-1)*3+$AP961+5,$AQ961+20)))&gt;=1,0,INDIRECT(ADDRESS(($AO961-1)*3+$AP961+5,$AQ961+20)))))</f>
        <v>0</v>
      </c>
      <c r="AU961" s="511">
        <f ca="1">COUNTIF(INDIRECT("U"&amp;(ROW()+12*(($AO961-1)*3+$AP961)-ROW())/12+5):INDIRECT("AF"&amp;(ROW()+12*(($AO961-1)*3+$AP961)-ROW())/12+5),AT961)</f>
        <v>0</v>
      </c>
      <c r="AV961" s="511">
        <f ca="1">IF(AND(AR961+AT961&gt;0,AS961+AU961&gt;0),COUNTIF(AV$6:AV960,"&gt;0")+1,0)</f>
        <v>0</v>
      </c>
    </row>
    <row r="962" spans="41:48">
      <c r="AO962" s="511">
        <v>27</v>
      </c>
      <c r="AP962" s="511">
        <v>2</v>
      </c>
      <c r="AQ962" s="511">
        <v>9</v>
      </c>
      <c r="AR962" s="515">
        <f ca="1">IF($AQ962=1,IF(INDIRECT(ADDRESS(($AO962-1)*3+$AP962+5,$AQ962+7))="",0,INDIRECT(ADDRESS(($AO962-1)*3+$AP962+5,$AQ962+7))),IF(INDIRECT(ADDRESS(($AO962-1)*3+$AP962+5,$AQ962+7))="",0,IF(COUNTIF(INDIRECT(ADDRESS(($AO962-1)*36+($AP962-1)*12+6,COLUMN())):INDIRECT(ADDRESS(($AO962-1)*36+($AP962-1)*12+$AQ962+4,COLUMN())),INDIRECT(ADDRESS(($AO962-1)*3+$AP962+5,$AQ962+7)))&gt;=1,0,INDIRECT(ADDRESS(($AO962-1)*3+$AP962+5,$AQ962+7)))))</f>
        <v>0</v>
      </c>
      <c r="AS962" s="511">
        <f ca="1">COUNTIF(INDIRECT("H"&amp;(ROW()+12*(($AO962-1)*3+$AP962)-ROW())/12+5):INDIRECT("S"&amp;(ROW()+12*(($AO962-1)*3+$AP962)-ROW())/12+5),AR962)</f>
        <v>0</v>
      </c>
      <c r="AT962" s="515">
        <f ca="1">IF($AQ962=1,IF(INDIRECT(ADDRESS(($AO962-1)*3+$AP962+5,$AQ962+20))="",0,INDIRECT(ADDRESS(($AO962-1)*3+$AP962+5,$AQ962+20))),IF(INDIRECT(ADDRESS(($AO962-1)*3+$AP962+5,$AQ962+20))="",0,IF(COUNTIF(INDIRECT(ADDRESS(($AO962-1)*36+($AP962-1)*12+6,COLUMN())):INDIRECT(ADDRESS(($AO962-1)*36+($AP962-1)*12+$AQ962+4,COLUMN())),INDIRECT(ADDRESS(($AO962-1)*3+$AP962+5,$AQ962+20)))&gt;=1,0,INDIRECT(ADDRESS(($AO962-1)*3+$AP962+5,$AQ962+20)))))</f>
        <v>0</v>
      </c>
      <c r="AU962" s="511">
        <f ca="1">COUNTIF(INDIRECT("U"&amp;(ROW()+12*(($AO962-1)*3+$AP962)-ROW())/12+5):INDIRECT("AF"&amp;(ROW()+12*(($AO962-1)*3+$AP962)-ROW())/12+5),AT962)</f>
        <v>0</v>
      </c>
      <c r="AV962" s="511">
        <f ca="1">IF(AND(AR962+AT962&gt;0,AS962+AU962&gt;0),COUNTIF(AV$6:AV961,"&gt;0")+1,0)</f>
        <v>0</v>
      </c>
    </row>
    <row r="963" spans="41:48">
      <c r="AO963" s="511">
        <v>27</v>
      </c>
      <c r="AP963" s="511">
        <v>2</v>
      </c>
      <c r="AQ963" s="511">
        <v>10</v>
      </c>
      <c r="AR963" s="515">
        <f ca="1">IF($AQ963=1,IF(INDIRECT(ADDRESS(($AO963-1)*3+$AP963+5,$AQ963+7))="",0,INDIRECT(ADDRESS(($AO963-1)*3+$AP963+5,$AQ963+7))),IF(INDIRECT(ADDRESS(($AO963-1)*3+$AP963+5,$AQ963+7))="",0,IF(COUNTIF(INDIRECT(ADDRESS(($AO963-1)*36+($AP963-1)*12+6,COLUMN())):INDIRECT(ADDRESS(($AO963-1)*36+($AP963-1)*12+$AQ963+4,COLUMN())),INDIRECT(ADDRESS(($AO963-1)*3+$AP963+5,$AQ963+7)))&gt;=1,0,INDIRECT(ADDRESS(($AO963-1)*3+$AP963+5,$AQ963+7)))))</f>
        <v>0</v>
      </c>
      <c r="AS963" s="511">
        <f ca="1">COUNTIF(INDIRECT("H"&amp;(ROW()+12*(($AO963-1)*3+$AP963)-ROW())/12+5):INDIRECT("S"&amp;(ROW()+12*(($AO963-1)*3+$AP963)-ROW())/12+5),AR963)</f>
        <v>0</v>
      </c>
      <c r="AT963" s="515">
        <f ca="1">IF($AQ963=1,IF(INDIRECT(ADDRESS(($AO963-1)*3+$AP963+5,$AQ963+20))="",0,INDIRECT(ADDRESS(($AO963-1)*3+$AP963+5,$AQ963+20))),IF(INDIRECT(ADDRESS(($AO963-1)*3+$AP963+5,$AQ963+20))="",0,IF(COUNTIF(INDIRECT(ADDRESS(($AO963-1)*36+($AP963-1)*12+6,COLUMN())):INDIRECT(ADDRESS(($AO963-1)*36+($AP963-1)*12+$AQ963+4,COLUMN())),INDIRECT(ADDRESS(($AO963-1)*3+$AP963+5,$AQ963+20)))&gt;=1,0,INDIRECT(ADDRESS(($AO963-1)*3+$AP963+5,$AQ963+20)))))</f>
        <v>0</v>
      </c>
      <c r="AU963" s="511">
        <f ca="1">COUNTIF(INDIRECT("U"&amp;(ROW()+12*(($AO963-1)*3+$AP963)-ROW())/12+5):INDIRECT("AF"&amp;(ROW()+12*(($AO963-1)*3+$AP963)-ROW())/12+5),AT963)</f>
        <v>0</v>
      </c>
      <c r="AV963" s="511">
        <f ca="1">IF(AND(AR963+AT963&gt;0,AS963+AU963&gt;0),COUNTIF(AV$6:AV962,"&gt;0")+1,0)</f>
        <v>0</v>
      </c>
    </row>
    <row r="964" spans="41:48">
      <c r="AO964" s="511">
        <v>27</v>
      </c>
      <c r="AP964" s="511">
        <v>2</v>
      </c>
      <c r="AQ964" s="511">
        <v>11</v>
      </c>
      <c r="AR964" s="515">
        <f ca="1">IF($AQ964=1,IF(INDIRECT(ADDRESS(($AO964-1)*3+$AP964+5,$AQ964+7))="",0,INDIRECT(ADDRESS(($AO964-1)*3+$AP964+5,$AQ964+7))),IF(INDIRECT(ADDRESS(($AO964-1)*3+$AP964+5,$AQ964+7))="",0,IF(COUNTIF(INDIRECT(ADDRESS(($AO964-1)*36+($AP964-1)*12+6,COLUMN())):INDIRECT(ADDRESS(($AO964-1)*36+($AP964-1)*12+$AQ964+4,COLUMN())),INDIRECT(ADDRESS(($AO964-1)*3+$AP964+5,$AQ964+7)))&gt;=1,0,INDIRECT(ADDRESS(($AO964-1)*3+$AP964+5,$AQ964+7)))))</f>
        <v>0</v>
      </c>
      <c r="AS964" s="511">
        <f ca="1">COUNTIF(INDIRECT("H"&amp;(ROW()+12*(($AO964-1)*3+$AP964)-ROW())/12+5):INDIRECT("S"&amp;(ROW()+12*(($AO964-1)*3+$AP964)-ROW())/12+5),AR964)</f>
        <v>0</v>
      </c>
      <c r="AT964" s="515">
        <f ca="1">IF($AQ964=1,IF(INDIRECT(ADDRESS(($AO964-1)*3+$AP964+5,$AQ964+20))="",0,INDIRECT(ADDRESS(($AO964-1)*3+$AP964+5,$AQ964+20))),IF(INDIRECT(ADDRESS(($AO964-1)*3+$AP964+5,$AQ964+20))="",0,IF(COUNTIF(INDIRECT(ADDRESS(($AO964-1)*36+($AP964-1)*12+6,COLUMN())):INDIRECT(ADDRESS(($AO964-1)*36+($AP964-1)*12+$AQ964+4,COLUMN())),INDIRECT(ADDRESS(($AO964-1)*3+$AP964+5,$AQ964+20)))&gt;=1,0,INDIRECT(ADDRESS(($AO964-1)*3+$AP964+5,$AQ964+20)))))</f>
        <v>0</v>
      </c>
      <c r="AU964" s="511">
        <f ca="1">COUNTIF(INDIRECT("U"&amp;(ROW()+12*(($AO964-1)*3+$AP964)-ROW())/12+5):INDIRECT("AF"&amp;(ROW()+12*(($AO964-1)*3+$AP964)-ROW())/12+5),AT964)</f>
        <v>0</v>
      </c>
      <c r="AV964" s="511">
        <f ca="1">IF(AND(AR964+AT964&gt;0,AS964+AU964&gt;0),COUNTIF(AV$6:AV963,"&gt;0")+1,0)</f>
        <v>0</v>
      </c>
    </row>
    <row r="965" spans="41:48">
      <c r="AO965" s="511">
        <v>27</v>
      </c>
      <c r="AP965" s="511">
        <v>2</v>
      </c>
      <c r="AQ965" s="511">
        <v>12</v>
      </c>
      <c r="AR965" s="515">
        <f ca="1">IF($AQ965=1,IF(INDIRECT(ADDRESS(($AO965-1)*3+$AP965+5,$AQ965+7))="",0,INDIRECT(ADDRESS(($AO965-1)*3+$AP965+5,$AQ965+7))),IF(INDIRECT(ADDRESS(($AO965-1)*3+$AP965+5,$AQ965+7))="",0,IF(COUNTIF(INDIRECT(ADDRESS(($AO965-1)*36+($AP965-1)*12+6,COLUMN())):INDIRECT(ADDRESS(($AO965-1)*36+($AP965-1)*12+$AQ965+4,COLUMN())),INDIRECT(ADDRESS(($AO965-1)*3+$AP965+5,$AQ965+7)))&gt;=1,0,INDIRECT(ADDRESS(($AO965-1)*3+$AP965+5,$AQ965+7)))))</f>
        <v>0</v>
      </c>
      <c r="AS965" s="511">
        <f ca="1">COUNTIF(INDIRECT("H"&amp;(ROW()+12*(($AO965-1)*3+$AP965)-ROW())/12+5):INDIRECT("S"&amp;(ROW()+12*(($AO965-1)*3+$AP965)-ROW())/12+5),AR965)</f>
        <v>0</v>
      </c>
      <c r="AT965" s="515">
        <f ca="1">IF($AQ965=1,IF(INDIRECT(ADDRESS(($AO965-1)*3+$AP965+5,$AQ965+20))="",0,INDIRECT(ADDRESS(($AO965-1)*3+$AP965+5,$AQ965+20))),IF(INDIRECT(ADDRESS(($AO965-1)*3+$AP965+5,$AQ965+20))="",0,IF(COUNTIF(INDIRECT(ADDRESS(($AO965-1)*36+($AP965-1)*12+6,COLUMN())):INDIRECT(ADDRESS(($AO965-1)*36+($AP965-1)*12+$AQ965+4,COLUMN())),INDIRECT(ADDRESS(($AO965-1)*3+$AP965+5,$AQ965+20)))&gt;=1,0,INDIRECT(ADDRESS(($AO965-1)*3+$AP965+5,$AQ965+20)))))</f>
        <v>0</v>
      </c>
      <c r="AU965" s="511">
        <f ca="1">COUNTIF(INDIRECT("U"&amp;(ROW()+12*(($AO965-1)*3+$AP965)-ROW())/12+5):INDIRECT("AF"&amp;(ROW()+12*(($AO965-1)*3+$AP965)-ROW())/12+5),AT965)</f>
        <v>0</v>
      </c>
      <c r="AV965" s="511">
        <f ca="1">IF(AND(AR965+AT965&gt;0,AS965+AU965&gt;0),COUNTIF(AV$6:AV964,"&gt;0")+1,0)</f>
        <v>0</v>
      </c>
    </row>
    <row r="966" spans="41:48">
      <c r="AO966" s="511">
        <v>27</v>
      </c>
      <c r="AP966" s="511">
        <v>3</v>
      </c>
      <c r="AQ966" s="511">
        <v>1</v>
      </c>
      <c r="AR966" s="515">
        <f ca="1">IF($AQ966=1,IF(INDIRECT(ADDRESS(($AO966-1)*3+$AP966+5,$AQ966+7))="",0,INDIRECT(ADDRESS(($AO966-1)*3+$AP966+5,$AQ966+7))),IF(INDIRECT(ADDRESS(($AO966-1)*3+$AP966+5,$AQ966+7))="",0,IF(COUNTIF(INDIRECT(ADDRESS(($AO966-1)*36+($AP966-1)*12+6,COLUMN())):INDIRECT(ADDRESS(($AO966-1)*36+($AP966-1)*12+$AQ966+4,COLUMN())),INDIRECT(ADDRESS(($AO966-1)*3+$AP966+5,$AQ966+7)))&gt;=1,0,INDIRECT(ADDRESS(($AO966-1)*3+$AP966+5,$AQ966+7)))))</f>
        <v>0</v>
      </c>
      <c r="AS966" s="511">
        <f ca="1">COUNTIF(INDIRECT("H"&amp;(ROW()+12*(($AO966-1)*3+$AP966)-ROW())/12+5):INDIRECT("S"&amp;(ROW()+12*(($AO966-1)*3+$AP966)-ROW())/12+5),AR966)</f>
        <v>0</v>
      </c>
      <c r="AT966" s="515">
        <f ca="1">IF($AQ966=1,IF(INDIRECT(ADDRESS(($AO966-1)*3+$AP966+5,$AQ966+20))="",0,INDIRECT(ADDRESS(($AO966-1)*3+$AP966+5,$AQ966+20))),IF(INDIRECT(ADDRESS(($AO966-1)*3+$AP966+5,$AQ966+20))="",0,IF(COUNTIF(INDIRECT(ADDRESS(($AO966-1)*36+($AP966-1)*12+6,COLUMN())):INDIRECT(ADDRESS(($AO966-1)*36+($AP966-1)*12+$AQ966+4,COLUMN())),INDIRECT(ADDRESS(($AO966-1)*3+$AP966+5,$AQ966+20)))&gt;=1,0,INDIRECT(ADDRESS(($AO966-1)*3+$AP966+5,$AQ966+20)))))</f>
        <v>0</v>
      </c>
      <c r="AU966" s="511">
        <f ca="1">COUNTIF(INDIRECT("U"&amp;(ROW()+12*(($AO966-1)*3+$AP966)-ROW())/12+5):INDIRECT("AF"&amp;(ROW()+12*(($AO966-1)*3+$AP966)-ROW())/12+5),AT966)</f>
        <v>0</v>
      </c>
      <c r="AV966" s="511">
        <f ca="1">IF(AND(AR966+AT966&gt;0,AS966+AU966&gt;0),COUNTIF(AV$6:AV965,"&gt;0")+1,0)</f>
        <v>0</v>
      </c>
    </row>
    <row r="967" spans="41:48">
      <c r="AO967" s="511">
        <v>27</v>
      </c>
      <c r="AP967" s="511">
        <v>3</v>
      </c>
      <c r="AQ967" s="511">
        <v>2</v>
      </c>
      <c r="AR967" s="515">
        <f ca="1">IF($AQ967=1,IF(INDIRECT(ADDRESS(($AO967-1)*3+$AP967+5,$AQ967+7))="",0,INDIRECT(ADDRESS(($AO967-1)*3+$AP967+5,$AQ967+7))),IF(INDIRECT(ADDRESS(($AO967-1)*3+$AP967+5,$AQ967+7))="",0,IF(COUNTIF(INDIRECT(ADDRESS(($AO967-1)*36+($AP967-1)*12+6,COLUMN())):INDIRECT(ADDRESS(($AO967-1)*36+($AP967-1)*12+$AQ967+4,COLUMN())),INDIRECT(ADDRESS(($AO967-1)*3+$AP967+5,$AQ967+7)))&gt;=1,0,INDIRECT(ADDRESS(($AO967-1)*3+$AP967+5,$AQ967+7)))))</f>
        <v>0</v>
      </c>
      <c r="AS967" s="511">
        <f ca="1">COUNTIF(INDIRECT("H"&amp;(ROW()+12*(($AO967-1)*3+$AP967)-ROW())/12+5):INDIRECT("S"&amp;(ROW()+12*(($AO967-1)*3+$AP967)-ROW())/12+5),AR967)</f>
        <v>0</v>
      </c>
      <c r="AT967" s="515">
        <f ca="1">IF($AQ967=1,IF(INDIRECT(ADDRESS(($AO967-1)*3+$AP967+5,$AQ967+20))="",0,INDIRECT(ADDRESS(($AO967-1)*3+$AP967+5,$AQ967+20))),IF(INDIRECT(ADDRESS(($AO967-1)*3+$AP967+5,$AQ967+20))="",0,IF(COUNTIF(INDIRECT(ADDRESS(($AO967-1)*36+($AP967-1)*12+6,COLUMN())):INDIRECT(ADDRESS(($AO967-1)*36+($AP967-1)*12+$AQ967+4,COLUMN())),INDIRECT(ADDRESS(($AO967-1)*3+$AP967+5,$AQ967+20)))&gt;=1,0,INDIRECT(ADDRESS(($AO967-1)*3+$AP967+5,$AQ967+20)))))</f>
        <v>0</v>
      </c>
      <c r="AU967" s="511">
        <f ca="1">COUNTIF(INDIRECT("U"&amp;(ROW()+12*(($AO967-1)*3+$AP967)-ROW())/12+5):INDIRECT("AF"&amp;(ROW()+12*(($AO967-1)*3+$AP967)-ROW())/12+5),AT967)</f>
        <v>0</v>
      </c>
      <c r="AV967" s="511">
        <f ca="1">IF(AND(AR967+AT967&gt;0,AS967+AU967&gt;0),COUNTIF(AV$6:AV966,"&gt;0")+1,0)</f>
        <v>0</v>
      </c>
    </row>
    <row r="968" spans="41:48">
      <c r="AO968" s="511">
        <v>27</v>
      </c>
      <c r="AP968" s="511">
        <v>3</v>
      </c>
      <c r="AQ968" s="511">
        <v>3</v>
      </c>
      <c r="AR968" s="515">
        <f ca="1">IF($AQ968=1,IF(INDIRECT(ADDRESS(($AO968-1)*3+$AP968+5,$AQ968+7))="",0,INDIRECT(ADDRESS(($AO968-1)*3+$AP968+5,$AQ968+7))),IF(INDIRECT(ADDRESS(($AO968-1)*3+$AP968+5,$AQ968+7))="",0,IF(COUNTIF(INDIRECT(ADDRESS(($AO968-1)*36+($AP968-1)*12+6,COLUMN())):INDIRECT(ADDRESS(($AO968-1)*36+($AP968-1)*12+$AQ968+4,COLUMN())),INDIRECT(ADDRESS(($AO968-1)*3+$AP968+5,$AQ968+7)))&gt;=1,0,INDIRECT(ADDRESS(($AO968-1)*3+$AP968+5,$AQ968+7)))))</f>
        <v>0</v>
      </c>
      <c r="AS968" s="511">
        <f ca="1">COUNTIF(INDIRECT("H"&amp;(ROW()+12*(($AO968-1)*3+$AP968)-ROW())/12+5):INDIRECT("S"&amp;(ROW()+12*(($AO968-1)*3+$AP968)-ROW())/12+5),AR968)</f>
        <v>0</v>
      </c>
      <c r="AT968" s="515">
        <f ca="1">IF($AQ968=1,IF(INDIRECT(ADDRESS(($AO968-1)*3+$AP968+5,$AQ968+20))="",0,INDIRECT(ADDRESS(($AO968-1)*3+$AP968+5,$AQ968+20))),IF(INDIRECT(ADDRESS(($AO968-1)*3+$AP968+5,$AQ968+20))="",0,IF(COUNTIF(INDIRECT(ADDRESS(($AO968-1)*36+($AP968-1)*12+6,COLUMN())):INDIRECT(ADDRESS(($AO968-1)*36+($AP968-1)*12+$AQ968+4,COLUMN())),INDIRECT(ADDRESS(($AO968-1)*3+$AP968+5,$AQ968+20)))&gt;=1,0,INDIRECT(ADDRESS(($AO968-1)*3+$AP968+5,$AQ968+20)))))</f>
        <v>0</v>
      </c>
      <c r="AU968" s="511">
        <f ca="1">COUNTIF(INDIRECT("U"&amp;(ROW()+12*(($AO968-1)*3+$AP968)-ROW())/12+5):INDIRECT("AF"&amp;(ROW()+12*(($AO968-1)*3+$AP968)-ROW())/12+5),AT968)</f>
        <v>0</v>
      </c>
      <c r="AV968" s="511">
        <f ca="1">IF(AND(AR968+AT968&gt;0,AS968+AU968&gt;0),COUNTIF(AV$6:AV967,"&gt;0")+1,0)</f>
        <v>0</v>
      </c>
    </row>
    <row r="969" spans="41:48">
      <c r="AO969" s="511">
        <v>27</v>
      </c>
      <c r="AP969" s="511">
        <v>3</v>
      </c>
      <c r="AQ969" s="511">
        <v>4</v>
      </c>
      <c r="AR969" s="515">
        <f ca="1">IF($AQ969=1,IF(INDIRECT(ADDRESS(($AO969-1)*3+$AP969+5,$AQ969+7))="",0,INDIRECT(ADDRESS(($AO969-1)*3+$AP969+5,$AQ969+7))),IF(INDIRECT(ADDRESS(($AO969-1)*3+$AP969+5,$AQ969+7))="",0,IF(COUNTIF(INDIRECT(ADDRESS(($AO969-1)*36+($AP969-1)*12+6,COLUMN())):INDIRECT(ADDRESS(($AO969-1)*36+($AP969-1)*12+$AQ969+4,COLUMN())),INDIRECT(ADDRESS(($AO969-1)*3+$AP969+5,$AQ969+7)))&gt;=1,0,INDIRECT(ADDRESS(($AO969-1)*3+$AP969+5,$AQ969+7)))))</f>
        <v>0</v>
      </c>
      <c r="AS969" s="511">
        <f ca="1">COUNTIF(INDIRECT("H"&amp;(ROW()+12*(($AO969-1)*3+$AP969)-ROW())/12+5):INDIRECT("S"&amp;(ROW()+12*(($AO969-1)*3+$AP969)-ROW())/12+5),AR969)</f>
        <v>0</v>
      </c>
      <c r="AT969" s="515">
        <f ca="1">IF($AQ969=1,IF(INDIRECT(ADDRESS(($AO969-1)*3+$AP969+5,$AQ969+20))="",0,INDIRECT(ADDRESS(($AO969-1)*3+$AP969+5,$AQ969+20))),IF(INDIRECT(ADDRESS(($AO969-1)*3+$AP969+5,$AQ969+20))="",0,IF(COUNTIF(INDIRECT(ADDRESS(($AO969-1)*36+($AP969-1)*12+6,COLUMN())):INDIRECT(ADDRESS(($AO969-1)*36+($AP969-1)*12+$AQ969+4,COLUMN())),INDIRECT(ADDRESS(($AO969-1)*3+$AP969+5,$AQ969+20)))&gt;=1,0,INDIRECT(ADDRESS(($AO969-1)*3+$AP969+5,$AQ969+20)))))</f>
        <v>0</v>
      </c>
      <c r="AU969" s="511">
        <f ca="1">COUNTIF(INDIRECT("U"&amp;(ROW()+12*(($AO969-1)*3+$AP969)-ROW())/12+5):INDIRECT("AF"&amp;(ROW()+12*(($AO969-1)*3+$AP969)-ROW())/12+5),AT969)</f>
        <v>0</v>
      </c>
      <c r="AV969" s="511">
        <f ca="1">IF(AND(AR969+AT969&gt;0,AS969+AU969&gt;0),COUNTIF(AV$6:AV968,"&gt;0")+1,0)</f>
        <v>0</v>
      </c>
    </row>
    <row r="970" spans="41:48">
      <c r="AO970" s="511">
        <v>27</v>
      </c>
      <c r="AP970" s="511">
        <v>3</v>
      </c>
      <c r="AQ970" s="511">
        <v>5</v>
      </c>
      <c r="AR970" s="515">
        <f ca="1">IF($AQ970=1,IF(INDIRECT(ADDRESS(($AO970-1)*3+$AP970+5,$AQ970+7))="",0,INDIRECT(ADDRESS(($AO970-1)*3+$AP970+5,$AQ970+7))),IF(INDIRECT(ADDRESS(($AO970-1)*3+$AP970+5,$AQ970+7))="",0,IF(COUNTIF(INDIRECT(ADDRESS(($AO970-1)*36+($AP970-1)*12+6,COLUMN())):INDIRECT(ADDRESS(($AO970-1)*36+($AP970-1)*12+$AQ970+4,COLUMN())),INDIRECT(ADDRESS(($AO970-1)*3+$AP970+5,$AQ970+7)))&gt;=1,0,INDIRECT(ADDRESS(($AO970-1)*3+$AP970+5,$AQ970+7)))))</f>
        <v>0</v>
      </c>
      <c r="AS970" s="511">
        <f ca="1">COUNTIF(INDIRECT("H"&amp;(ROW()+12*(($AO970-1)*3+$AP970)-ROW())/12+5):INDIRECT("S"&amp;(ROW()+12*(($AO970-1)*3+$AP970)-ROW())/12+5),AR970)</f>
        <v>0</v>
      </c>
      <c r="AT970" s="515">
        <f ca="1">IF($AQ970=1,IF(INDIRECT(ADDRESS(($AO970-1)*3+$AP970+5,$AQ970+20))="",0,INDIRECT(ADDRESS(($AO970-1)*3+$AP970+5,$AQ970+20))),IF(INDIRECT(ADDRESS(($AO970-1)*3+$AP970+5,$AQ970+20))="",0,IF(COUNTIF(INDIRECT(ADDRESS(($AO970-1)*36+($AP970-1)*12+6,COLUMN())):INDIRECT(ADDRESS(($AO970-1)*36+($AP970-1)*12+$AQ970+4,COLUMN())),INDIRECT(ADDRESS(($AO970-1)*3+$AP970+5,$AQ970+20)))&gt;=1,0,INDIRECT(ADDRESS(($AO970-1)*3+$AP970+5,$AQ970+20)))))</f>
        <v>0</v>
      </c>
      <c r="AU970" s="511">
        <f ca="1">COUNTIF(INDIRECT("U"&amp;(ROW()+12*(($AO970-1)*3+$AP970)-ROW())/12+5):INDIRECT("AF"&amp;(ROW()+12*(($AO970-1)*3+$AP970)-ROW())/12+5),AT970)</f>
        <v>0</v>
      </c>
      <c r="AV970" s="511">
        <f ca="1">IF(AND(AR970+AT970&gt;0,AS970+AU970&gt;0),COUNTIF(AV$6:AV969,"&gt;0")+1,0)</f>
        <v>0</v>
      </c>
    </row>
    <row r="971" spans="41:48">
      <c r="AO971" s="511">
        <v>27</v>
      </c>
      <c r="AP971" s="511">
        <v>3</v>
      </c>
      <c r="AQ971" s="511">
        <v>6</v>
      </c>
      <c r="AR971" s="515">
        <f ca="1">IF($AQ971=1,IF(INDIRECT(ADDRESS(($AO971-1)*3+$AP971+5,$AQ971+7))="",0,INDIRECT(ADDRESS(($AO971-1)*3+$AP971+5,$AQ971+7))),IF(INDIRECT(ADDRESS(($AO971-1)*3+$AP971+5,$AQ971+7))="",0,IF(COUNTIF(INDIRECT(ADDRESS(($AO971-1)*36+($AP971-1)*12+6,COLUMN())):INDIRECT(ADDRESS(($AO971-1)*36+($AP971-1)*12+$AQ971+4,COLUMN())),INDIRECT(ADDRESS(($AO971-1)*3+$AP971+5,$AQ971+7)))&gt;=1,0,INDIRECT(ADDRESS(($AO971-1)*3+$AP971+5,$AQ971+7)))))</f>
        <v>0</v>
      </c>
      <c r="AS971" s="511">
        <f ca="1">COUNTIF(INDIRECT("H"&amp;(ROW()+12*(($AO971-1)*3+$AP971)-ROW())/12+5):INDIRECT("S"&amp;(ROW()+12*(($AO971-1)*3+$AP971)-ROW())/12+5),AR971)</f>
        <v>0</v>
      </c>
      <c r="AT971" s="515">
        <f ca="1">IF($AQ971=1,IF(INDIRECT(ADDRESS(($AO971-1)*3+$AP971+5,$AQ971+20))="",0,INDIRECT(ADDRESS(($AO971-1)*3+$AP971+5,$AQ971+20))),IF(INDIRECT(ADDRESS(($AO971-1)*3+$AP971+5,$AQ971+20))="",0,IF(COUNTIF(INDIRECT(ADDRESS(($AO971-1)*36+($AP971-1)*12+6,COLUMN())):INDIRECT(ADDRESS(($AO971-1)*36+($AP971-1)*12+$AQ971+4,COLUMN())),INDIRECT(ADDRESS(($AO971-1)*3+$AP971+5,$AQ971+20)))&gt;=1,0,INDIRECT(ADDRESS(($AO971-1)*3+$AP971+5,$AQ971+20)))))</f>
        <v>0</v>
      </c>
      <c r="AU971" s="511">
        <f ca="1">COUNTIF(INDIRECT("U"&amp;(ROW()+12*(($AO971-1)*3+$AP971)-ROW())/12+5):INDIRECT("AF"&amp;(ROW()+12*(($AO971-1)*3+$AP971)-ROW())/12+5),AT971)</f>
        <v>0</v>
      </c>
      <c r="AV971" s="511">
        <f ca="1">IF(AND(AR971+AT971&gt;0,AS971+AU971&gt;0),COUNTIF(AV$6:AV970,"&gt;0")+1,0)</f>
        <v>0</v>
      </c>
    </row>
    <row r="972" spans="41:48">
      <c r="AO972" s="511">
        <v>27</v>
      </c>
      <c r="AP972" s="511">
        <v>3</v>
      </c>
      <c r="AQ972" s="511">
        <v>7</v>
      </c>
      <c r="AR972" s="515">
        <f ca="1">IF($AQ972=1,IF(INDIRECT(ADDRESS(($AO972-1)*3+$AP972+5,$AQ972+7))="",0,INDIRECT(ADDRESS(($AO972-1)*3+$AP972+5,$AQ972+7))),IF(INDIRECT(ADDRESS(($AO972-1)*3+$AP972+5,$AQ972+7))="",0,IF(COUNTIF(INDIRECT(ADDRESS(($AO972-1)*36+($AP972-1)*12+6,COLUMN())):INDIRECT(ADDRESS(($AO972-1)*36+($AP972-1)*12+$AQ972+4,COLUMN())),INDIRECT(ADDRESS(($AO972-1)*3+$AP972+5,$AQ972+7)))&gt;=1,0,INDIRECT(ADDRESS(($AO972-1)*3+$AP972+5,$AQ972+7)))))</f>
        <v>0</v>
      </c>
      <c r="AS972" s="511">
        <f ca="1">COUNTIF(INDIRECT("H"&amp;(ROW()+12*(($AO972-1)*3+$AP972)-ROW())/12+5):INDIRECT("S"&amp;(ROW()+12*(($AO972-1)*3+$AP972)-ROW())/12+5),AR972)</f>
        <v>0</v>
      </c>
      <c r="AT972" s="515">
        <f ca="1">IF($AQ972=1,IF(INDIRECT(ADDRESS(($AO972-1)*3+$AP972+5,$AQ972+20))="",0,INDIRECT(ADDRESS(($AO972-1)*3+$AP972+5,$AQ972+20))),IF(INDIRECT(ADDRESS(($AO972-1)*3+$AP972+5,$AQ972+20))="",0,IF(COUNTIF(INDIRECT(ADDRESS(($AO972-1)*36+($AP972-1)*12+6,COLUMN())):INDIRECT(ADDRESS(($AO972-1)*36+($AP972-1)*12+$AQ972+4,COLUMN())),INDIRECT(ADDRESS(($AO972-1)*3+$AP972+5,$AQ972+20)))&gt;=1,0,INDIRECT(ADDRESS(($AO972-1)*3+$AP972+5,$AQ972+20)))))</f>
        <v>0</v>
      </c>
      <c r="AU972" s="511">
        <f ca="1">COUNTIF(INDIRECT("U"&amp;(ROW()+12*(($AO972-1)*3+$AP972)-ROW())/12+5):INDIRECT("AF"&amp;(ROW()+12*(($AO972-1)*3+$AP972)-ROW())/12+5),AT972)</f>
        <v>0</v>
      </c>
      <c r="AV972" s="511">
        <f ca="1">IF(AND(AR972+AT972&gt;0,AS972+AU972&gt;0),COUNTIF(AV$6:AV971,"&gt;0")+1,0)</f>
        <v>0</v>
      </c>
    </row>
    <row r="973" spans="41:48">
      <c r="AO973" s="511">
        <v>27</v>
      </c>
      <c r="AP973" s="511">
        <v>3</v>
      </c>
      <c r="AQ973" s="511">
        <v>8</v>
      </c>
      <c r="AR973" s="515">
        <f ca="1">IF($AQ973=1,IF(INDIRECT(ADDRESS(($AO973-1)*3+$AP973+5,$AQ973+7))="",0,INDIRECT(ADDRESS(($AO973-1)*3+$AP973+5,$AQ973+7))),IF(INDIRECT(ADDRESS(($AO973-1)*3+$AP973+5,$AQ973+7))="",0,IF(COUNTIF(INDIRECT(ADDRESS(($AO973-1)*36+($AP973-1)*12+6,COLUMN())):INDIRECT(ADDRESS(($AO973-1)*36+($AP973-1)*12+$AQ973+4,COLUMN())),INDIRECT(ADDRESS(($AO973-1)*3+$AP973+5,$AQ973+7)))&gt;=1,0,INDIRECT(ADDRESS(($AO973-1)*3+$AP973+5,$AQ973+7)))))</f>
        <v>0</v>
      </c>
      <c r="AS973" s="511">
        <f ca="1">COUNTIF(INDIRECT("H"&amp;(ROW()+12*(($AO973-1)*3+$AP973)-ROW())/12+5):INDIRECT("S"&amp;(ROW()+12*(($AO973-1)*3+$AP973)-ROW())/12+5),AR973)</f>
        <v>0</v>
      </c>
      <c r="AT973" s="515">
        <f ca="1">IF($AQ973=1,IF(INDIRECT(ADDRESS(($AO973-1)*3+$AP973+5,$AQ973+20))="",0,INDIRECT(ADDRESS(($AO973-1)*3+$AP973+5,$AQ973+20))),IF(INDIRECT(ADDRESS(($AO973-1)*3+$AP973+5,$AQ973+20))="",0,IF(COUNTIF(INDIRECT(ADDRESS(($AO973-1)*36+($AP973-1)*12+6,COLUMN())):INDIRECT(ADDRESS(($AO973-1)*36+($AP973-1)*12+$AQ973+4,COLUMN())),INDIRECT(ADDRESS(($AO973-1)*3+$AP973+5,$AQ973+20)))&gt;=1,0,INDIRECT(ADDRESS(($AO973-1)*3+$AP973+5,$AQ973+20)))))</f>
        <v>0</v>
      </c>
      <c r="AU973" s="511">
        <f ca="1">COUNTIF(INDIRECT("U"&amp;(ROW()+12*(($AO973-1)*3+$AP973)-ROW())/12+5):INDIRECT("AF"&amp;(ROW()+12*(($AO973-1)*3+$AP973)-ROW())/12+5),AT973)</f>
        <v>0</v>
      </c>
      <c r="AV973" s="511">
        <f ca="1">IF(AND(AR973+AT973&gt;0,AS973+AU973&gt;0),COUNTIF(AV$6:AV972,"&gt;0")+1,0)</f>
        <v>0</v>
      </c>
    </row>
    <row r="974" spans="41:48">
      <c r="AO974" s="511">
        <v>27</v>
      </c>
      <c r="AP974" s="511">
        <v>3</v>
      </c>
      <c r="AQ974" s="511">
        <v>9</v>
      </c>
      <c r="AR974" s="515">
        <f ca="1">IF($AQ974=1,IF(INDIRECT(ADDRESS(($AO974-1)*3+$AP974+5,$AQ974+7))="",0,INDIRECT(ADDRESS(($AO974-1)*3+$AP974+5,$AQ974+7))),IF(INDIRECT(ADDRESS(($AO974-1)*3+$AP974+5,$AQ974+7))="",0,IF(COUNTIF(INDIRECT(ADDRESS(($AO974-1)*36+($AP974-1)*12+6,COLUMN())):INDIRECT(ADDRESS(($AO974-1)*36+($AP974-1)*12+$AQ974+4,COLUMN())),INDIRECT(ADDRESS(($AO974-1)*3+$AP974+5,$AQ974+7)))&gt;=1,0,INDIRECT(ADDRESS(($AO974-1)*3+$AP974+5,$AQ974+7)))))</f>
        <v>0</v>
      </c>
      <c r="AS974" s="511">
        <f ca="1">COUNTIF(INDIRECT("H"&amp;(ROW()+12*(($AO974-1)*3+$AP974)-ROW())/12+5):INDIRECT("S"&amp;(ROW()+12*(($AO974-1)*3+$AP974)-ROW())/12+5),AR974)</f>
        <v>0</v>
      </c>
      <c r="AT974" s="515">
        <f ca="1">IF($AQ974=1,IF(INDIRECT(ADDRESS(($AO974-1)*3+$AP974+5,$AQ974+20))="",0,INDIRECT(ADDRESS(($AO974-1)*3+$AP974+5,$AQ974+20))),IF(INDIRECT(ADDRESS(($AO974-1)*3+$AP974+5,$AQ974+20))="",0,IF(COUNTIF(INDIRECT(ADDRESS(($AO974-1)*36+($AP974-1)*12+6,COLUMN())):INDIRECT(ADDRESS(($AO974-1)*36+($AP974-1)*12+$AQ974+4,COLUMN())),INDIRECT(ADDRESS(($AO974-1)*3+$AP974+5,$AQ974+20)))&gt;=1,0,INDIRECT(ADDRESS(($AO974-1)*3+$AP974+5,$AQ974+20)))))</f>
        <v>0</v>
      </c>
      <c r="AU974" s="511">
        <f ca="1">COUNTIF(INDIRECT("U"&amp;(ROW()+12*(($AO974-1)*3+$AP974)-ROW())/12+5):INDIRECT("AF"&amp;(ROW()+12*(($AO974-1)*3+$AP974)-ROW())/12+5),AT974)</f>
        <v>0</v>
      </c>
      <c r="AV974" s="511">
        <f ca="1">IF(AND(AR974+AT974&gt;0,AS974+AU974&gt;0),COUNTIF(AV$6:AV973,"&gt;0")+1,0)</f>
        <v>0</v>
      </c>
    </row>
    <row r="975" spans="41:48">
      <c r="AO975" s="511">
        <v>27</v>
      </c>
      <c r="AP975" s="511">
        <v>3</v>
      </c>
      <c r="AQ975" s="511">
        <v>10</v>
      </c>
      <c r="AR975" s="515">
        <f ca="1">IF($AQ975=1,IF(INDIRECT(ADDRESS(($AO975-1)*3+$AP975+5,$AQ975+7))="",0,INDIRECT(ADDRESS(($AO975-1)*3+$AP975+5,$AQ975+7))),IF(INDIRECT(ADDRESS(($AO975-1)*3+$AP975+5,$AQ975+7))="",0,IF(COUNTIF(INDIRECT(ADDRESS(($AO975-1)*36+($AP975-1)*12+6,COLUMN())):INDIRECT(ADDRESS(($AO975-1)*36+($AP975-1)*12+$AQ975+4,COLUMN())),INDIRECT(ADDRESS(($AO975-1)*3+$AP975+5,$AQ975+7)))&gt;=1,0,INDIRECT(ADDRESS(($AO975-1)*3+$AP975+5,$AQ975+7)))))</f>
        <v>0</v>
      </c>
      <c r="AS975" s="511">
        <f ca="1">COUNTIF(INDIRECT("H"&amp;(ROW()+12*(($AO975-1)*3+$AP975)-ROW())/12+5):INDIRECT("S"&amp;(ROW()+12*(($AO975-1)*3+$AP975)-ROW())/12+5),AR975)</f>
        <v>0</v>
      </c>
      <c r="AT975" s="515">
        <f ca="1">IF($AQ975=1,IF(INDIRECT(ADDRESS(($AO975-1)*3+$AP975+5,$AQ975+20))="",0,INDIRECT(ADDRESS(($AO975-1)*3+$AP975+5,$AQ975+20))),IF(INDIRECT(ADDRESS(($AO975-1)*3+$AP975+5,$AQ975+20))="",0,IF(COUNTIF(INDIRECT(ADDRESS(($AO975-1)*36+($AP975-1)*12+6,COLUMN())):INDIRECT(ADDRESS(($AO975-1)*36+($AP975-1)*12+$AQ975+4,COLUMN())),INDIRECT(ADDRESS(($AO975-1)*3+$AP975+5,$AQ975+20)))&gt;=1,0,INDIRECT(ADDRESS(($AO975-1)*3+$AP975+5,$AQ975+20)))))</f>
        <v>0</v>
      </c>
      <c r="AU975" s="511">
        <f ca="1">COUNTIF(INDIRECT("U"&amp;(ROW()+12*(($AO975-1)*3+$AP975)-ROW())/12+5):INDIRECT("AF"&amp;(ROW()+12*(($AO975-1)*3+$AP975)-ROW())/12+5),AT975)</f>
        <v>0</v>
      </c>
      <c r="AV975" s="511">
        <f ca="1">IF(AND(AR975+AT975&gt;0,AS975+AU975&gt;0),COUNTIF(AV$6:AV974,"&gt;0")+1,0)</f>
        <v>0</v>
      </c>
    </row>
    <row r="976" spans="41:48">
      <c r="AO976" s="511">
        <v>27</v>
      </c>
      <c r="AP976" s="511">
        <v>3</v>
      </c>
      <c r="AQ976" s="511">
        <v>11</v>
      </c>
      <c r="AR976" s="515">
        <f ca="1">IF($AQ976=1,IF(INDIRECT(ADDRESS(($AO976-1)*3+$AP976+5,$AQ976+7))="",0,INDIRECT(ADDRESS(($AO976-1)*3+$AP976+5,$AQ976+7))),IF(INDIRECT(ADDRESS(($AO976-1)*3+$AP976+5,$AQ976+7))="",0,IF(COUNTIF(INDIRECT(ADDRESS(($AO976-1)*36+($AP976-1)*12+6,COLUMN())):INDIRECT(ADDRESS(($AO976-1)*36+($AP976-1)*12+$AQ976+4,COLUMN())),INDIRECT(ADDRESS(($AO976-1)*3+$AP976+5,$AQ976+7)))&gt;=1,0,INDIRECT(ADDRESS(($AO976-1)*3+$AP976+5,$AQ976+7)))))</f>
        <v>0</v>
      </c>
      <c r="AS976" s="511">
        <f ca="1">COUNTIF(INDIRECT("H"&amp;(ROW()+12*(($AO976-1)*3+$AP976)-ROW())/12+5):INDIRECT("S"&amp;(ROW()+12*(($AO976-1)*3+$AP976)-ROW())/12+5),AR976)</f>
        <v>0</v>
      </c>
      <c r="AT976" s="515">
        <f ca="1">IF($AQ976=1,IF(INDIRECT(ADDRESS(($AO976-1)*3+$AP976+5,$AQ976+20))="",0,INDIRECT(ADDRESS(($AO976-1)*3+$AP976+5,$AQ976+20))),IF(INDIRECT(ADDRESS(($AO976-1)*3+$AP976+5,$AQ976+20))="",0,IF(COUNTIF(INDIRECT(ADDRESS(($AO976-1)*36+($AP976-1)*12+6,COLUMN())):INDIRECT(ADDRESS(($AO976-1)*36+($AP976-1)*12+$AQ976+4,COLUMN())),INDIRECT(ADDRESS(($AO976-1)*3+$AP976+5,$AQ976+20)))&gt;=1,0,INDIRECT(ADDRESS(($AO976-1)*3+$AP976+5,$AQ976+20)))))</f>
        <v>0</v>
      </c>
      <c r="AU976" s="511">
        <f ca="1">COUNTIF(INDIRECT("U"&amp;(ROW()+12*(($AO976-1)*3+$AP976)-ROW())/12+5):INDIRECT("AF"&amp;(ROW()+12*(($AO976-1)*3+$AP976)-ROW())/12+5),AT976)</f>
        <v>0</v>
      </c>
      <c r="AV976" s="511">
        <f ca="1">IF(AND(AR976+AT976&gt;0,AS976+AU976&gt;0),COUNTIF(AV$6:AV975,"&gt;0")+1,0)</f>
        <v>0</v>
      </c>
    </row>
    <row r="977" spans="41:48">
      <c r="AO977" s="511">
        <v>27</v>
      </c>
      <c r="AP977" s="511">
        <v>3</v>
      </c>
      <c r="AQ977" s="511">
        <v>12</v>
      </c>
      <c r="AR977" s="515">
        <f ca="1">IF($AQ977=1,IF(INDIRECT(ADDRESS(($AO977-1)*3+$AP977+5,$AQ977+7))="",0,INDIRECT(ADDRESS(($AO977-1)*3+$AP977+5,$AQ977+7))),IF(INDIRECT(ADDRESS(($AO977-1)*3+$AP977+5,$AQ977+7))="",0,IF(COUNTIF(INDIRECT(ADDRESS(($AO977-1)*36+($AP977-1)*12+6,COLUMN())):INDIRECT(ADDRESS(($AO977-1)*36+($AP977-1)*12+$AQ977+4,COLUMN())),INDIRECT(ADDRESS(($AO977-1)*3+$AP977+5,$AQ977+7)))&gt;=1,0,INDIRECT(ADDRESS(($AO977-1)*3+$AP977+5,$AQ977+7)))))</f>
        <v>0</v>
      </c>
      <c r="AS977" s="511">
        <f ca="1">COUNTIF(INDIRECT("H"&amp;(ROW()+12*(($AO977-1)*3+$AP977)-ROW())/12+5):INDIRECT("S"&amp;(ROW()+12*(($AO977-1)*3+$AP977)-ROW())/12+5),AR977)</f>
        <v>0</v>
      </c>
      <c r="AT977" s="515">
        <f ca="1">IF($AQ977=1,IF(INDIRECT(ADDRESS(($AO977-1)*3+$AP977+5,$AQ977+20))="",0,INDIRECT(ADDRESS(($AO977-1)*3+$AP977+5,$AQ977+20))),IF(INDIRECT(ADDRESS(($AO977-1)*3+$AP977+5,$AQ977+20))="",0,IF(COUNTIF(INDIRECT(ADDRESS(($AO977-1)*36+($AP977-1)*12+6,COLUMN())):INDIRECT(ADDRESS(($AO977-1)*36+($AP977-1)*12+$AQ977+4,COLUMN())),INDIRECT(ADDRESS(($AO977-1)*3+$AP977+5,$AQ977+20)))&gt;=1,0,INDIRECT(ADDRESS(($AO977-1)*3+$AP977+5,$AQ977+20)))))</f>
        <v>0</v>
      </c>
      <c r="AU977" s="511">
        <f ca="1">COUNTIF(INDIRECT("U"&amp;(ROW()+12*(($AO977-1)*3+$AP977)-ROW())/12+5):INDIRECT("AF"&amp;(ROW()+12*(($AO977-1)*3+$AP977)-ROW())/12+5),AT977)</f>
        <v>0</v>
      </c>
      <c r="AV977" s="511">
        <f ca="1">IF(AND(AR977+AT977&gt;0,AS977+AU977&gt;0),COUNTIF(AV$6:AV976,"&gt;0")+1,0)</f>
        <v>0</v>
      </c>
    </row>
    <row r="978" spans="41:48">
      <c r="AO978" s="511">
        <v>28</v>
      </c>
      <c r="AP978" s="511">
        <v>1</v>
      </c>
      <c r="AQ978" s="511">
        <v>1</v>
      </c>
      <c r="AR978" s="515">
        <f ca="1">IF($AQ978=1,IF(INDIRECT(ADDRESS(($AO978-1)*3+$AP978+5,$AQ978+7))="",0,INDIRECT(ADDRESS(($AO978-1)*3+$AP978+5,$AQ978+7))),IF(INDIRECT(ADDRESS(($AO978-1)*3+$AP978+5,$AQ978+7))="",0,IF(COUNTIF(INDIRECT(ADDRESS(($AO978-1)*36+($AP978-1)*12+6,COLUMN())):INDIRECT(ADDRESS(($AO978-1)*36+($AP978-1)*12+$AQ978+4,COLUMN())),INDIRECT(ADDRESS(($AO978-1)*3+$AP978+5,$AQ978+7)))&gt;=1,0,INDIRECT(ADDRESS(($AO978-1)*3+$AP978+5,$AQ978+7)))))</f>
        <v>0</v>
      </c>
      <c r="AS978" s="511">
        <f ca="1">COUNTIF(INDIRECT("H"&amp;(ROW()+12*(($AO978-1)*3+$AP978)-ROW())/12+5):INDIRECT("S"&amp;(ROW()+12*(($AO978-1)*3+$AP978)-ROW())/12+5),AR978)</f>
        <v>0</v>
      </c>
      <c r="AT978" s="515">
        <f ca="1">IF($AQ978=1,IF(INDIRECT(ADDRESS(($AO978-1)*3+$AP978+5,$AQ978+20))="",0,INDIRECT(ADDRESS(($AO978-1)*3+$AP978+5,$AQ978+20))),IF(INDIRECT(ADDRESS(($AO978-1)*3+$AP978+5,$AQ978+20))="",0,IF(COUNTIF(INDIRECT(ADDRESS(($AO978-1)*36+($AP978-1)*12+6,COLUMN())):INDIRECT(ADDRESS(($AO978-1)*36+($AP978-1)*12+$AQ978+4,COLUMN())),INDIRECT(ADDRESS(($AO978-1)*3+$AP978+5,$AQ978+20)))&gt;=1,0,INDIRECT(ADDRESS(($AO978-1)*3+$AP978+5,$AQ978+20)))))</f>
        <v>0</v>
      </c>
      <c r="AU978" s="511">
        <f ca="1">COUNTIF(INDIRECT("U"&amp;(ROW()+12*(($AO978-1)*3+$AP978)-ROW())/12+5):INDIRECT("AF"&amp;(ROW()+12*(($AO978-1)*3+$AP978)-ROW())/12+5),AT978)</f>
        <v>0</v>
      </c>
      <c r="AV978" s="511">
        <f ca="1">IF(AND(AR978+AT978&gt;0,AS978+AU978&gt;0),COUNTIF(AV$6:AV977,"&gt;0")+1,0)</f>
        <v>0</v>
      </c>
    </row>
    <row r="979" spans="41:48">
      <c r="AO979" s="511">
        <v>28</v>
      </c>
      <c r="AP979" s="511">
        <v>1</v>
      </c>
      <c r="AQ979" s="511">
        <v>2</v>
      </c>
      <c r="AR979" s="515">
        <f ca="1">IF($AQ979=1,IF(INDIRECT(ADDRESS(($AO979-1)*3+$AP979+5,$AQ979+7))="",0,INDIRECT(ADDRESS(($AO979-1)*3+$AP979+5,$AQ979+7))),IF(INDIRECT(ADDRESS(($AO979-1)*3+$AP979+5,$AQ979+7))="",0,IF(COUNTIF(INDIRECT(ADDRESS(($AO979-1)*36+($AP979-1)*12+6,COLUMN())):INDIRECT(ADDRESS(($AO979-1)*36+($AP979-1)*12+$AQ979+4,COLUMN())),INDIRECT(ADDRESS(($AO979-1)*3+$AP979+5,$AQ979+7)))&gt;=1,0,INDIRECT(ADDRESS(($AO979-1)*3+$AP979+5,$AQ979+7)))))</f>
        <v>0</v>
      </c>
      <c r="AS979" s="511">
        <f ca="1">COUNTIF(INDIRECT("H"&amp;(ROW()+12*(($AO979-1)*3+$AP979)-ROW())/12+5):INDIRECT("S"&amp;(ROW()+12*(($AO979-1)*3+$AP979)-ROW())/12+5),AR979)</f>
        <v>0</v>
      </c>
      <c r="AT979" s="515">
        <f ca="1">IF($AQ979=1,IF(INDIRECT(ADDRESS(($AO979-1)*3+$AP979+5,$AQ979+20))="",0,INDIRECT(ADDRESS(($AO979-1)*3+$AP979+5,$AQ979+20))),IF(INDIRECT(ADDRESS(($AO979-1)*3+$AP979+5,$AQ979+20))="",0,IF(COUNTIF(INDIRECT(ADDRESS(($AO979-1)*36+($AP979-1)*12+6,COLUMN())):INDIRECT(ADDRESS(($AO979-1)*36+($AP979-1)*12+$AQ979+4,COLUMN())),INDIRECT(ADDRESS(($AO979-1)*3+$AP979+5,$AQ979+20)))&gt;=1,0,INDIRECT(ADDRESS(($AO979-1)*3+$AP979+5,$AQ979+20)))))</f>
        <v>0</v>
      </c>
      <c r="AU979" s="511">
        <f ca="1">COUNTIF(INDIRECT("U"&amp;(ROW()+12*(($AO979-1)*3+$AP979)-ROW())/12+5):INDIRECT("AF"&amp;(ROW()+12*(($AO979-1)*3+$AP979)-ROW())/12+5),AT979)</f>
        <v>0</v>
      </c>
      <c r="AV979" s="511">
        <f ca="1">IF(AND(AR979+AT979&gt;0,AS979+AU979&gt;0),COUNTIF(AV$6:AV978,"&gt;0")+1,0)</f>
        <v>0</v>
      </c>
    </row>
    <row r="980" spans="41:48">
      <c r="AO980" s="511">
        <v>28</v>
      </c>
      <c r="AP980" s="511">
        <v>1</v>
      </c>
      <c r="AQ980" s="511">
        <v>3</v>
      </c>
      <c r="AR980" s="515">
        <f ca="1">IF($AQ980=1,IF(INDIRECT(ADDRESS(($AO980-1)*3+$AP980+5,$AQ980+7))="",0,INDIRECT(ADDRESS(($AO980-1)*3+$AP980+5,$AQ980+7))),IF(INDIRECT(ADDRESS(($AO980-1)*3+$AP980+5,$AQ980+7))="",0,IF(COUNTIF(INDIRECT(ADDRESS(($AO980-1)*36+($AP980-1)*12+6,COLUMN())):INDIRECT(ADDRESS(($AO980-1)*36+($AP980-1)*12+$AQ980+4,COLUMN())),INDIRECT(ADDRESS(($AO980-1)*3+$AP980+5,$AQ980+7)))&gt;=1,0,INDIRECT(ADDRESS(($AO980-1)*3+$AP980+5,$AQ980+7)))))</f>
        <v>0</v>
      </c>
      <c r="AS980" s="511">
        <f ca="1">COUNTIF(INDIRECT("H"&amp;(ROW()+12*(($AO980-1)*3+$AP980)-ROW())/12+5):INDIRECT("S"&amp;(ROW()+12*(($AO980-1)*3+$AP980)-ROW())/12+5),AR980)</f>
        <v>0</v>
      </c>
      <c r="AT980" s="515">
        <f ca="1">IF($AQ980=1,IF(INDIRECT(ADDRESS(($AO980-1)*3+$AP980+5,$AQ980+20))="",0,INDIRECT(ADDRESS(($AO980-1)*3+$AP980+5,$AQ980+20))),IF(INDIRECT(ADDRESS(($AO980-1)*3+$AP980+5,$AQ980+20))="",0,IF(COUNTIF(INDIRECT(ADDRESS(($AO980-1)*36+($AP980-1)*12+6,COLUMN())):INDIRECT(ADDRESS(($AO980-1)*36+($AP980-1)*12+$AQ980+4,COLUMN())),INDIRECT(ADDRESS(($AO980-1)*3+$AP980+5,$AQ980+20)))&gt;=1,0,INDIRECT(ADDRESS(($AO980-1)*3+$AP980+5,$AQ980+20)))))</f>
        <v>0</v>
      </c>
      <c r="AU980" s="511">
        <f ca="1">COUNTIF(INDIRECT("U"&amp;(ROW()+12*(($AO980-1)*3+$AP980)-ROW())/12+5):INDIRECT("AF"&amp;(ROW()+12*(($AO980-1)*3+$AP980)-ROW())/12+5),AT980)</f>
        <v>0</v>
      </c>
      <c r="AV980" s="511">
        <f ca="1">IF(AND(AR980+AT980&gt;0,AS980+AU980&gt;0),COUNTIF(AV$6:AV979,"&gt;0")+1,0)</f>
        <v>0</v>
      </c>
    </row>
    <row r="981" spans="41:48">
      <c r="AO981" s="511">
        <v>28</v>
      </c>
      <c r="AP981" s="511">
        <v>1</v>
      </c>
      <c r="AQ981" s="511">
        <v>4</v>
      </c>
      <c r="AR981" s="515">
        <f ca="1">IF($AQ981=1,IF(INDIRECT(ADDRESS(($AO981-1)*3+$AP981+5,$AQ981+7))="",0,INDIRECT(ADDRESS(($AO981-1)*3+$AP981+5,$AQ981+7))),IF(INDIRECT(ADDRESS(($AO981-1)*3+$AP981+5,$AQ981+7))="",0,IF(COUNTIF(INDIRECT(ADDRESS(($AO981-1)*36+($AP981-1)*12+6,COLUMN())):INDIRECT(ADDRESS(($AO981-1)*36+($AP981-1)*12+$AQ981+4,COLUMN())),INDIRECT(ADDRESS(($AO981-1)*3+$AP981+5,$AQ981+7)))&gt;=1,0,INDIRECT(ADDRESS(($AO981-1)*3+$AP981+5,$AQ981+7)))))</f>
        <v>0</v>
      </c>
      <c r="AS981" s="511">
        <f ca="1">COUNTIF(INDIRECT("H"&amp;(ROW()+12*(($AO981-1)*3+$AP981)-ROW())/12+5):INDIRECT("S"&amp;(ROW()+12*(($AO981-1)*3+$AP981)-ROW())/12+5),AR981)</f>
        <v>0</v>
      </c>
      <c r="AT981" s="515">
        <f ca="1">IF($AQ981=1,IF(INDIRECT(ADDRESS(($AO981-1)*3+$AP981+5,$AQ981+20))="",0,INDIRECT(ADDRESS(($AO981-1)*3+$AP981+5,$AQ981+20))),IF(INDIRECT(ADDRESS(($AO981-1)*3+$AP981+5,$AQ981+20))="",0,IF(COUNTIF(INDIRECT(ADDRESS(($AO981-1)*36+($AP981-1)*12+6,COLUMN())):INDIRECT(ADDRESS(($AO981-1)*36+($AP981-1)*12+$AQ981+4,COLUMN())),INDIRECT(ADDRESS(($AO981-1)*3+$AP981+5,$AQ981+20)))&gt;=1,0,INDIRECT(ADDRESS(($AO981-1)*3+$AP981+5,$AQ981+20)))))</f>
        <v>0</v>
      </c>
      <c r="AU981" s="511">
        <f ca="1">COUNTIF(INDIRECT("U"&amp;(ROW()+12*(($AO981-1)*3+$AP981)-ROW())/12+5):INDIRECT("AF"&amp;(ROW()+12*(($AO981-1)*3+$AP981)-ROW())/12+5),AT981)</f>
        <v>0</v>
      </c>
      <c r="AV981" s="511">
        <f ca="1">IF(AND(AR981+AT981&gt;0,AS981+AU981&gt;0),COUNTIF(AV$6:AV980,"&gt;0")+1,0)</f>
        <v>0</v>
      </c>
    </row>
    <row r="982" spans="41:48">
      <c r="AO982" s="511">
        <v>28</v>
      </c>
      <c r="AP982" s="511">
        <v>1</v>
      </c>
      <c r="AQ982" s="511">
        <v>5</v>
      </c>
      <c r="AR982" s="515">
        <f ca="1">IF($AQ982=1,IF(INDIRECT(ADDRESS(($AO982-1)*3+$AP982+5,$AQ982+7))="",0,INDIRECT(ADDRESS(($AO982-1)*3+$AP982+5,$AQ982+7))),IF(INDIRECT(ADDRESS(($AO982-1)*3+$AP982+5,$AQ982+7))="",0,IF(COUNTIF(INDIRECT(ADDRESS(($AO982-1)*36+($AP982-1)*12+6,COLUMN())):INDIRECT(ADDRESS(($AO982-1)*36+($AP982-1)*12+$AQ982+4,COLUMN())),INDIRECT(ADDRESS(($AO982-1)*3+$AP982+5,$AQ982+7)))&gt;=1,0,INDIRECT(ADDRESS(($AO982-1)*3+$AP982+5,$AQ982+7)))))</f>
        <v>0</v>
      </c>
      <c r="AS982" s="511">
        <f ca="1">COUNTIF(INDIRECT("H"&amp;(ROW()+12*(($AO982-1)*3+$AP982)-ROW())/12+5):INDIRECT("S"&amp;(ROW()+12*(($AO982-1)*3+$AP982)-ROW())/12+5),AR982)</f>
        <v>0</v>
      </c>
      <c r="AT982" s="515">
        <f ca="1">IF($AQ982=1,IF(INDIRECT(ADDRESS(($AO982-1)*3+$AP982+5,$AQ982+20))="",0,INDIRECT(ADDRESS(($AO982-1)*3+$AP982+5,$AQ982+20))),IF(INDIRECT(ADDRESS(($AO982-1)*3+$AP982+5,$AQ982+20))="",0,IF(COUNTIF(INDIRECT(ADDRESS(($AO982-1)*36+($AP982-1)*12+6,COLUMN())):INDIRECT(ADDRESS(($AO982-1)*36+($AP982-1)*12+$AQ982+4,COLUMN())),INDIRECT(ADDRESS(($AO982-1)*3+$AP982+5,$AQ982+20)))&gt;=1,0,INDIRECT(ADDRESS(($AO982-1)*3+$AP982+5,$AQ982+20)))))</f>
        <v>0</v>
      </c>
      <c r="AU982" s="511">
        <f ca="1">COUNTIF(INDIRECT("U"&amp;(ROW()+12*(($AO982-1)*3+$AP982)-ROW())/12+5):INDIRECT("AF"&amp;(ROW()+12*(($AO982-1)*3+$AP982)-ROW())/12+5),AT982)</f>
        <v>0</v>
      </c>
      <c r="AV982" s="511">
        <f ca="1">IF(AND(AR982+AT982&gt;0,AS982+AU982&gt;0),COUNTIF(AV$6:AV981,"&gt;0")+1,0)</f>
        <v>0</v>
      </c>
    </row>
    <row r="983" spans="41:48">
      <c r="AO983" s="511">
        <v>28</v>
      </c>
      <c r="AP983" s="511">
        <v>1</v>
      </c>
      <c r="AQ983" s="511">
        <v>6</v>
      </c>
      <c r="AR983" s="515">
        <f ca="1">IF($AQ983=1,IF(INDIRECT(ADDRESS(($AO983-1)*3+$AP983+5,$AQ983+7))="",0,INDIRECT(ADDRESS(($AO983-1)*3+$AP983+5,$AQ983+7))),IF(INDIRECT(ADDRESS(($AO983-1)*3+$AP983+5,$AQ983+7))="",0,IF(COUNTIF(INDIRECT(ADDRESS(($AO983-1)*36+($AP983-1)*12+6,COLUMN())):INDIRECT(ADDRESS(($AO983-1)*36+($AP983-1)*12+$AQ983+4,COLUMN())),INDIRECT(ADDRESS(($AO983-1)*3+$AP983+5,$AQ983+7)))&gt;=1,0,INDIRECT(ADDRESS(($AO983-1)*3+$AP983+5,$AQ983+7)))))</f>
        <v>0</v>
      </c>
      <c r="AS983" s="511">
        <f ca="1">COUNTIF(INDIRECT("H"&amp;(ROW()+12*(($AO983-1)*3+$AP983)-ROW())/12+5):INDIRECT("S"&amp;(ROW()+12*(($AO983-1)*3+$AP983)-ROW())/12+5),AR983)</f>
        <v>0</v>
      </c>
      <c r="AT983" s="515">
        <f ca="1">IF($AQ983=1,IF(INDIRECT(ADDRESS(($AO983-1)*3+$AP983+5,$AQ983+20))="",0,INDIRECT(ADDRESS(($AO983-1)*3+$AP983+5,$AQ983+20))),IF(INDIRECT(ADDRESS(($AO983-1)*3+$AP983+5,$AQ983+20))="",0,IF(COUNTIF(INDIRECT(ADDRESS(($AO983-1)*36+($AP983-1)*12+6,COLUMN())):INDIRECT(ADDRESS(($AO983-1)*36+($AP983-1)*12+$AQ983+4,COLUMN())),INDIRECT(ADDRESS(($AO983-1)*3+$AP983+5,$AQ983+20)))&gt;=1,0,INDIRECT(ADDRESS(($AO983-1)*3+$AP983+5,$AQ983+20)))))</f>
        <v>0</v>
      </c>
      <c r="AU983" s="511">
        <f ca="1">COUNTIF(INDIRECT("U"&amp;(ROW()+12*(($AO983-1)*3+$AP983)-ROW())/12+5):INDIRECT("AF"&amp;(ROW()+12*(($AO983-1)*3+$AP983)-ROW())/12+5),AT983)</f>
        <v>0</v>
      </c>
      <c r="AV983" s="511">
        <f ca="1">IF(AND(AR983+AT983&gt;0,AS983+AU983&gt;0),COUNTIF(AV$6:AV982,"&gt;0")+1,0)</f>
        <v>0</v>
      </c>
    </row>
    <row r="984" spans="41:48">
      <c r="AO984" s="511">
        <v>28</v>
      </c>
      <c r="AP984" s="511">
        <v>1</v>
      </c>
      <c r="AQ984" s="511">
        <v>7</v>
      </c>
      <c r="AR984" s="515">
        <f ca="1">IF($AQ984=1,IF(INDIRECT(ADDRESS(($AO984-1)*3+$AP984+5,$AQ984+7))="",0,INDIRECT(ADDRESS(($AO984-1)*3+$AP984+5,$AQ984+7))),IF(INDIRECT(ADDRESS(($AO984-1)*3+$AP984+5,$AQ984+7))="",0,IF(COUNTIF(INDIRECT(ADDRESS(($AO984-1)*36+($AP984-1)*12+6,COLUMN())):INDIRECT(ADDRESS(($AO984-1)*36+($AP984-1)*12+$AQ984+4,COLUMN())),INDIRECT(ADDRESS(($AO984-1)*3+$AP984+5,$AQ984+7)))&gt;=1,0,INDIRECT(ADDRESS(($AO984-1)*3+$AP984+5,$AQ984+7)))))</f>
        <v>0</v>
      </c>
      <c r="AS984" s="511">
        <f ca="1">COUNTIF(INDIRECT("H"&amp;(ROW()+12*(($AO984-1)*3+$AP984)-ROW())/12+5):INDIRECT("S"&amp;(ROW()+12*(($AO984-1)*3+$AP984)-ROW())/12+5),AR984)</f>
        <v>0</v>
      </c>
      <c r="AT984" s="515">
        <f ca="1">IF($AQ984=1,IF(INDIRECT(ADDRESS(($AO984-1)*3+$AP984+5,$AQ984+20))="",0,INDIRECT(ADDRESS(($AO984-1)*3+$AP984+5,$AQ984+20))),IF(INDIRECT(ADDRESS(($AO984-1)*3+$AP984+5,$AQ984+20))="",0,IF(COUNTIF(INDIRECT(ADDRESS(($AO984-1)*36+($AP984-1)*12+6,COLUMN())):INDIRECT(ADDRESS(($AO984-1)*36+($AP984-1)*12+$AQ984+4,COLUMN())),INDIRECT(ADDRESS(($AO984-1)*3+$AP984+5,$AQ984+20)))&gt;=1,0,INDIRECT(ADDRESS(($AO984-1)*3+$AP984+5,$AQ984+20)))))</f>
        <v>0</v>
      </c>
      <c r="AU984" s="511">
        <f ca="1">COUNTIF(INDIRECT("U"&amp;(ROW()+12*(($AO984-1)*3+$AP984)-ROW())/12+5):INDIRECT("AF"&amp;(ROW()+12*(($AO984-1)*3+$AP984)-ROW())/12+5),AT984)</f>
        <v>0</v>
      </c>
      <c r="AV984" s="511">
        <f ca="1">IF(AND(AR984+AT984&gt;0,AS984+AU984&gt;0),COUNTIF(AV$6:AV983,"&gt;0")+1,0)</f>
        <v>0</v>
      </c>
    </row>
    <row r="985" spans="41:48">
      <c r="AO985" s="511">
        <v>28</v>
      </c>
      <c r="AP985" s="511">
        <v>1</v>
      </c>
      <c r="AQ985" s="511">
        <v>8</v>
      </c>
      <c r="AR985" s="515">
        <f ca="1">IF($AQ985=1,IF(INDIRECT(ADDRESS(($AO985-1)*3+$AP985+5,$AQ985+7))="",0,INDIRECT(ADDRESS(($AO985-1)*3+$AP985+5,$AQ985+7))),IF(INDIRECT(ADDRESS(($AO985-1)*3+$AP985+5,$AQ985+7))="",0,IF(COUNTIF(INDIRECT(ADDRESS(($AO985-1)*36+($AP985-1)*12+6,COLUMN())):INDIRECT(ADDRESS(($AO985-1)*36+($AP985-1)*12+$AQ985+4,COLUMN())),INDIRECT(ADDRESS(($AO985-1)*3+$AP985+5,$AQ985+7)))&gt;=1,0,INDIRECT(ADDRESS(($AO985-1)*3+$AP985+5,$AQ985+7)))))</f>
        <v>0</v>
      </c>
      <c r="AS985" s="511">
        <f ca="1">COUNTIF(INDIRECT("H"&amp;(ROW()+12*(($AO985-1)*3+$AP985)-ROW())/12+5):INDIRECT("S"&amp;(ROW()+12*(($AO985-1)*3+$AP985)-ROW())/12+5),AR985)</f>
        <v>0</v>
      </c>
      <c r="AT985" s="515">
        <f ca="1">IF($AQ985=1,IF(INDIRECT(ADDRESS(($AO985-1)*3+$AP985+5,$AQ985+20))="",0,INDIRECT(ADDRESS(($AO985-1)*3+$AP985+5,$AQ985+20))),IF(INDIRECT(ADDRESS(($AO985-1)*3+$AP985+5,$AQ985+20))="",0,IF(COUNTIF(INDIRECT(ADDRESS(($AO985-1)*36+($AP985-1)*12+6,COLUMN())):INDIRECT(ADDRESS(($AO985-1)*36+($AP985-1)*12+$AQ985+4,COLUMN())),INDIRECT(ADDRESS(($AO985-1)*3+$AP985+5,$AQ985+20)))&gt;=1,0,INDIRECT(ADDRESS(($AO985-1)*3+$AP985+5,$AQ985+20)))))</f>
        <v>0</v>
      </c>
      <c r="AU985" s="511">
        <f ca="1">COUNTIF(INDIRECT("U"&amp;(ROW()+12*(($AO985-1)*3+$AP985)-ROW())/12+5):INDIRECT("AF"&amp;(ROW()+12*(($AO985-1)*3+$AP985)-ROW())/12+5),AT985)</f>
        <v>0</v>
      </c>
      <c r="AV985" s="511">
        <f ca="1">IF(AND(AR985+AT985&gt;0,AS985+AU985&gt;0),COUNTIF(AV$6:AV984,"&gt;0")+1,0)</f>
        <v>0</v>
      </c>
    </row>
    <row r="986" spans="41:48">
      <c r="AO986" s="511">
        <v>28</v>
      </c>
      <c r="AP986" s="511">
        <v>1</v>
      </c>
      <c r="AQ986" s="511">
        <v>9</v>
      </c>
      <c r="AR986" s="515">
        <f ca="1">IF($AQ986=1,IF(INDIRECT(ADDRESS(($AO986-1)*3+$AP986+5,$AQ986+7))="",0,INDIRECT(ADDRESS(($AO986-1)*3+$AP986+5,$AQ986+7))),IF(INDIRECT(ADDRESS(($AO986-1)*3+$AP986+5,$AQ986+7))="",0,IF(COUNTIF(INDIRECT(ADDRESS(($AO986-1)*36+($AP986-1)*12+6,COLUMN())):INDIRECT(ADDRESS(($AO986-1)*36+($AP986-1)*12+$AQ986+4,COLUMN())),INDIRECT(ADDRESS(($AO986-1)*3+$AP986+5,$AQ986+7)))&gt;=1,0,INDIRECT(ADDRESS(($AO986-1)*3+$AP986+5,$AQ986+7)))))</f>
        <v>0</v>
      </c>
      <c r="AS986" s="511">
        <f ca="1">COUNTIF(INDIRECT("H"&amp;(ROW()+12*(($AO986-1)*3+$AP986)-ROW())/12+5):INDIRECT("S"&amp;(ROW()+12*(($AO986-1)*3+$AP986)-ROW())/12+5),AR986)</f>
        <v>0</v>
      </c>
      <c r="AT986" s="515">
        <f ca="1">IF($AQ986=1,IF(INDIRECT(ADDRESS(($AO986-1)*3+$AP986+5,$AQ986+20))="",0,INDIRECT(ADDRESS(($AO986-1)*3+$AP986+5,$AQ986+20))),IF(INDIRECT(ADDRESS(($AO986-1)*3+$AP986+5,$AQ986+20))="",0,IF(COUNTIF(INDIRECT(ADDRESS(($AO986-1)*36+($AP986-1)*12+6,COLUMN())):INDIRECT(ADDRESS(($AO986-1)*36+($AP986-1)*12+$AQ986+4,COLUMN())),INDIRECT(ADDRESS(($AO986-1)*3+$AP986+5,$AQ986+20)))&gt;=1,0,INDIRECT(ADDRESS(($AO986-1)*3+$AP986+5,$AQ986+20)))))</f>
        <v>0</v>
      </c>
      <c r="AU986" s="511">
        <f ca="1">COUNTIF(INDIRECT("U"&amp;(ROW()+12*(($AO986-1)*3+$AP986)-ROW())/12+5):INDIRECT("AF"&amp;(ROW()+12*(($AO986-1)*3+$AP986)-ROW())/12+5),AT986)</f>
        <v>0</v>
      </c>
      <c r="AV986" s="511">
        <f ca="1">IF(AND(AR986+AT986&gt;0,AS986+AU986&gt;0),COUNTIF(AV$6:AV985,"&gt;0")+1,0)</f>
        <v>0</v>
      </c>
    </row>
    <row r="987" spans="41:48">
      <c r="AO987" s="511">
        <v>28</v>
      </c>
      <c r="AP987" s="511">
        <v>1</v>
      </c>
      <c r="AQ987" s="511">
        <v>10</v>
      </c>
      <c r="AR987" s="515">
        <f ca="1">IF($AQ987=1,IF(INDIRECT(ADDRESS(($AO987-1)*3+$AP987+5,$AQ987+7))="",0,INDIRECT(ADDRESS(($AO987-1)*3+$AP987+5,$AQ987+7))),IF(INDIRECT(ADDRESS(($AO987-1)*3+$AP987+5,$AQ987+7))="",0,IF(COUNTIF(INDIRECT(ADDRESS(($AO987-1)*36+($AP987-1)*12+6,COLUMN())):INDIRECT(ADDRESS(($AO987-1)*36+($AP987-1)*12+$AQ987+4,COLUMN())),INDIRECT(ADDRESS(($AO987-1)*3+$AP987+5,$AQ987+7)))&gt;=1,0,INDIRECT(ADDRESS(($AO987-1)*3+$AP987+5,$AQ987+7)))))</f>
        <v>0</v>
      </c>
      <c r="AS987" s="511">
        <f ca="1">COUNTIF(INDIRECT("H"&amp;(ROW()+12*(($AO987-1)*3+$AP987)-ROW())/12+5):INDIRECT("S"&amp;(ROW()+12*(($AO987-1)*3+$AP987)-ROW())/12+5),AR987)</f>
        <v>0</v>
      </c>
      <c r="AT987" s="515">
        <f ca="1">IF($AQ987=1,IF(INDIRECT(ADDRESS(($AO987-1)*3+$AP987+5,$AQ987+20))="",0,INDIRECT(ADDRESS(($AO987-1)*3+$AP987+5,$AQ987+20))),IF(INDIRECT(ADDRESS(($AO987-1)*3+$AP987+5,$AQ987+20))="",0,IF(COUNTIF(INDIRECT(ADDRESS(($AO987-1)*36+($AP987-1)*12+6,COLUMN())):INDIRECT(ADDRESS(($AO987-1)*36+($AP987-1)*12+$AQ987+4,COLUMN())),INDIRECT(ADDRESS(($AO987-1)*3+$AP987+5,$AQ987+20)))&gt;=1,0,INDIRECT(ADDRESS(($AO987-1)*3+$AP987+5,$AQ987+20)))))</f>
        <v>0</v>
      </c>
      <c r="AU987" s="511">
        <f ca="1">COUNTIF(INDIRECT("U"&amp;(ROW()+12*(($AO987-1)*3+$AP987)-ROW())/12+5):INDIRECT("AF"&amp;(ROW()+12*(($AO987-1)*3+$AP987)-ROW())/12+5),AT987)</f>
        <v>0</v>
      </c>
      <c r="AV987" s="511">
        <f ca="1">IF(AND(AR987+AT987&gt;0,AS987+AU987&gt;0),COUNTIF(AV$6:AV986,"&gt;0")+1,0)</f>
        <v>0</v>
      </c>
    </row>
    <row r="988" spans="41:48">
      <c r="AO988" s="511">
        <v>28</v>
      </c>
      <c r="AP988" s="511">
        <v>1</v>
      </c>
      <c r="AQ988" s="511">
        <v>11</v>
      </c>
      <c r="AR988" s="515">
        <f ca="1">IF($AQ988=1,IF(INDIRECT(ADDRESS(($AO988-1)*3+$AP988+5,$AQ988+7))="",0,INDIRECT(ADDRESS(($AO988-1)*3+$AP988+5,$AQ988+7))),IF(INDIRECT(ADDRESS(($AO988-1)*3+$AP988+5,$AQ988+7))="",0,IF(COUNTIF(INDIRECT(ADDRESS(($AO988-1)*36+($AP988-1)*12+6,COLUMN())):INDIRECT(ADDRESS(($AO988-1)*36+($AP988-1)*12+$AQ988+4,COLUMN())),INDIRECT(ADDRESS(($AO988-1)*3+$AP988+5,$AQ988+7)))&gt;=1,0,INDIRECT(ADDRESS(($AO988-1)*3+$AP988+5,$AQ988+7)))))</f>
        <v>0</v>
      </c>
      <c r="AS988" s="511">
        <f ca="1">COUNTIF(INDIRECT("H"&amp;(ROW()+12*(($AO988-1)*3+$AP988)-ROW())/12+5):INDIRECT("S"&amp;(ROW()+12*(($AO988-1)*3+$AP988)-ROW())/12+5),AR988)</f>
        <v>0</v>
      </c>
      <c r="AT988" s="515">
        <f ca="1">IF($AQ988=1,IF(INDIRECT(ADDRESS(($AO988-1)*3+$AP988+5,$AQ988+20))="",0,INDIRECT(ADDRESS(($AO988-1)*3+$AP988+5,$AQ988+20))),IF(INDIRECT(ADDRESS(($AO988-1)*3+$AP988+5,$AQ988+20))="",0,IF(COUNTIF(INDIRECT(ADDRESS(($AO988-1)*36+($AP988-1)*12+6,COLUMN())):INDIRECT(ADDRESS(($AO988-1)*36+($AP988-1)*12+$AQ988+4,COLUMN())),INDIRECT(ADDRESS(($AO988-1)*3+$AP988+5,$AQ988+20)))&gt;=1,0,INDIRECT(ADDRESS(($AO988-1)*3+$AP988+5,$AQ988+20)))))</f>
        <v>0</v>
      </c>
      <c r="AU988" s="511">
        <f ca="1">COUNTIF(INDIRECT("U"&amp;(ROW()+12*(($AO988-1)*3+$AP988)-ROW())/12+5):INDIRECT("AF"&amp;(ROW()+12*(($AO988-1)*3+$AP988)-ROW())/12+5),AT988)</f>
        <v>0</v>
      </c>
      <c r="AV988" s="511">
        <f ca="1">IF(AND(AR988+AT988&gt;0,AS988+AU988&gt;0),COUNTIF(AV$6:AV987,"&gt;0")+1,0)</f>
        <v>0</v>
      </c>
    </row>
    <row r="989" spans="41:48">
      <c r="AO989" s="511">
        <v>28</v>
      </c>
      <c r="AP989" s="511">
        <v>1</v>
      </c>
      <c r="AQ989" s="511">
        <v>12</v>
      </c>
      <c r="AR989" s="515">
        <f ca="1">IF($AQ989=1,IF(INDIRECT(ADDRESS(($AO989-1)*3+$AP989+5,$AQ989+7))="",0,INDIRECT(ADDRESS(($AO989-1)*3+$AP989+5,$AQ989+7))),IF(INDIRECT(ADDRESS(($AO989-1)*3+$AP989+5,$AQ989+7))="",0,IF(COUNTIF(INDIRECT(ADDRESS(($AO989-1)*36+($AP989-1)*12+6,COLUMN())):INDIRECT(ADDRESS(($AO989-1)*36+($AP989-1)*12+$AQ989+4,COLUMN())),INDIRECT(ADDRESS(($AO989-1)*3+$AP989+5,$AQ989+7)))&gt;=1,0,INDIRECT(ADDRESS(($AO989-1)*3+$AP989+5,$AQ989+7)))))</f>
        <v>0</v>
      </c>
      <c r="AS989" s="511">
        <f ca="1">COUNTIF(INDIRECT("H"&amp;(ROW()+12*(($AO989-1)*3+$AP989)-ROW())/12+5):INDIRECT("S"&amp;(ROW()+12*(($AO989-1)*3+$AP989)-ROW())/12+5),AR989)</f>
        <v>0</v>
      </c>
      <c r="AT989" s="515">
        <f ca="1">IF($AQ989=1,IF(INDIRECT(ADDRESS(($AO989-1)*3+$AP989+5,$AQ989+20))="",0,INDIRECT(ADDRESS(($AO989-1)*3+$AP989+5,$AQ989+20))),IF(INDIRECT(ADDRESS(($AO989-1)*3+$AP989+5,$AQ989+20))="",0,IF(COUNTIF(INDIRECT(ADDRESS(($AO989-1)*36+($AP989-1)*12+6,COLUMN())):INDIRECT(ADDRESS(($AO989-1)*36+($AP989-1)*12+$AQ989+4,COLUMN())),INDIRECT(ADDRESS(($AO989-1)*3+$AP989+5,$AQ989+20)))&gt;=1,0,INDIRECT(ADDRESS(($AO989-1)*3+$AP989+5,$AQ989+20)))))</f>
        <v>0</v>
      </c>
      <c r="AU989" s="511">
        <f ca="1">COUNTIF(INDIRECT("U"&amp;(ROW()+12*(($AO989-1)*3+$AP989)-ROW())/12+5):INDIRECT("AF"&amp;(ROW()+12*(($AO989-1)*3+$AP989)-ROW())/12+5),AT989)</f>
        <v>0</v>
      </c>
      <c r="AV989" s="511">
        <f ca="1">IF(AND(AR989+AT989&gt;0,AS989+AU989&gt;0),COUNTIF(AV$6:AV988,"&gt;0")+1,0)</f>
        <v>0</v>
      </c>
    </row>
    <row r="990" spans="41:48">
      <c r="AO990" s="511">
        <v>28</v>
      </c>
      <c r="AP990" s="511">
        <v>2</v>
      </c>
      <c r="AQ990" s="511">
        <v>1</v>
      </c>
      <c r="AR990" s="515">
        <f ca="1">IF($AQ990=1,IF(INDIRECT(ADDRESS(($AO990-1)*3+$AP990+5,$AQ990+7))="",0,INDIRECT(ADDRESS(($AO990-1)*3+$AP990+5,$AQ990+7))),IF(INDIRECT(ADDRESS(($AO990-1)*3+$AP990+5,$AQ990+7))="",0,IF(COUNTIF(INDIRECT(ADDRESS(($AO990-1)*36+($AP990-1)*12+6,COLUMN())):INDIRECT(ADDRESS(($AO990-1)*36+($AP990-1)*12+$AQ990+4,COLUMN())),INDIRECT(ADDRESS(($AO990-1)*3+$AP990+5,$AQ990+7)))&gt;=1,0,INDIRECT(ADDRESS(($AO990-1)*3+$AP990+5,$AQ990+7)))))</f>
        <v>0</v>
      </c>
      <c r="AS990" s="511">
        <f ca="1">COUNTIF(INDIRECT("H"&amp;(ROW()+12*(($AO990-1)*3+$AP990)-ROW())/12+5):INDIRECT("S"&amp;(ROW()+12*(($AO990-1)*3+$AP990)-ROW())/12+5),AR990)</f>
        <v>0</v>
      </c>
      <c r="AT990" s="515">
        <f ca="1">IF($AQ990=1,IF(INDIRECT(ADDRESS(($AO990-1)*3+$AP990+5,$AQ990+20))="",0,INDIRECT(ADDRESS(($AO990-1)*3+$AP990+5,$AQ990+20))),IF(INDIRECT(ADDRESS(($AO990-1)*3+$AP990+5,$AQ990+20))="",0,IF(COUNTIF(INDIRECT(ADDRESS(($AO990-1)*36+($AP990-1)*12+6,COLUMN())):INDIRECT(ADDRESS(($AO990-1)*36+($AP990-1)*12+$AQ990+4,COLUMN())),INDIRECT(ADDRESS(($AO990-1)*3+$AP990+5,$AQ990+20)))&gt;=1,0,INDIRECT(ADDRESS(($AO990-1)*3+$AP990+5,$AQ990+20)))))</f>
        <v>0</v>
      </c>
      <c r="AU990" s="511">
        <f ca="1">COUNTIF(INDIRECT("U"&amp;(ROW()+12*(($AO990-1)*3+$AP990)-ROW())/12+5):INDIRECT("AF"&amp;(ROW()+12*(($AO990-1)*3+$AP990)-ROW())/12+5),AT990)</f>
        <v>0</v>
      </c>
      <c r="AV990" s="511">
        <f ca="1">IF(AND(AR990+AT990&gt;0,AS990+AU990&gt;0),COUNTIF(AV$6:AV989,"&gt;0")+1,0)</f>
        <v>0</v>
      </c>
    </row>
    <row r="991" spans="41:48">
      <c r="AO991" s="511">
        <v>28</v>
      </c>
      <c r="AP991" s="511">
        <v>2</v>
      </c>
      <c r="AQ991" s="511">
        <v>2</v>
      </c>
      <c r="AR991" s="515">
        <f ca="1">IF($AQ991=1,IF(INDIRECT(ADDRESS(($AO991-1)*3+$AP991+5,$AQ991+7))="",0,INDIRECT(ADDRESS(($AO991-1)*3+$AP991+5,$AQ991+7))),IF(INDIRECT(ADDRESS(($AO991-1)*3+$AP991+5,$AQ991+7))="",0,IF(COUNTIF(INDIRECT(ADDRESS(($AO991-1)*36+($AP991-1)*12+6,COLUMN())):INDIRECT(ADDRESS(($AO991-1)*36+($AP991-1)*12+$AQ991+4,COLUMN())),INDIRECT(ADDRESS(($AO991-1)*3+$AP991+5,$AQ991+7)))&gt;=1,0,INDIRECT(ADDRESS(($AO991-1)*3+$AP991+5,$AQ991+7)))))</f>
        <v>0</v>
      </c>
      <c r="AS991" s="511">
        <f ca="1">COUNTIF(INDIRECT("H"&amp;(ROW()+12*(($AO991-1)*3+$AP991)-ROW())/12+5):INDIRECT("S"&amp;(ROW()+12*(($AO991-1)*3+$AP991)-ROW())/12+5),AR991)</f>
        <v>0</v>
      </c>
      <c r="AT991" s="515">
        <f ca="1">IF($AQ991=1,IF(INDIRECT(ADDRESS(($AO991-1)*3+$AP991+5,$AQ991+20))="",0,INDIRECT(ADDRESS(($AO991-1)*3+$AP991+5,$AQ991+20))),IF(INDIRECT(ADDRESS(($AO991-1)*3+$AP991+5,$AQ991+20))="",0,IF(COUNTIF(INDIRECT(ADDRESS(($AO991-1)*36+($AP991-1)*12+6,COLUMN())):INDIRECT(ADDRESS(($AO991-1)*36+($AP991-1)*12+$AQ991+4,COLUMN())),INDIRECT(ADDRESS(($AO991-1)*3+$AP991+5,$AQ991+20)))&gt;=1,0,INDIRECT(ADDRESS(($AO991-1)*3+$AP991+5,$AQ991+20)))))</f>
        <v>0</v>
      </c>
      <c r="AU991" s="511">
        <f ca="1">COUNTIF(INDIRECT("U"&amp;(ROW()+12*(($AO991-1)*3+$AP991)-ROW())/12+5):INDIRECT("AF"&amp;(ROW()+12*(($AO991-1)*3+$AP991)-ROW())/12+5),AT991)</f>
        <v>0</v>
      </c>
      <c r="AV991" s="511">
        <f ca="1">IF(AND(AR991+AT991&gt;0,AS991+AU991&gt;0),COUNTIF(AV$6:AV990,"&gt;0")+1,0)</f>
        <v>0</v>
      </c>
    </row>
    <row r="992" spans="41:48">
      <c r="AO992" s="511">
        <v>28</v>
      </c>
      <c r="AP992" s="511">
        <v>2</v>
      </c>
      <c r="AQ992" s="511">
        <v>3</v>
      </c>
      <c r="AR992" s="515">
        <f ca="1">IF($AQ992=1,IF(INDIRECT(ADDRESS(($AO992-1)*3+$AP992+5,$AQ992+7))="",0,INDIRECT(ADDRESS(($AO992-1)*3+$AP992+5,$AQ992+7))),IF(INDIRECT(ADDRESS(($AO992-1)*3+$AP992+5,$AQ992+7))="",0,IF(COUNTIF(INDIRECT(ADDRESS(($AO992-1)*36+($AP992-1)*12+6,COLUMN())):INDIRECT(ADDRESS(($AO992-1)*36+($AP992-1)*12+$AQ992+4,COLUMN())),INDIRECT(ADDRESS(($AO992-1)*3+$AP992+5,$AQ992+7)))&gt;=1,0,INDIRECT(ADDRESS(($AO992-1)*3+$AP992+5,$AQ992+7)))))</f>
        <v>0</v>
      </c>
      <c r="AS992" s="511">
        <f ca="1">COUNTIF(INDIRECT("H"&amp;(ROW()+12*(($AO992-1)*3+$AP992)-ROW())/12+5):INDIRECT("S"&amp;(ROW()+12*(($AO992-1)*3+$AP992)-ROW())/12+5),AR992)</f>
        <v>0</v>
      </c>
      <c r="AT992" s="515">
        <f ca="1">IF($AQ992=1,IF(INDIRECT(ADDRESS(($AO992-1)*3+$AP992+5,$AQ992+20))="",0,INDIRECT(ADDRESS(($AO992-1)*3+$AP992+5,$AQ992+20))),IF(INDIRECT(ADDRESS(($AO992-1)*3+$AP992+5,$AQ992+20))="",0,IF(COUNTIF(INDIRECT(ADDRESS(($AO992-1)*36+($AP992-1)*12+6,COLUMN())):INDIRECT(ADDRESS(($AO992-1)*36+($AP992-1)*12+$AQ992+4,COLUMN())),INDIRECT(ADDRESS(($AO992-1)*3+$AP992+5,$AQ992+20)))&gt;=1,0,INDIRECT(ADDRESS(($AO992-1)*3+$AP992+5,$AQ992+20)))))</f>
        <v>0</v>
      </c>
      <c r="AU992" s="511">
        <f ca="1">COUNTIF(INDIRECT("U"&amp;(ROW()+12*(($AO992-1)*3+$AP992)-ROW())/12+5):INDIRECT("AF"&amp;(ROW()+12*(($AO992-1)*3+$AP992)-ROW())/12+5),AT992)</f>
        <v>0</v>
      </c>
      <c r="AV992" s="511">
        <f ca="1">IF(AND(AR992+AT992&gt;0,AS992+AU992&gt;0),COUNTIF(AV$6:AV991,"&gt;0")+1,0)</f>
        <v>0</v>
      </c>
    </row>
    <row r="993" spans="41:48">
      <c r="AO993" s="511">
        <v>28</v>
      </c>
      <c r="AP993" s="511">
        <v>2</v>
      </c>
      <c r="AQ993" s="511">
        <v>4</v>
      </c>
      <c r="AR993" s="515">
        <f ca="1">IF($AQ993=1,IF(INDIRECT(ADDRESS(($AO993-1)*3+$AP993+5,$AQ993+7))="",0,INDIRECT(ADDRESS(($AO993-1)*3+$AP993+5,$AQ993+7))),IF(INDIRECT(ADDRESS(($AO993-1)*3+$AP993+5,$AQ993+7))="",0,IF(COUNTIF(INDIRECT(ADDRESS(($AO993-1)*36+($AP993-1)*12+6,COLUMN())):INDIRECT(ADDRESS(($AO993-1)*36+($AP993-1)*12+$AQ993+4,COLUMN())),INDIRECT(ADDRESS(($AO993-1)*3+$AP993+5,$AQ993+7)))&gt;=1,0,INDIRECT(ADDRESS(($AO993-1)*3+$AP993+5,$AQ993+7)))))</f>
        <v>0</v>
      </c>
      <c r="AS993" s="511">
        <f ca="1">COUNTIF(INDIRECT("H"&amp;(ROW()+12*(($AO993-1)*3+$AP993)-ROW())/12+5):INDIRECT("S"&amp;(ROW()+12*(($AO993-1)*3+$AP993)-ROW())/12+5),AR993)</f>
        <v>0</v>
      </c>
      <c r="AT993" s="515">
        <f ca="1">IF($AQ993=1,IF(INDIRECT(ADDRESS(($AO993-1)*3+$AP993+5,$AQ993+20))="",0,INDIRECT(ADDRESS(($AO993-1)*3+$AP993+5,$AQ993+20))),IF(INDIRECT(ADDRESS(($AO993-1)*3+$AP993+5,$AQ993+20))="",0,IF(COUNTIF(INDIRECT(ADDRESS(($AO993-1)*36+($AP993-1)*12+6,COLUMN())):INDIRECT(ADDRESS(($AO993-1)*36+($AP993-1)*12+$AQ993+4,COLUMN())),INDIRECT(ADDRESS(($AO993-1)*3+$AP993+5,$AQ993+20)))&gt;=1,0,INDIRECT(ADDRESS(($AO993-1)*3+$AP993+5,$AQ993+20)))))</f>
        <v>0</v>
      </c>
      <c r="AU993" s="511">
        <f ca="1">COUNTIF(INDIRECT("U"&amp;(ROW()+12*(($AO993-1)*3+$AP993)-ROW())/12+5):INDIRECT("AF"&amp;(ROW()+12*(($AO993-1)*3+$AP993)-ROW())/12+5),AT993)</f>
        <v>0</v>
      </c>
      <c r="AV993" s="511">
        <f ca="1">IF(AND(AR993+AT993&gt;0,AS993+AU993&gt;0),COUNTIF(AV$6:AV992,"&gt;0")+1,0)</f>
        <v>0</v>
      </c>
    </row>
    <row r="994" spans="41:48">
      <c r="AO994" s="511">
        <v>28</v>
      </c>
      <c r="AP994" s="511">
        <v>2</v>
      </c>
      <c r="AQ994" s="511">
        <v>5</v>
      </c>
      <c r="AR994" s="515">
        <f ca="1">IF($AQ994=1,IF(INDIRECT(ADDRESS(($AO994-1)*3+$AP994+5,$AQ994+7))="",0,INDIRECT(ADDRESS(($AO994-1)*3+$AP994+5,$AQ994+7))),IF(INDIRECT(ADDRESS(($AO994-1)*3+$AP994+5,$AQ994+7))="",0,IF(COUNTIF(INDIRECT(ADDRESS(($AO994-1)*36+($AP994-1)*12+6,COLUMN())):INDIRECT(ADDRESS(($AO994-1)*36+($AP994-1)*12+$AQ994+4,COLUMN())),INDIRECT(ADDRESS(($AO994-1)*3+$AP994+5,$AQ994+7)))&gt;=1,0,INDIRECT(ADDRESS(($AO994-1)*3+$AP994+5,$AQ994+7)))))</f>
        <v>0</v>
      </c>
      <c r="AS994" s="511">
        <f ca="1">COUNTIF(INDIRECT("H"&amp;(ROW()+12*(($AO994-1)*3+$AP994)-ROW())/12+5):INDIRECT("S"&amp;(ROW()+12*(($AO994-1)*3+$AP994)-ROW())/12+5),AR994)</f>
        <v>0</v>
      </c>
      <c r="AT994" s="515">
        <f ca="1">IF($AQ994=1,IF(INDIRECT(ADDRESS(($AO994-1)*3+$AP994+5,$AQ994+20))="",0,INDIRECT(ADDRESS(($AO994-1)*3+$AP994+5,$AQ994+20))),IF(INDIRECT(ADDRESS(($AO994-1)*3+$AP994+5,$AQ994+20))="",0,IF(COUNTIF(INDIRECT(ADDRESS(($AO994-1)*36+($AP994-1)*12+6,COLUMN())):INDIRECT(ADDRESS(($AO994-1)*36+($AP994-1)*12+$AQ994+4,COLUMN())),INDIRECT(ADDRESS(($AO994-1)*3+$AP994+5,$AQ994+20)))&gt;=1,0,INDIRECT(ADDRESS(($AO994-1)*3+$AP994+5,$AQ994+20)))))</f>
        <v>0</v>
      </c>
      <c r="AU994" s="511">
        <f ca="1">COUNTIF(INDIRECT("U"&amp;(ROW()+12*(($AO994-1)*3+$AP994)-ROW())/12+5):INDIRECT("AF"&amp;(ROW()+12*(($AO994-1)*3+$AP994)-ROW())/12+5),AT994)</f>
        <v>0</v>
      </c>
      <c r="AV994" s="511">
        <f ca="1">IF(AND(AR994+AT994&gt;0,AS994+AU994&gt;0),COUNTIF(AV$6:AV993,"&gt;0")+1,0)</f>
        <v>0</v>
      </c>
    </row>
    <row r="995" spans="41:48">
      <c r="AO995" s="511">
        <v>28</v>
      </c>
      <c r="AP995" s="511">
        <v>2</v>
      </c>
      <c r="AQ995" s="511">
        <v>6</v>
      </c>
      <c r="AR995" s="515">
        <f ca="1">IF($AQ995=1,IF(INDIRECT(ADDRESS(($AO995-1)*3+$AP995+5,$AQ995+7))="",0,INDIRECT(ADDRESS(($AO995-1)*3+$AP995+5,$AQ995+7))),IF(INDIRECT(ADDRESS(($AO995-1)*3+$AP995+5,$AQ995+7))="",0,IF(COUNTIF(INDIRECT(ADDRESS(($AO995-1)*36+($AP995-1)*12+6,COLUMN())):INDIRECT(ADDRESS(($AO995-1)*36+($AP995-1)*12+$AQ995+4,COLUMN())),INDIRECT(ADDRESS(($AO995-1)*3+$AP995+5,$AQ995+7)))&gt;=1,0,INDIRECT(ADDRESS(($AO995-1)*3+$AP995+5,$AQ995+7)))))</f>
        <v>0</v>
      </c>
      <c r="AS995" s="511">
        <f ca="1">COUNTIF(INDIRECT("H"&amp;(ROW()+12*(($AO995-1)*3+$AP995)-ROW())/12+5):INDIRECT("S"&amp;(ROW()+12*(($AO995-1)*3+$AP995)-ROW())/12+5),AR995)</f>
        <v>0</v>
      </c>
      <c r="AT995" s="515">
        <f ca="1">IF($AQ995=1,IF(INDIRECT(ADDRESS(($AO995-1)*3+$AP995+5,$AQ995+20))="",0,INDIRECT(ADDRESS(($AO995-1)*3+$AP995+5,$AQ995+20))),IF(INDIRECT(ADDRESS(($AO995-1)*3+$AP995+5,$AQ995+20))="",0,IF(COUNTIF(INDIRECT(ADDRESS(($AO995-1)*36+($AP995-1)*12+6,COLUMN())):INDIRECT(ADDRESS(($AO995-1)*36+($AP995-1)*12+$AQ995+4,COLUMN())),INDIRECT(ADDRESS(($AO995-1)*3+$AP995+5,$AQ995+20)))&gt;=1,0,INDIRECT(ADDRESS(($AO995-1)*3+$AP995+5,$AQ995+20)))))</f>
        <v>0</v>
      </c>
      <c r="AU995" s="511">
        <f ca="1">COUNTIF(INDIRECT("U"&amp;(ROW()+12*(($AO995-1)*3+$AP995)-ROW())/12+5):INDIRECT("AF"&amp;(ROW()+12*(($AO995-1)*3+$AP995)-ROW())/12+5),AT995)</f>
        <v>0</v>
      </c>
      <c r="AV995" s="511">
        <f ca="1">IF(AND(AR995+AT995&gt;0,AS995+AU995&gt;0),COUNTIF(AV$6:AV994,"&gt;0")+1,0)</f>
        <v>0</v>
      </c>
    </row>
    <row r="996" spans="41:48">
      <c r="AO996" s="511">
        <v>28</v>
      </c>
      <c r="AP996" s="511">
        <v>2</v>
      </c>
      <c r="AQ996" s="511">
        <v>7</v>
      </c>
      <c r="AR996" s="515">
        <f ca="1">IF($AQ996=1,IF(INDIRECT(ADDRESS(($AO996-1)*3+$AP996+5,$AQ996+7))="",0,INDIRECT(ADDRESS(($AO996-1)*3+$AP996+5,$AQ996+7))),IF(INDIRECT(ADDRESS(($AO996-1)*3+$AP996+5,$AQ996+7))="",0,IF(COUNTIF(INDIRECT(ADDRESS(($AO996-1)*36+($AP996-1)*12+6,COLUMN())):INDIRECT(ADDRESS(($AO996-1)*36+($AP996-1)*12+$AQ996+4,COLUMN())),INDIRECT(ADDRESS(($AO996-1)*3+$AP996+5,$AQ996+7)))&gt;=1,0,INDIRECT(ADDRESS(($AO996-1)*3+$AP996+5,$AQ996+7)))))</f>
        <v>0</v>
      </c>
      <c r="AS996" s="511">
        <f ca="1">COUNTIF(INDIRECT("H"&amp;(ROW()+12*(($AO996-1)*3+$AP996)-ROW())/12+5):INDIRECT("S"&amp;(ROW()+12*(($AO996-1)*3+$AP996)-ROW())/12+5),AR996)</f>
        <v>0</v>
      </c>
      <c r="AT996" s="515">
        <f ca="1">IF($AQ996=1,IF(INDIRECT(ADDRESS(($AO996-1)*3+$AP996+5,$AQ996+20))="",0,INDIRECT(ADDRESS(($AO996-1)*3+$AP996+5,$AQ996+20))),IF(INDIRECT(ADDRESS(($AO996-1)*3+$AP996+5,$AQ996+20))="",0,IF(COUNTIF(INDIRECT(ADDRESS(($AO996-1)*36+($AP996-1)*12+6,COLUMN())):INDIRECT(ADDRESS(($AO996-1)*36+($AP996-1)*12+$AQ996+4,COLUMN())),INDIRECT(ADDRESS(($AO996-1)*3+$AP996+5,$AQ996+20)))&gt;=1,0,INDIRECT(ADDRESS(($AO996-1)*3+$AP996+5,$AQ996+20)))))</f>
        <v>0</v>
      </c>
      <c r="AU996" s="511">
        <f ca="1">COUNTIF(INDIRECT("U"&amp;(ROW()+12*(($AO996-1)*3+$AP996)-ROW())/12+5):INDIRECT("AF"&amp;(ROW()+12*(($AO996-1)*3+$AP996)-ROW())/12+5),AT996)</f>
        <v>0</v>
      </c>
      <c r="AV996" s="511">
        <f ca="1">IF(AND(AR996+AT996&gt;0,AS996+AU996&gt;0),COUNTIF(AV$6:AV995,"&gt;0")+1,0)</f>
        <v>0</v>
      </c>
    </row>
    <row r="997" spans="41:48">
      <c r="AO997" s="511">
        <v>28</v>
      </c>
      <c r="AP997" s="511">
        <v>2</v>
      </c>
      <c r="AQ997" s="511">
        <v>8</v>
      </c>
      <c r="AR997" s="515">
        <f ca="1">IF($AQ997=1,IF(INDIRECT(ADDRESS(($AO997-1)*3+$AP997+5,$AQ997+7))="",0,INDIRECT(ADDRESS(($AO997-1)*3+$AP997+5,$AQ997+7))),IF(INDIRECT(ADDRESS(($AO997-1)*3+$AP997+5,$AQ997+7))="",0,IF(COUNTIF(INDIRECT(ADDRESS(($AO997-1)*36+($AP997-1)*12+6,COLUMN())):INDIRECT(ADDRESS(($AO997-1)*36+($AP997-1)*12+$AQ997+4,COLUMN())),INDIRECT(ADDRESS(($AO997-1)*3+$AP997+5,$AQ997+7)))&gt;=1,0,INDIRECT(ADDRESS(($AO997-1)*3+$AP997+5,$AQ997+7)))))</f>
        <v>0</v>
      </c>
      <c r="AS997" s="511">
        <f ca="1">COUNTIF(INDIRECT("H"&amp;(ROW()+12*(($AO997-1)*3+$AP997)-ROW())/12+5):INDIRECT("S"&amp;(ROW()+12*(($AO997-1)*3+$AP997)-ROW())/12+5),AR997)</f>
        <v>0</v>
      </c>
      <c r="AT997" s="515">
        <f ca="1">IF($AQ997=1,IF(INDIRECT(ADDRESS(($AO997-1)*3+$AP997+5,$AQ997+20))="",0,INDIRECT(ADDRESS(($AO997-1)*3+$AP997+5,$AQ997+20))),IF(INDIRECT(ADDRESS(($AO997-1)*3+$AP997+5,$AQ997+20))="",0,IF(COUNTIF(INDIRECT(ADDRESS(($AO997-1)*36+($AP997-1)*12+6,COLUMN())):INDIRECT(ADDRESS(($AO997-1)*36+($AP997-1)*12+$AQ997+4,COLUMN())),INDIRECT(ADDRESS(($AO997-1)*3+$AP997+5,$AQ997+20)))&gt;=1,0,INDIRECT(ADDRESS(($AO997-1)*3+$AP997+5,$AQ997+20)))))</f>
        <v>0</v>
      </c>
      <c r="AU997" s="511">
        <f ca="1">COUNTIF(INDIRECT("U"&amp;(ROW()+12*(($AO997-1)*3+$AP997)-ROW())/12+5):INDIRECT("AF"&amp;(ROW()+12*(($AO997-1)*3+$AP997)-ROW())/12+5),AT997)</f>
        <v>0</v>
      </c>
      <c r="AV997" s="511">
        <f ca="1">IF(AND(AR997+AT997&gt;0,AS997+AU997&gt;0),COUNTIF(AV$6:AV996,"&gt;0")+1,0)</f>
        <v>0</v>
      </c>
    </row>
    <row r="998" spans="41:48">
      <c r="AO998" s="511">
        <v>28</v>
      </c>
      <c r="AP998" s="511">
        <v>2</v>
      </c>
      <c r="AQ998" s="511">
        <v>9</v>
      </c>
      <c r="AR998" s="515">
        <f ca="1">IF($AQ998=1,IF(INDIRECT(ADDRESS(($AO998-1)*3+$AP998+5,$AQ998+7))="",0,INDIRECT(ADDRESS(($AO998-1)*3+$AP998+5,$AQ998+7))),IF(INDIRECT(ADDRESS(($AO998-1)*3+$AP998+5,$AQ998+7))="",0,IF(COUNTIF(INDIRECT(ADDRESS(($AO998-1)*36+($AP998-1)*12+6,COLUMN())):INDIRECT(ADDRESS(($AO998-1)*36+($AP998-1)*12+$AQ998+4,COLUMN())),INDIRECT(ADDRESS(($AO998-1)*3+$AP998+5,$AQ998+7)))&gt;=1,0,INDIRECT(ADDRESS(($AO998-1)*3+$AP998+5,$AQ998+7)))))</f>
        <v>0</v>
      </c>
      <c r="AS998" s="511">
        <f ca="1">COUNTIF(INDIRECT("H"&amp;(ROW()+12*(($AO998-1)*3+$AP998)-ROW())/12+5):INDIRECT("S"&amp;(ROW()+12*(($AO998-1)*3+$AP998)-ROW())/12+5),AR998)</f>
        <v>0</v>
      </c>
      <c r="AT998" s="515">
        <f ca="1">IF($AQ998=1,IF(INDIRECT(ADDRESS(($AO998-1)*3+$AP998+5,$AQ998+20))="",0,INDIRECT(ADDRESS(($AO998-1)*3+$AP998+5,$AQ998+20))),IF(INDIRECT(ADDRESS(($AO998-1)*3+$AP998+5,$AQ998+20))="",0,IF(COUNTIF(INDIRECT(ADDRESS(($AO998-1)*36+($AP998-1)*12+6,COLUMN())):INDIRECT(ADDRESS(($AO998-1)*36+($AP998-1)*12+$AQ998+4,COLUMN())),INDIRECT(ADDRESS(($AO998-1)*3+$AP998+5,$AQ998+20)))&gt;=1,0,INDIRECT(ADDRESS(($AO998-1)*3+$AP998+5,$AQ998+20)))))</f>
        <v>0</v>
      </c>
      <c r="AU998" s="511">
        <f ca="1">COUNTIF(INDIRECT("U"&amp;(ROW()+12*(($AO998-1)*3+$AP998)-ROW())/12+5):INDIRECT("AF"&amp;(ROW()+12*(($AO998-1)*3+$AP998)-ROW())/12+5),AT998)</f>
        <v>0</v>
      </c>
      <c r="AV998" s="511">
        <f ca="1">IF(AND(AR998+AT998&gt;0,AS998+AU998&gt;0),COUNTIF(AV$6:AV997,"&gt;0")+1,0)</f>
        <v>0</v>
      </c>
    </row>
    <row r="999" spans="41:48">
      <c r="AO999" s="511">
        <v>28</v>
      </c>
      <c r="AP999" s="511">
        <v>2</v>
      </c>
      <c r="AQ999" s="511">
        <v>10</v>
      </c>
      <c r="AR999" s="515">
        <f ca="1">IF($AQ999=1,IF(INDIRECT(ADDRESS(($AO999-1)*3+$AP999+5,$AQ999+7))="",0,INDIRECT(ADDRESS(($AO999-1)*3+$AP999+5,$AQ999+7))),IF(INDIRECT(ADDRESS(($AO999-1)*3+$AP999+5,$AQ999+7))="",0,IF(COUNTIF(INDIRECT(ADDRESS(($AO999-1)*36+($AP999-1)*12+6,COLUMN())):INDIRECT(ADDRESS(($AO999-1)*36+($AP999-1)*12+$AQ999+4,COLUMN())),INDIRECT(ADDRESS(($AO999-1)*3+$AP999+5,$AQ999+7)))&gt;=1,0,INDIRECT(ADDRESS(($AO999-1)*3+$AP999+5,$AQ999+7)))))</f>
        <v>0</v>
      </c>
      <c r="AS999" s="511">
        <f ca="1">COUNTIF(INDIRECT("H"&amp;(ROW()+12*(($AO999-1)*3+$AP999)-ROW())/12+5):INDIRECT("S"&amp;(ROW()+12*(($AO999-1)*3+$AP999)-ROW())/12+5),AR999)</f>
        <v>0</v>
      </c>
      <c r="AT999" s="515">
        <f ca="1">IF($AQ999=1,IF(INDIRECT(ADDRESS(($AO999-1)*3+$AP999+5,$AQ999+20))="",0,INDIRECT(ADDRESS(($AO999-1)*3+$AP999+5,$AQ999+20))),IF(INDIRECT(ADDRESS(($AO999-1)*3+$AP999+5,$AQ999+20))="",0,IF(COUNTIF(INDIRECT(ADDRESS(($AO999-1)*36+($AP999-1)*12+6,COLUMN())):INDIRECT(ADDRESS(($AO999-1)*36+($AP999-1)*12+$AQ999+4,COLUMN())),INDIRECT(ADDRESS(($AO999-1)*3+$AP999+5,$AQ999+20)))&gt;=1,0,INDIRECT(ADDRESS(($AO999-1)*3+$AP999+5,$AQ999+20)))))</f>
        <v>0</v>
      </c>
      <c r="AU999" s="511">
        <f ca="1">COUNTIF(INDIRECT("U"&amp;(ROW()+12*(($AO999-1)*3+$AP999)-ROW())/12+5):INDIRECT("AF"&amp;(ROW()+12*(($AO999-1)*3+$AP999)-ROW())/12+5),AT999)</f>
        <v>0</v>
      </c>
      <c r="AV999" s="511">
        <f ca="1">IF(AND(AR999+AT999&gt;0,AS999+AU999&gt;0),COUNTIF(AV$6:AV998,"&gt;0")+1,0)</f>
        <v>0</v>
      </c>
    </row>
    <row r="1000" spans="41:48">
      <c r="AO1000" s="511">
        <v>28</v>
      </c>
      <c r="AP1000" s="511">
        <v>2</v>
      </c>
      <c r="AQ1000" s="511">
        <v>11</v>
      </c>
      <c r="AR1000" s="515">
        <f ca="1">IF($AQ1000=1,IF(INDIRECT(ADDRESS(($AO1000-1)*3+$AP1000+5,$AQ1000+7))="",0,INDIRECT(ADDRESS(($AO1000-1)*3+$AP1000+5,$AQ1000+7))),IF(INDIRECT(ADDRESS(($AO1000-1)*3+$AP1000+5,$AQ1000+7))="",0,IF(COUNTIF(INDIRECT(ADDRESS(($AO1000-1)*36+($AP1000-1)*12+6,COLUMN())):INDIRECT(ADDRESS(($AO1000-1)*36+($AP1000-1)*12+$AQ1000+4,COLUMN())),INDIRECT(ADDRESS(($AO1000-1)*3+$AP1000+5,$AQ1000+7)))&gt;=1,0,INDIRECT(ADDRESS(($AO1000-1)*3+$AP1000+5,$AQ1000+7)))))</f>
        <v>0</v>
      </c>
      <c r="AS1000" s="511">
        <f ca="1">COUNTIF(INDIRECT("H"&amp;(ROW()+12*(($AO1000-1)*3+$AP1000)-ROW())/12+5):INDIRECT("S"&amp;(ROW()+12*(($AO1000-1)*3+$AP1000)-ROW())/12+5),AR1000)</f>
        <v>0</v>
      </c>
      <c r="AT1000" s="515">
        <f ca="1">IF($AQ1000=1,IF(INDIRECT(ADDRESS(($AO1000-1)*3+$AP1000+5,$AQ1000+20))="",0,INDIRECT(ADDRESS(($AO1000-1)*3+$AP1000+5,$AQ1000+20))),IF(INDIRECT(ADDRESS(($AO1000-1)*3+$AP1000+5,$AQ1000+20))="",0,IF(COUNTIF(INDIRECT(ADDRESS(($AO1000-1)*36+($AP1000-1)*12+6,COLUMN())):INDIRECT(ADDRESS(($AO1000-1)*36+($AP1000-1)*12+$AQ1000+4,COLUMN())),INDIRECT(ADDRESS(($AO1000-1)*3+$AP1000+5,$AQ1000+20)))&gt;=1,0,INDIRECT(ADDRESS(($AO1000-1)*3+$AP1000+5,$AQ1000+20)))))</f>
        <v>0</v>
      </c>
      <c r="AU1000" s="511">
        <f ca="1">COUNTIF(INDIRECT("U"&amp;(ROW()+12*(($AO1000-1)*3+$AP1000)-ROW())/12+5):INDIRECT("AF"&amp;(ROW()+12*(($AO1000-1)*3+$AP1000)-ROW())/12+5),AT1000)</f>
        <v>0</v>
      </c>
      <c r="AV1000" s="511">
        <f ca="1">IF(AND(AR1000+AT1000&gt;0,AS1000+AU1000&gt;0),COUNTIF(AV$6:AV999,"&gt;0")+1,0)</f>
        <v>0</v>
      </c>
    </row>
    <row r="1001" spans="41:48">
      <c r="AO1001" s="511">
        <v>28</v>
      </c>
      <c r="AP1001" s="511">
        <v>2</v>
      </c>
      <c r="AQ1001" s="511">
        <v>12</v>
      </c>
      <c r="AR1001" s="515">
        <f ca="1">IF($AQ1001=1,IF(INDIRECT(ADDRESS(($AO1001-1)*3+$AP1001+5,$AQ1001+7))="",0,INDIRECT(ADDRESS(($AO1001-1)*3+$AP1001+5,$AQ1001+7))),IF(INDIRECT(ADDRESS(($AO1001-1)*3+$AP1001+5,$AQ1001+7))="",0,IF(COUNTIF(INDIRECT(ADDRESS(($AO1001-1)*36+($AP1001-1)*12+6,COLUMN())):INDIRECT(ADDRESS(($AO1001-1)*36+($AP1001-1)*12+$AQ1001+4,COLUMN())),INDIRECT(ADDRESS(($AO1001-1)*3+$AP1001+5,$AQ1001+7)))&gt;=1,0,INDIRECT(ADDRESS(($AO1001-1)*3+$AP1001+5,$AQ1001+7)))))</f>
        <v>0</v>
      </c>
      <c r="AS1001" s="511">
        <f ca="1">COUNTIF(INDIRECT("H"&amp;(ROW()+12*(($AO1001-1)*3+$AP1001)-ROW())/12+5):INDIRECT("S"&amp;(ROW()+12*(($AO1001-1)*3+$AP1001)-ROW())/12+5),AR1001)</f>
        <v>0</v>
      </c>
      <c r="AT1001" s="515">
        <f ca="1">IF($AQ1001=1,IF(INDIRECT(ADDRESS(($AO1001-1)*3+$AP1001+5,$AQ1001+20))="",0,INDIRECT(ADDRESS(($AO1001-1)*3+$AP1001+5,$AQ1001+20))),IF(INDIRECT(ADDRESS(($AO1001-1)*3+$AP1001+5,$AQ1001+20))="",0,IF(COUNTIF(INDIRECT(ADDRESS(($AO1001-1)*36+($AP1001-1)*12+6,COLUMN())):INDIRECT(ADDRESS(($AO1001-1)*36+($AP1001-1)*12+$AQ1001+4,COLUMN())),INDIRECT(ADDRESS(($AO1001-1)*3+$AP1001+5,$AQ1001+20)))&gt;=1,0,INDIRECT(ADDRESS(($AO1001-1)*3+$AP1001+5,$AQ1001+20)))))</f>
        <v>0</v>
      </c>
      <c r="AU1001" s="511">
        <f ca="1">COUNTIF(INDIRECT("U"&amp;(ROW()+12*(($AO1001-1)*3+$AP1001)-ROW())/12+5):INDIRECT("AF"&amp;(ROW()+12*(($AO1001-1)*3+$AP1001)-ROW())/12+5),AT1001)</f>
        <v>0</v>
      </c>
      <c r="AV1001" s="511">
        <f ca="1">IF(AND(AR1001+AT1001&gt;0,AS1001+AU1001&gt;0),COUNTIF(AV$6:AV1000,"&gt;0")+1,0)</f>
        <v>0</v>
      </c>
    </row>
    <row r="1002" spans="41:48">
      <c r="AO1002" s="511">
        <v>28</v>
      </c>
      <c r="AP1002" s="511">
        <v>3</v>
      </c>
      <c r="AQ1002" s="511">
        <v>1</v>
      </c>
      <c r="AR1002" s="515">
        <f ca="1">IF($AQ1002=1,IF(INDIRECT(ADDRESS(($AO1002-1)*3+$AP1002+5,$AQ1002+7))="",0,INDIRECT(ADDRESS(($AO1002-1)*3+$AP1002+5,$AQ1002+7))),IF(INDIRECT(ADDRESS(($AO1002-1)*3+$AP1002+5,$AQ1002+7))="",0,IF(COUNTIF(INDIRECT(ADDRESS(($AO1002-1)*36+($AP1002-1)*12+6,COLUMN())):INDIRECT(ADDRESS(($AO1002-1)*36+($AP1002-1)*12+$AQ1002+4,COLUMN())),INDIRECT(ADDRESS(($AO1002-1)*3+$AP1002+5,$AQ1002+7)))&gt;=1,0,INDIRECT(ADDRESS(($AO1002-1)*3+$AP1002+5,$AQ1002+7)))))</f>
        <v>0</v>
      </c>
      <c r="AS1002" s="511">
        <f ca="1">COUNTIF(INDIRECT("H"&amp;(ROW()+12*(($AO1002-1)*3+$AP1002)-ROW())/12+5):INDIRECT("S"&amp;(ROW()+12*(($AO1002-1)*3+$AP1002)-ROW())/12+5),AR1002)</f>
        <v>0</v>
      </c>
      <c r="AT1002" s="515">
        <f ca="1">IF($AQ1002=1,IF(INDIRECT(ADDRESS(($AO1002-1)*3+$AP1002+5,$AQ1002+20))="",0,INDIRECT(ADDRESS(($AO1002-1)*3+$AP1002+5,$AQ1002+20))),IF(INDIRECT(ADDRESS(($AO1002-1)*3+$AP1002+5,$AQ1002+20))="",0,IF(COUNTIF(INDIRECT(ADDRESS(($AO1002-1)*36+($AP1002-1)*12+6,COLUMN())):INDIRECT(ADDRESS(($AO1002-1)*36+($AP1002-1)*12+$AQ1002+4,COLUMN())),INDIRECT(ADDRESS(($AO1002-1)*3+$AP1002+5,$AQ1002+20)))&gt;=1,0,INDIRECT(ADDRESS(($AO1002-1)*3+$AP1002+5,$AQ1002+20)))))</f>
        <v>0</v>
      </c>
      <c r="AU1002" s="511">
        <f ca="1">COUNTIF(INDIRECT("U"&amp;(ROW()+12*(($AO1002-1)*3+$AP1002)-ROW())/12+5):INDIRECT("AF"&amp;(ROW()+12*(($AO1002-1)*3+$AP1002)-ROW())/12+5),AT1002)</f>
        <v>0</v>
      </c>
      <c r="AV1002" s="511">
        <f ca="1">IF(AND(AR1002+AT1002&gt;0,AS1002+AU1002&gt;0),COUNTIF(AV$6:AV1001,"&gt;0")+1,0)</f>
        <v>0</v>
      </c>
    </row>
    <row r="1003" spans="41:48">
      <c r="AO1003" s="511">
        <v>28</v>
      </c>
      <c r="AP1003" s="511">
        <v>3</v>
      </c>
      <c r="AQ1003" s="511">
        <v>2</v>
      </c>
      <c r="AR1003" s="515">
        <f ca="1">IF($AQ1003=1,IF(INDIRECT(ADDRESS(($AO1003-1)*3+$AP1003+5,$AQ1003+7))="",0,INDIRECT(ADDRESS(($AO1003-1)*3+$AP1003+5,$AQ1003+7))),IF(INDIRECT(ADDRESS(($AO1003-1)*3+$AP1003+5,$AQ1003+7))="",0,IF(COUNTIF(INDIRECT(ADDRESS(($AO1003-1)*36+($AP1003-1)*12+6,COLUMN())):INDIRECT(ADDRESS(($AO1003-1)*36+($AP1003-1)*12+$AQ1003+4,COLUMN())),INDIRECT(ADDRESS(($AO1003-1)*3+$AP1003+5,$AQ1003+7)))&gt;=1,0,INDIRECT(ADDRESS(($AO1003-1)*3+$AP1003+5,$AQ1003+7)))))</f>
        <v>0</v>
      </c>
      <c r="AS1003" s="511">
        <f ca="1">COUNTIF(INDIRECT("H"&amp;(ROW()+12*(($AO1003-1)*3+$AP1003)-ROW())/12+5):INDIRECT("S"&amp;(ROW()+12*(($AO1003-1)*3+$AP1003)-ROW())/12+5),AR1003)</f>
        <v>0</v>
      </c>
      <c r="AT1003" s="515">
        <f ca="1">IF($AQ1003=1,IF(INDIRECT(ADDRESS(($AO1003-1)*3+$AP1003+5,$AQ1003+20))="",0,INDIRECT(ADDRESS(($AO1003-1)*3+$AP1003+5,$AQ1003+20))),IF(INDIRECT(ADDRESS(($AO1003-1)*3+$AP1003+5,$AQ1003+20))="",0,IF(COUNTIF(INDIRECT(ADDRESS(($AO1003-1)*36+($AP1003-1)*12+6,COLUMN())):INDIRECT(ADDRESS(($AO1003-1)*36+($AP1003-1)*12+$AQ1003+4,COLUMN())),INDIRECT(ADDRESS(($AO1003-1)*3+$AP1003+5,$AQ1003+20)))&gt;=1,0,INDIRECT(ADDRESS(($AO1003-1)*3+$AP1003+5,$AQ1003+20)))))</f>
        <v>0</v>
      </c>
      <c r="AU1003" s="511">
        <f ca="1">COUNTIF(INDIRECT("U"&amp;(ROW()+12*(($AO1003-1)*3+$AP1003)-ROW())/12+5):INDIRECT("AF"&amp;(ROW()+12*(($AO1003-1)*3+$AP1003)-ROW())/12+5),AT1003)</f>
        <v>0</v>
      </c>
      <c r="AV1003" s="511">
        <f ca="1">IF(AND(AR1003+AT1003&gt;0,AS1003+AU1003&gt;0),COUNTIF(AV$6:AV1002,"&gt;0")+1,0)</f>
        <v>0</v>
      </c>
    </row>
    <row r="1004" spans="41:48">
      <c r="AO1004" s="511">
        <v>28</v>
      </c>
      <c r="AP1004" s="511">
        <v>3</v>
      </c>
      <c r="AQ1004" s="511">
        <v>3</v>
      </c>
      <c r="AR1004" s="515">
        <f ca="1">IF($AQ1004=1,IF(INDIRECT(ADDRESS(($AO1004-1)*3+$AP1004+5,$AQ1004+7))="",0,INDIRECT(ADDRESS(($AO1004-1)*3+$AP1004+5,$AQ1004+7))),IF(INDIRECT(ADDRESS(($AO1004-1)*3+$AP1004+5,$AQ1004+7))="",0,IF(COUNTIF(INDIRECT(ADDRESS(($AO1004-1)*36+($AP1004-1)*12+6,COLUMN())):INDIRECT(ADDRESS(($AO1004-1)*36+($AP1004-1)*12+$AQ1004+4,COLUMN())),INDIRECT(ADDRESS(($AO1004-1)*3+$AP1004+5,$AQ1004+7)))&gt;=1,0,INDIRECT(ADDRESS(($AO1004-1)*3+$AP1004+5,$AQ1004+7)))))</f>
        <v>0</v>
      </c>
      <c r="AS1004" s="511">
        <f ca="1">COUNTIF(INDIRECT("H"&amp;(ROW()+12*(($AO1004-1)*3+$AP1004)-ROW())/12+5):INDIRECT("S"&amp;(ROW()+12*(($AO1004-1)*3+$AP1004)-ROW())/12+5),AR1004)</f>
        <v>0</v>
      </c>
      <c r="AT1004" s="515">
        <f ca="1">IF($AQ1004=1,IF(INDIRECT(ADDRESS(($AO1004-1)*3+$AP1004+5,$AQ1004+20))="",0,INDIRECT(ADDRESS(($AO1004-1)*3+$AP1004+5,$AQ1004+20))),IF(INDIRECT(ADDRESS(($AO1004-1)*3+$AP1004+5,$AQ1004+20))="",0,IF(COUNTIF(INDIRECT(ADDRESS(($AO1004-1)*36+($AP1004-1)*12+6,COLUMN())):INDIRECT(ADDRESS(($AO1004-1)*36+($AP1004-1)*12+$AQ1004+4,COLUMN())),INDIRECT(ADDRESS(($AO1004-1)*3+$AP1004+5,$AQ1004+20)))&gt;=1,0,INDIRECT(ADDRESS(($AO1004-1)*3+$AP1004+5,$AQ1004+20)))))</f>
        <v>0</v>
      </c>
      <c r="AU1004" s="511">
        <f ca="1">COUNTIF(INDIRECT("U"&amp;(ROW()+12*(($AO1004-1)*3+$AP1004)-ROW())/12+5):INDIRECT("AF"&amp;(ROW()+12*(($AO1004-1)*3+$AP1004)-ROW())/12+5),AT1004)</f>
        <v>0</v>
      </c>
      <c r="AV1004" s="511">
        <f ca="1">IF(AND(AR1004+AT1004&gt;0,AS1004+AU1004&gt;0),COUNTIF(AV$6:AV1003,"&gt;0")+1,0)</f>
        <v>0</v>
      </c>
    </row>
    <row r="1005" spans="41:48">
      <c r="AO1005" s="511">
        <v>28</v>
      </c>
      <c r="AP1005" s="511">
        <v>3</v>
      </c>
      <c r="AQ1005" s="511">
        <v>4</v>
      </c>
      <c r="AR1005" s="515">
        <f ca="1">IF($AQ1005=1,IF(INDIRECT(ADDRESS(($AO1005-1)*3+$AP1005+5,$AQ1005+7))="",0,INDIRECT(ADDRESS(($AO1005-1)*3+$AP1005+5,$AQ1005+7))),IF(INDIRECT(ADDRESS(($AO1005-1)*3+$AP1005+5,$AQ1005+7))="",0,IF(COUNTIF(INDIRECT(ADDRESS(($AO1005-1)*36+($AP1005-1)*12+6,COLUMN())):INDIRECT(ADDRESS(($AO1005-1)*36+($AP1005-1)*12+$AQ1005+4,COLUMN())),INDIRECT(ADDRESS(($AO1005-1)*3+$AP1005+5,$AQ1005+7)))&gt;=1,0,INDIRECT(ADDRESS(($AO1005-1)*3+$AP1005+5,$AQ1005+7)))))</f>
        <v>0</v>
      </c>
      <c r="AS1005" s="511">
        <f ca="1">COUNTIF(INDIRECT("H"&amp;(ROW()+12*(($AO1005-1)*3+$AP1005)-ROW())/12+5):INDIRECT("S"&amp;(ROW()+12*(($AO1005-1)*3+$AP1005)-ROW())/12+5),AR1005)</f>
        <v>0</v>
      </c>
      <c r="AT1005" s="515">
        <f ca="1">IF($AQ1005=1,IF(INDIRECT(ADDRESS(($AO1005-1)*3+$AP1005+5,$AQ1005+20))="",0,INDIRECT(ADDRESS(($AO1005-1)*3+$AP1005+5,$AQ1005+20))),IF(INDIRECT(ADDRESS(($AO1005-1)*3+$AP1005+5,$AQ1005+20))="",0,IF(COUNTIF(INDIRECT(ADDRESS(($AO1005-1)*36+($AP1005-1)*12+6,COLUMN())):INDIRECT(ADDRESS(($AO1005-1)*36+($AP1005-1)*12+$AQ1005+4,COLUMN())),INDIRECT(ADDRESS(($AO1005-1)*3+$AP1005+5,$AQ1005+20)))&gt;=1,0,INDIRECT(ADDRESS(($AO1005-1)*3+$AP1005+5,$AQ1005+20)))))</f>
        <v>0</v>
      </c>
      <c r="AU1005" s="511">
        <f ca="1">COUNTIF(INDIRECT("U"&amp;(ROW()+12*(($AO1005-1)*3+$AP1005)-ROW())/12+5):INDIRECT("AF"&amp;(ROW()+12*(($AO1005-1)*3+$AP1005)-ROW())/12+5),AT1005)</f>
        <v>0</v>
      </c>
      <c r="AV1005" s="511">
        <f ca="1">IF(AND(AR1005+AT1005&gt;0,AS1005+AU1005&gt;0),COUNTIF(AV$6:AV1004,"&gt;0")+1,0)</f>
        <v>0</v>
      </c>
    </row>
    <row r="1006" spans="41:48">
      <c r="AO1006" s="511">
        <v>28</v>
      </c>
      <c r="AP1006" s="511">
        <v>3</v>
      </c>
      <c r="AQ1006" s="511">
        <v>5</v>
      </c>
      <c r="AR1006" s="515">
        <f ca="1">IF($AQ1006=1,IF(INDIRECT(ADDRESS(($AO1006-1)*3+$AP1006+5,$AQ1006+7))="",0,INDIRECT(ADDRESS(($AO1006-1)*3+$AP1006+5,$AQ1006+7))),IF(INDIRECT(ADDRESS(($AO1006-1)*3+$AP1006+5,$AQ1006+7))="",0,IF(COUNTIF(INDIRECT(ADDRESS(($AO1006-1)*36+($AP1006-1)*12+6,COLUMN())):INDIRECT(ADDRESS(($AO1006-1)*36+($AP1006-1)*12+$AQ1006+4,COLUMN())),INDIRECT(ADDRESS(($AO1006-1)*3+$AP1006+5,$AQ1006+7)))&gt;=1,0,INDIRECT(ADDRESS(($AO1006-1)*3+$AP1006+5,$AQ1006+7)))))</f>
        <v>0</v>
      </c>
      <c r="AS1006" s="511">
        <f ca="1">COUNTIF(INDIRECT("H"&amp;(ROW()+12*(($AO1006-1)*3+$AP1006)-ROW())/12+5):INDIRECT("S"&amp;(ROW()+12*(($AO1006-1)*3+$AP1006)-ROW())/12+5),AR1006)</f>
        <v>0</v>
      </c>
      <c r="AT1006" s="515">
        <f ca="1">IF($AQ1006=1,IF(INDIRECT(ADDRESS(($AO1006-1)*3+$AP1006+5,$AQ1006+20))="",0,INDIRECT(ADDRESS(($AO1006-1)*3+$AP1006+5,$AQ1006+20))),IF(INDIRECT(ADDRESS(($AO1006-1)*3+$AP1006+5,$AQ1006+20))="",0,IF(COUNTIF(INDIRECT(ADDRESS(($AO1006-1)*36+($AP1006-1)*12+6,COLUMN())):INDIRECT(ADDRESS(($AO1006-1)*36+($AP1006-1)*12+$AQ1006+4,COLUMN())),INDIRECT(ADDRESS(($AO1006-1)*3+$AP1006+5,$AQ1006+20)))&gt;=1,0,INDIRECT(ADDRESS(($AO1006-1)*3+$AP1006+5,$AQ1006+20)))))</f>
        <v>0</v>
      </c>
      <c r="AU1006" s="511">
        <f ca="1">COUNTIF(INDIRECT("U"&amp;(ROW()+12*(($AO1006-1)*3+$AP1006)-ROW())/12+5):INDIRECT("AF"&amp;(ROW()+12*(($AO1006-1)*3+$AP1006)-ROW())/12+5),AT1006)</f>
        <v>0</v>
      </c>
      <c r="AV1006" s="511">
        <f ca="1">IF(AND(AR1006+AT1006&gt;0,AS1006+AU1006&gt;0),COUNTIF(AV$6:AV1005,"&gt;0")+1,0)</f>
        <v>0</v>
      </c>
    </row>
    <row r="1007" spans="41:48">
      <c r="AO1007" s="511">
        <v>28</v>
      </c>
      <c r="AP1007" s="511">
        <v>3</v>
      </c>
      <c r="AQ1007" s="511">
        <v>6</v>
      </c>
      <c r="AR1007" s="515">
        <f ca="1">IF($AQ1007=1,IF(INDIRECT(ADDRESS(($AO1007-1)*3+$AP1007+5,$AQ1007+7))="",0,INDIRECT(ADDRESS(($AO1007-1)*3+$AP1007+5,$AQ1007+7))),IF(INDIRECT(ADDRESS(($AO1007-1)*3+$AP1007+5,$AQ1007+7))="",0,IF(COUNTIF(INDIRECT(ADDRESS(($AO1007-1)*36+($AP1007-1)*12+6,COLUMN())):INDIRECT(ADDRESS(($AO1007-1)*36+($AP1007-1)*12+$AQ1007+4,COLUMN())),INDIRECT(ADDRESS(($AO1007-1)*3+$AP1007+5,$AQ1007+7)))&gt;=1,0,INDIRECT(ADDRESS(($AO1007-1)*3+$AP1007+5,$AQ1007+7)))))</f>
        <v>0</v>
      </c>
      <c r="AS1007" s="511">
        <f ca="1">COUNTIF(INDIRECT("H"&amp;(ROW()+12*(($AO1007-1)*3+$AP1007)-ROW())/12+5):INDIRECT("S"&amp;(ROW()+12*(($AO1007-1)*3+$AP1007)-ROW())/12+5),AR1007)</f>
        <v>0</v>
      </c>
      <c r="AT1007" s="515">
        <f ca="1">IF($AQ1007=1,IF(INDIRECT(ADDRESS(($AO1007-1)*3+$AP1007+5,$AQ1007+20))="",0,INDIRECT(ADDRESS(($AO1007-1)*3+$AP1007+5,$AQ1007+20))),IF(INDIRECT(ADDRESS(($AO1007-1)*3+$AP1007+5,$AQ1007+20))="",0,IF(COUNTIF(INDIRECT(ADDRESS(($AO1007-1)*36+($AP1007-1)*12+6,COLUMN())):INDIRECT(ADDRESS(($AO1007-1)*36+($AP1007-1)*12+$AQ1007+4,COLUMN())),INDIRECT(ADDRESS(($AO1007-1)*3+$AP1007+5,$AQ1007+20)))&gt;=1,0,INDIRECT(ADDRESS(($AO1007-1)*3+$AP1007+5,$AQ1007+20)))))</f>
        <v>0</v>
      </c>
      <c r="AU1007" s="511">
        <f ca="1">COUNTIF(INDIRECT("U"&amp;(ROW()+12*(($AO1007-1)*3+$AP1007)-ROW())/12+5):INDIRECT("AF"&amp;(ROW()+12*(($AO1007-1)*3+$AP1007)-ROW())/12+5),AT1007)</f>
        <v>0</v>
      </c>
      <c r="AV1007" s="511">
        <f ca="1">IF(AND(AR1007+AT1007&gt;0,AS1007+AU1007&gt;0),COUNTIF(AV$6:AV1006,"&gt;0")+1,0)</f>
        <v>0</v>
      </c>
    </row>
    <row r="1008" spans="41:48">
      <c r="AO1008" s="511">
        <v>28</v>
      </c>
      <c r="AP1008" s="511">
        <v>3</v>
      </c>
      <c r="AQ1008" s="511">
        <v>7</v>
      </c>
      <c r="AR1008" s="515">
        <f ca="1">IF($AQ1008=1,IF(INDIRECT(ADDRESS(($AO1008-1)*3+$AP1008+5,$AQ1008+7))="",0,INDIRECT(ADDRESS(($AO1008-1)*3+$AP1008+5,$AQ1008+7))),IF(INDIRECT(ADDRESS(($AO1008-1)*3+$AP1008+5,$AQ1008+7))="",0,IF(COUNTIF(INDIRECT(ADDRESS(($AO1008-1)*36+($AP1008-1)*12+6,COLUMN())):INDIRECT(ADDRESS(($AO1008-1)*36+($AP1008-1)*12+$AQ1008+4,COLUMN())),INDIRECT(ADDRESS(($AO1008-1)*3+$AP1008+5,$AQ1008+7)))&gt;=1,0,INDIRECT(ADDRESS(($AO1008-1)*3+$AP1008+5,$AQ1008+7)))))</f>
        <v>0</v>
      </c>
      <c r="AS1008" s="511">
        <f ca="1">COUNTIF(INDIRECT("H"&amp;(ROW()+12*(($AO1008-1)*3+$AP1008)-ROW())/12+5):INDIRECT("S"&amp;(ROW()+12*(($AO1008-1)*3+$AP1008)-ROW())/12+5),AR1008)</f>
        <v>0</v>
      </c>
      <c r="AT1008" s="515">
        <f ca="1">IF($AQ1008=1,IF(INDIRECT(ADDRESS(($AO1008-1)*3+$AP1008+5,$AQ1008+20))="",0,INDIRECT(ADDRESS(($AO1008-1)*3+$AP1008+5,$AQ1008+20))),IF(INDIRECT(ADDRESS(($AO1008-1)*3+$AP1008+5,$AQ1008+20))="",0,IF(COUNTIF(INDIRECT(ADDRESS(($AO1008-1)*36+($AP1008-1)*12+6,COLUMN())):INDIRECT(ADDRESS(($AO1008-1)*36+($AP1008-1)*12+$AQ1008+4,COLUMN())),INDIRECT(ADDRESS(($AO1008-1)*3+$AP1008+5,$AQ1008+20)))&gt;=1,0,INDIRECT(ADDRESS(($AO1008-1)*3+$AP1008+5,$AQ1008+20)))))</f>
        <v>0</v>
      </c>
      <c r="AU1008" s="511">
        <f ca="1">COUNTIF(INDIRECT("U"&amp;(ROW()+12*(($AO1008-1)*3+$AP1008)-ROW())/12+5):INDIRECT("AF"&amp;(ROW()+12*(($AO1008-1)*3+$AP1008)-ROW())/12+5),AT1008)</f>
        <v>0</v>
      </c>
      <c r="AV1008" s="511">
        <f ca="1">IF(AND(AR1008+AT1008&gt;0,AS1008+AU1008&gt;0),COUNTIF(AV$6:AV1007,"&gt;0")+1,0)</f>
        <v>0</v>
      </c>
    </row>
    <row r="1009" spans="41:48">
      <c r="AO1009" s="511">
        <v>28</v>
      </c>
      <c r="AP1009" s="511">
        <v>3</v>
      </c>
      <c r="AQ1009" s="511">
        <v>8</v>
      </c>
      <c r="AR1009" s="515">
        <f ca="1">IF($AQ1009=1,IF(INDIRECT(ADDRESS(($AO1009-1)*3+$AP1009+5,$AQ1009+7))="",0,INDIRECT(ADDRESS(($AO1009-1)*3+$AP1009+5,$AQ1009+7))),IF(INDIRECT(ADDRESS(($AO1009-1)*3+$AP1009+5,$AQ1009+7))="",0,IF(COUNTIF(INDIRECT(ADDRESS(($AO1009-1)*36+($AP1009-1)*12+6,COLUMN())):INDIRECT(ADDRESS(($AO1009-1)*36+($AP1009-1)*12+$AQ1009+4,COLUMN())),INDIRECT(ADDRESS(($AO1009-1)*3+$AP1009+5,$AQ1009+7)))&gt;=1,0,INDIRECT(ADDRESS(($AO1009-1)*3+$AP1009+5,$AQ1009+7)))))</f>
        <v>0</v>
      </c>
      <c r="AS1009" s="511">
        <f ca="1">COUNTIF(INDIRECT("H"&amp;(ROW()+12*(($AO1009-1)*3+$AP1009)-ROW())/12+5):INDIRECT("S"&amp;(ROW()+12*(($AO1009-1)*3+$AP1009)-ROW())/12+5),AR1009)</f>
        <v>0</v>
      </c>
      <c r="AT1009" s="515">
        <f ca="1">IF($AQ1009=1,IF(INDIRECT(ADDRESS(($AO1009-1)*3+$AP1009+5,$AQ1009+20))="",0,INDIRECT(ADDRESS(($AO1009-1)*3+$AP1009+5,$AQ1009+20))),IF(INDIRECT(ADDRESS(($AO1009-1)*3+$AP1009+5,$AQ1009+20))="",0,IF(COUNTIF(INDIRECT(ADDRESS(($AO1009-1)*36+($AP1009-1)*12+6,COLUMN())):INDIRECT(ADDRESS(($AO1009-1)*36+($AP1009-1)*12+$AQ1009+4,COLUMN())),INDIRECT(ADDRESS(($AO1009-1)*3+$AP1009+5,$AQ1009+20)))&gt;=1,0,INDIRECT(ADDRESS(($AO1009-1)*3+$AP1009+5,$AQ1009+20)))))</f>
        <v>0</v>
      </c>
      <c r="AU1009" s="511">
        <f ca="1">COUNTIF(INDIRECT("U"&amp;(ROW()+12*(($AO1009-1)*3+$AP1009)-ROW())/12+5):INDIRECT("AF"&amp;(ROW()+12*(($AO1009-1)*3+$AP1009)-ROW())/12+5),AT1009)</f>
        <v>0</v>
      </c>
      <c r="AV1009" s="511">
        <f ca="1">IF(AND(AR1009+AT1009&gt;0,AS1009+AU1009&gt;0),COUNTIF(AV$6:AV1008,"&gt;0")+1,0)</f>
        <v>0</v>
      </c>
    </row>
    <row r="1010" spans="41:48">
      <c r="AO1010" s="511">
        <v>28</v>
      </c>
      <c r="AP1010" s="511">
        <v>3</v>
      </c>
      <c r="AQ1010" s="511">
        <v>9</v>
      </c>
      <c r="AR1010" s="515">
        <f ca="1">IF($AQ1010=1,IF(INDIRECT(ADDRESS(($AO1010-1)*3+$AP1010+5,$AQ1010+7))="",0,INDIRECT(ADDRESS(($AO1010-1)*3+$AP1010+5,$AQ1010+7))),IF(INDIRECT(ADDRESS(($AO1010-1)*3+$AP1010+5,$AQ1010+7))="",0,IF(COUNTIF(INDIRECT(ADDRESS(($AO1010-1)*36+($AP1010-1)*12+6,COLUMN())):INDIRECT(ADDRESS(($AO1010-1)*36+($AP1010-1)*12+$AQ1010+4,COLUMN())),INDIRECT(ADDRESS(($AO1010-1)*3+$AP1010+5,$AQ1010+7)))&gt;=1,0,INDIRECT(ADDRESS(($AO1010-1)*3+$AP1010+5,$AQ1010+7)))))</f>
        <v>0</v>
      </c>
      <c r="AS1010" s="511">
        <f ca="1">COUNTIF(INDIRECT("H"&amp;(ROW()+12*(($AO1010-1)*3+$AP1010)-ROW())/12+5):INDIRECT("S"&amp;(ROW()+12*(($AO1010-1)*3+$AP1010)-ROW())/12+5),AR1010)</f>
        <v>0</v>
      </c>
      <c r="AT1010" s="515">
        <f ca="1">IF($AQ1010=1,IF(INDIRECT(ADDRESS(($AO1010-1)*3+$AP1010+5,$AQ1010+20))="",0,INDIRECT(ADDRESS(($AO1010-1)*3+$AP1010+5,$AQ1010+20))),IF(INDIRECT(ADDRESS(($AO1010-1)*3+$AP1010+5,$AQ1010+20))="",0,IF(COUNTIF(INDIRECT(ADDRESS(($AO1010-1)*36+($AP1010-1)*12+6,COLUMN())):INDIRECT(ADDRESS(($AO1010-1)*36+($AP1010-1)*12+$AQ1010+4,COLUMN())),INDIRECT(ADDRESS(($AO1010-1)*3+$AP1010+5,$AQ1010+20)))&gt;=1,0,INDIRECT(ADDRESS(($AO1010-1)*3+$AP1010+5,$AQ1010+20)))))</f>
        <v>0</v>
      </c>
      <c r="AU1010" s="511">
        <f ca="1">COUNTIF(INDIRECT("U"&amp;(ROW()+12*(($AO1010-1)*3+$AP1010)-ROW())/12+5):INDIRECT("AF"&amp;(ROW()+12*(($AO1010-1)*3+$AP1010)-ROW())/12+5),AT1010)</f>
        <v>0</v>
      </c>
      <c r="AV1010" s="511">
        <f ca="1">IF(AND(AR1010+AT1010&gt;0,AS1010+AU1010&gt;0),COUNTIF(AV$6:AV1009,"&gt;0")+1,0)</f>
        <v>0</v>
      </c>
    </row>
    <row r="1011" spans="41:48">
      <c r="AO1011" s="511">
        <v>28</v>
      </c>
      <c r="AP1011" s="511">
        <v>3</v>
      </c>
      <c r="AQ1011" s="511">
        <v>10</v>
      </c>
      <c r="AR1011" s="515">
        <f ca="1">IF($AQ1011=1,IF(INDIRECT(ADDRESS(($AO1011-1)*3+$AP1011+5,$AQ1011+7))="",0,INDIRECT(ADDRESS(($AO1011-1)*3+$AP1011+5,$AQ1011+7))),IF(INDIRECT(ADDRESS(($AO1011-1)*3+$AP1011+5,$AQ1011+7))="",0,IF(COUNTIF(INDIRECT(ADDRESS(($AO1011-1)*36+($AP1011-1)*12+6,COLUMN())):INDIRECT(ADDRESS(($AO1011-1)*36+($AP1011-1)*12+$AQ1011+4,COLUMN())),INDIRECT(ADDRESS(($AO1011-1)*3+$AP1011+5,$AQ1011+7)))&gt;=1,0,INDIRECT(ADDRESS(($AO1011-1)*3+$AP1011+5,$AQ1011+7)))))</f>
        <v>0</v>
      </c>
      <c r="AS1011" s="511">
        <f ca="1">COUNTIF(INDIRECT("H"&amp;(ROW()+12*(($AO1011-1)*3+$AP1011)-ROW())/12+5):INDIRECT("S"&amp;(ROW()+12*(($AO1011-1)*3+$AP1011)-ROW())/12+5),AR1011)</f>
        <v>0</v>
      </c>
      <c r="AT1011" s="515">
        <f ca="1">IF($AQ1011=1,IF(INDIRECT(ADDRESS(($AO1011-1)*3+$AP1011+5,$AQ1011+20))="",0,INDIRECT(ADDRESS(($AO1011-1)*3+$AP1011+5,$AQ1011+20))),IF(INDIRECT(ADDRESS(($AO1011-1)*3+$AP1011+5,$AQ1011+20))="",0,IF(COUNTIF(INDIRECT(ADDRESS(($AO1011-1)*36+($AP1011-1)*12+6,COLUMN())):INDIRECT(ADDRESS(($AO1011-1)*36+($AP1011-1)*12+$AQ1011+4,COLUMN())),INDIRECT(ADDRESS(($AO1011-1)*3+$AP1011+5,$AQ1011+20)))&gt;=1,0,INDIRECT(ADDRESS(($AO1011-1)*3+$AP1011+5,$AQ1011+20)))))</f>
        <v>0</v>
      </c>
      <c r="AU1011" s="511">
        <f ca="1">COUNTIF(INDIRECT("U"&amp;(ROW()+12*(($AO1011-1)*3+$AP1011)-ROW())/12+5):INDIRECT("AF"&amp;(ROW()+12*(($AO1011-1)*3+$AP1011)-ROW())/12+5),AT1011)</f>
        <v>0</v>
      </c>
      <c r="AV1011" s="511">
        <f ca="1">IF(AND(AR1011+AT1011&gt;0,AS1011+AU1011&gt;0),COUNTIF(AV$6:AV1010,"&gt;0")+1,0)</f>
        <v>0</v>
      </c>
    </row>
    <row r="1012" spans="41:48">
      <c r="AO1012" s="511">
        <v>28</v>
      </c>
      <c r="AP1012" s="511">
        <v>3</v>
      </c>
      <c r="AQ1012" s="511">
        <v>11</v>
      </c>
      <c r="AR1012" s="515">
        <f ca="1">IF($AQ1012=1,IF(INDIRECT(ADDRESS(($AO1012-1)*3+$AP1012+5,$AQ1012+7))="",0,INDIRECT(ADDRESS(($AO1012-1)*3+$AP1012+5,$AQ1012+7))),IF(INDIRECT(ADDRESS(($AO1012-1)*3+$AP1012+5,$AQ1012+7))="",0,IF(COUNTIF(INDIRECT(ADDRESS(($AO1012-1)*36+($AP1012-1)*12+6,COLUMN())):INDIRECT(ADDRESS(($AO1012-1)*36+($AP1012-1)*12+$AQ1012+4,COLUMN())),INDIRECT(ADDRESS(($AO1012-1)*3+$AP1012+5,$AQ1012+7)))&gt;=1,0,INDIRECT(ADDRESS(($AO1012-1)*3+$AP1012+5,$AQ1012+7)))))</f>
        <v>0</v>
      </c>
      <c r="AS1012" s="511">
        <f ca="1">COUNTIF(INDIRECT("H"&amp;(ROW()+12*(($AO1012-1)*3+$AP1012)-ROW())/12+5):INDIRECT("S"&amp;(ROW()+12*(($AO1012-1)*3+$AP1012)-ROW())/12+5),AR1012)</f>
        <v>0</v>
      </c>
      <c r="AT1012" s="515">
        <f ca="1">IF($AQ1012=1,IF(INDIRECT(ADDRESS(($AO1012-1)*3+$AP1012+5,$AQ1012+20))="",0,INDIRECT(ADDRESS(($AO1012-1)*3+$AP1012+5,$AQ1012+20))),IF(INDIRECT(ADDRESS(($AO1012-1)*3+$AP1012+5,$AQ1012+20))="",0,IF(COUNTIF(INDIRECT(ADDRESS(($AO1012-1)*36+($AP1012-1)*12+6,COLUMN())):INDIRECT(ADDRESS(($AO1012-1)*36+($AP1012-1)*12+$AQ1012+4,COLUMN())),INDIRECT(ADDRESS(($AO1012-1)*3+$AP1012+5,$AQ1012+20)))&gt;=1,0,INDIRECT(ADDRESS(($AO1012-1)*3+$AP1012+5,$AQ1012+20)))))</f>
        <v>0</v>
      </c>
      <c r="AU1012" s="511">
        <f ca="1">COUNTIF(INDIRECT("U"&amp;(ROW()+12*(($AO1012-1)*3+$AP1012)-ROW())/12+5):INDIRECT("AF"&amp;(ROW()+12*(($AO1012-1)*3+$AP1012)-ROW())/12+5),AT1012)</f>
        <v>0</v>
      </c>
      <c r="AV1012" s="511">
        <f ca="1">IF(AND(AR1012+AT1012&gt;0,AS1012+AU1012&gt;0),COUNTIF(AV$6:AV1011,"&gt;0")+1,0)</f>
        <v>0</v>
      </c>
    </row>
    <row r="1013" spans="41:48">
      <c r="AO1013" s="511">
        <v>28</v>
      </c>
      <c r="AP1013" s="511">
        <v>3</v>
      </c>
      <c r="AQ1013" s="511">
        <v>12</v>
      </c>
      <c r="AR1013" s="515">
        <f ca="1">IF($AQ1013=1,IF(INDIRECT(ADDRESS(($AO1013-1)*3+$AP1013+5,$AQ1013+7))="",0,INDIRECT(ADDRESS(($AO1013-1)*3+$AP1013+5,$AQ1013+7))),IF(INDIRECT(ADDRESS(($AO1013-1)*3+$AP1013+5,$AQ1013+7))="",0,IF(COUNTIF(INDIRECT(ADDRESS(($AO1013-1)*36+($AP1013-1)*12+6,COLUMN())):INDIRECT(ADDRESS(($AO1013-1)*36+($AP1013-1)*12+$AQ1013+4,COLUMN())),INDIRECT(ADDRESS(($AO1013-1)*3+$AP1013+5,$AQ1013+7)))&gt;=1,0,INDIRECT(ADDRESS(($AO1013-1)*3+$AP1013+5,$AQ1013+7)))))</f>
        <v>0</v>
      </c>
      <c r="AS1013" s="511">
        <f ca="1">COUNTIF(INDIRECT("H"&amp;(ROW()+12*(($AO1013-1)*3+$AP1013)-ROW())/12+5):INDIRECT("S"&amp;(ROW()+12*(($AO1013-1)*3+$AP1013)-ROW())/12+5),AR1013)</f>
        <v>0</v>
      </c>
      <c r="AT1013" s="515">
        <f ca="1">IF($AQ1013=1,IF(INDIRECT(ADDRESS(($AO1013-1)*3+$AP1013+5,$AQ1013+20))="",0,INDIRECT(ADDRESS(($AO1013-1)*3+$AP1013+5,$AQ1013+20))),IF(INDIRECT(ADDRESS(($AO1013-1)*3+$AP1013+5,$AQ1013+20))="",0,IF(COUNTIF(INDIRECT(ADDRESS(($AO1013-1)*36+($AP1013-1)*12+6,COLUMN())):INDIRECT(ADDRESS(($AO1013-1)*36+($AP1013-1)*12+$AQ1013+4,COLUMN())),INDIRECT(ADDRESS(($AO1013-1)*3+$AP1013+5,$AQ1013+20)))&gt;=1,0,INDIRECT(ADDRESS(($AO1013-1)*3+$AP1013+5,$AQ1013+20)))))</f>
        <v>0</v>
      </c>
      <c r="AU1013" s="511">
        <f ca="1">COUNTIF(INDIRECT("U"&amp;(ROW()+12*(($AO1013-1)*3+$AP1013)-ROW())/12+5):INDIRECT("AF"&amp;(ROW()+12*(($AO1013-1)*3+$AP1013)-ROW())/12+5),AT1013)</f>
        <v>0</v>
      </c>
      <c r="AV1013" s="511">
        <f ca="1">IF(AND(AR1013+AT1013&gt;0,AS1013+AU1013&gt;0),COUNTIF(AV$6:AV1012,"&gt;0")+1,0)</f>
        <v>0</v>
      </c>
    </row>
    <row r="1014" spans="41:48">
      <c r="AO1014" s="511">
        <v>29</v>
      </c>
      <c r="AP1014" s="511">
        <v>1</v>
      </c>
      <c r="AQ1014" s="511">
        <v>1</v>
      </c>
      <c r="AR1014" s="515">
        <f ca="1">IF($AQ1014=1,IF(INDIRECT(ADDRESS(($AO1014-1)*3+$AP1014+5,$AQ1014+7))="",0,INDIRECT(ADDRESS(($AO1014-1)*3+$AP1014+5,$AQ1014+7))),IF(INDIRECT(ADDRESS(($AO1014-1)*3+$AP1014+5,$AQ1014+7))="",0,IF(COUNTIF(INDIRECT(ADDRESS(($AO1014-1)*36+($AP1014-1)*12+6,COLUMN())):INDIRECT(ADDRESS(($AO1014-1)*36+($AP1014-1)*12+$AQ1014+4,COLUMN())),INDIRECT(ADDRESS(($AO1014-1)*3+$AP1014+5,$AQ1014+7)))&gt;=1,0,INDIRECT(ADDRESS(($AO1014-1)*3+$AP1014+5,$AQ1014+7)))))</f>
        <v>0</v>
      </c>
      <c r="AS1014" s="511">
        <f ca="1">COUNTIF(INDIRECT("H"&amp;(ROW()+12*(($AO1014-1)*3+$AP1014)-ROW())/12+5):INDIRECT("S"&amp;(ROW()+12*(($AO1014-1)*3+$AP1014)-ROW())/12+5),AR1014)</f>
        <v>0</v>
      </c>
      <c r="AT1014" s="515">
        <f ca="1">IF($AQ1014=1,IF(INDIRECT(ADDRESS(($AO1014-1)*3+$AP1014+5,$AQ1014+20))="",0,INDIRECT(ADDRESS(($AO1014-1)*3+$AP1014+5,$AQ1014+20))),IF(INDIRECT(ADDRESS(($AO1014-1)*3+$AP1014+5,$AQ1014+20))="",0,IF(COUNTIF(INDIRECT(ADDRESS(($AO1014-1)*36+($AP1014-1)*12+6,COLUMN())):INDIRECT(ADDRESS(($AO1014-1)*36+($AP1014-1)*12+$AQ1014+4,COLUMN())),INDIRECT(ADDRESS(($AO1014-1)*3+$AP1014+5,$AQ1014+20)))&gt;=1,0,INDIRECT(ADDRESS(($AO1014-1)*3+$AP1014+5,$AQ1014+20)))))</f>
        <v>0</v>
      </c>
      <c r="AU1014" s="511">
        <f ca="1">COUNTIF(INDIRECT("U"&amp;(ROW()+12*(($AO1014-1)*3+$AP1014)-ROW())/12+5):INDIRECT("AF"&amp;(ROW()+12*(($AO1014-1)*3+$AP1014)-ROW())/12+5),AT1014)</f>
        <v>0</v>
      </c>
      <c r="AV1014" s="511">
        <f ca="1">IF(AND(AR1014+AT1014&gt;0,AS1014+AU1014&gt;0),COUNTIF(AV$6:AV1013,"&gt;0")+1,0)</f>
        <v>0</v>
      </c>
    </row>
    <row r="1015" spans="41:48">
      <c r="AO1015" s="511">
        <v>29</v>
      </c>
      <c r="AP1015" s="511">
        <v>1</v>
      </c>
      <c r="AQ1015" s="511">
        <v>2</v>
      </c>
      <c r="AR1015" s="515">
        <f ca="1">IF($AQ1015=1,IF(INDIRECT(ADDRESS(($AO1015-1)*3+$AP1015+5,$AQ1015+7))="",0,INDIRECT(ADDRESS(($AO1015-1)*3+$AP1015+5,$AQ1015+7))),IF(INDIRECT(ADDRESS(($AO1015-1)*3+$AP1015+5,$AQ1015+7))="",0,IF(COUNTIF(INDIRECT(ADDRESS(($AO1015-1)*36+($AP1015-1)*12+6,COLUMN())):INDIRECT(ADDRESS(($AO1015-1)*36+($AP1015-1)*12+$AQ1015+4,COLUMN())),INDIRECT(ADDRESS(($AO1015-1)*3+$AP1015+5,$AQ1015+7)))&gt;=1,0,INDIRECT(ADDRESS(($AO1015-1)*3+$AP1015+5,$AQ1015+7)))))</f>
        <v>0</v>
      </c>
      <c r="AS1015" s="511">
        <f ca="1">COUNTIF(INDIRECT("H"&amp;(ROW()+12*(($AO1015-1)*3+$AP1015)-ROW())/12+5):INDIRECT("S"&amp;(ROW()+12*(($AO1015-1)*3+$AP1015)-ROW())/12+5),AR1015)</f>
        <v>0</v>
      </c>
      <c r="AT1015" s="515">
        <f ca="1">IF($AQ1015=1,IF(INDIRECT(ADDRESS(($AO1015-1)*3+$AP1015+5,$AQ1015+20))="",0,INDIRECT(ADDRESS(($AO1015-1)*3+$AP1015+5,$AQ1015+20))),IF(INDIRECT(ADDRESS(($AO1015-1)*3+$AP1015+5,$AQ1015+20))="",0,IF(COUNTIF(INDIRECT(ADDRESS(($AO1015-1)*36+($AP1015-1)*12+6,COLUMN())):INDIRECT(ADDRESS(($AO1015-1)*36+($AP1015-1)*12+$AQ1015+4,COLUMN())),INDIRECT(ADDRESS(($AO1015-1)*3+$AP1015+5,$AQ1015+20)))&gt;=1,0,INDIRECT(ADDRESS(($AO1015-1)*3+$AP1015+5,$AQ1015+20)))))</f>
        <v>0</v>
      </c>
      <c r="AU1015" s="511">
        <f ca="1">COUNTIF(INDIRECT("U"&amp;(ROW()+12*(($AO1015-1)*3+$AP1015)-ROW())/12+5):INDIRECT("AF"&amp;(ROW()+12*(($AO1015-1)*3+$AP1015)-ROW())/12+5),AT1015)</f>
        <v>0</v>
      </c>
      <c r="AV1015" s="511">
        <f ca="1">IF(AND(AR1015+AT1015&gt;0,AS1015+AU1015&gt;0),COUNTIF(AV$6:AV1014,"&gt;0")+1,0)</f>
        <v>0</v>
      </c>
    </row>
    <row r="1016" spans="41:48">
      <c r="AO1016" s="511">
        <v>29</v>
      </c>
      <c r="AP1016" s="511">
        <v>1</v>
      </c>
      <c r="AQ1016" s="511">
        <v>3</v>
      </c>
      <c r="AR1016" s="515">
        <f ca="1">IF($AQ1016=1,IF(INDIRECT(ADDRESS(($AO1016-1)*3+$AP1016+5,$AQ1016+7))="",0,INDIRECT(ADDRESS(($AO1016-1)*3+$AP1016+5,$AQ1016+7))),IF(INDIRECT(ADDRESS(($AO1016-1)*3+$AP1016+5,$AQ1016+7))="",0,IF(COUNTIF(INDIRECT(ADDRESS(($AO1016-1)*36+($AP1016-1)*12+6,COLUMN())):INDIRECT(ADDRESS(($AO1016-1)*36+($AP1016-1)*12+$AQ1016+4,COLUMN())),INDIRECT(ADDRESS(($AO1016-1)*3+$AP1016+5,$AQ1016+7)))&gt;=1,0,INDIRECT(ADDRESS(($AO1016-1)*3+$AP1016+5,$AQ1016+7)))))</f>
        <v>0</v>
      </c>
      <c r="AS1016" s="511">
        <f ca="1">COUNTIF(INDIRECT("H"&amp;(ROW()+12*(($AO1016-1)*3+$AP1016)-ROW())/12+5):INDIRECT("S"&amp;(ROW()+12*(($AO1016-1)*3+$AP1016)-ROW())/12+5),AR1016)</f>
        <v>0</v>
      </c>
      <c r="AT1016" s="515">
        <f ca="1">IF($AQ1016=1,IF(INDIRECT(ADDRESS(($AO1016-1)*3+$AP1016+5,$AQ1016+20))="",0,INDIRECT(ADDRESS(($AO1016-1)*3+$AP1016+5,$AQ1016+20))),IF(INDIRECT(ADDRESS(($AO1016-1)*3+$AP1016+5,$AQ1016+20))="",0,IF(COUNTIF(INDIRECT(ADDRESS(($AO1016-1)*36+($AP1016-1)*12+6,COLUMN())):INDIRECT(ADDRESS(($AO1016-1)*36+($AP1016-1)*12+$AQ1016+4,COLUMN())),INDIRECT(ADDRESS(($AO1016-1)*3+$AP1016+5,$AQ1016+20)))&gt;=1,0,INDIRECT(ADDRESS(($AO1016-1)*3+$AP1016+5,$AQ1016+20)))))</f>
        <v>0</v>
      </c>
      <c r="AU1016" s="511">
        <f ca="1">COUNTIF(INDIRECT("U"&amp;(ROW()+12*(($AO1016-1)*3+$AP1016)-ROW())/12+5):INDIRECT("AF"&amp;(ROW()+12*(($AO1016-1)*3+$AP1016)-ROW())/12+5),AT1016)</f>
        <v>0</v>
      </c>
      <c r="AV1016" s="511">
        <f ca="1">IF(AND(AR1016+AT1016&gt;0,AS1016+AU1016&gt;0),COUNTIF(AV$6:AV1015,"&gt;0")+1,0)</f>
        <v>0</v>
      </c>
    </row>
    <row r="1017" spans="41:48">
      <c r="AO1017" s="511">
        <v>29</v>
      </c>
      <c r="AP1017" s="511">
        <v>1</v>
      </c>
      <c r="AQ1017" s="511">
        <v>4</v>
      </c>
      <c r="AR1017" s="515">
        <f ca="1">IF($AQ1017=1,IF(INDIRECT(ADDRESS(($AO1017-1)*3+$AP1017+5,$AQ1017+7))="",0,INDIRECT(ADDRESS(($AO1017-1)*3+$AP1017+5,$AQ1017+7))),IF(INDIRECT(ADDRESS(($AO1017-1)*3+$AP1017+5,$AQ1017+7))="",0,IF(COUNTIF(INDIRECT(ADDRESS(($AO1017-1)*36+($AP1017-1)*12+6,COLUMN())):INDIRECT(ADDRESS(($AO1017-1)*36+($AP1017-1)*12+$AQ1017+4,COLUMN())),INDIRECT(ADDRESS(($AO1017-1)*3+$AP1017+5,$AQ1017+7)))&gt;=1,0,INDIRECT(ADDRESS(($AO1017-1)*3+$AP1017+5,$AQ1017+7)))))</f>
        <v>0</v>
      </c>
      <c r="AS1017" s="511">
        <f ca="1">COUNTIF(INDIRECT("H"&amp;(ROW()+12*(($AO1017-1)*3+$AP1017)-ROW())/12+5):INDIRECT("S"&amp;(ROW()+12*(($AO1017-1)*3+$AP1017)-ROW())/12+5),AR1017)</f>
        <v>0</v>
      </c>
      <c r="AT1017" s="515">
        <f ca="1">IF($AQ1017=1,IF(INDIRECT(ADDRESS(($AO1017-1)*3+$AP1017+5,$AQ1017+20))="",0,INDIRECT(ADDRESS(($AO1017-1)*3+$AP1017+5,$AQ1017+20))),IF(INDIRECT(ADDRESS(($AO1017-1)*3+$AP1017+5,$AQ1017+20))="",0,IF(COUNTIF(INDIRECT(ADDRESS(($AO1017-1)*36+($AP1017-1)*12+6,COLUMN())):INDIRECT(ADDRESS(($AO1017-1)*36+($AP1017-1)*12+$AQ1017+4,COLUMN())),INDIRECT(ADDRESS(($AO1017-1)*3+$AP1017+5,$AQ1017+20)))&gt;=1,0,INDIRECT(ADDRESS(($AO1017-1)*3+$AP1017+5,$AQ1017+20)))))</f>
        <v>0</v>
      </c>
      <c r="AU1017" s="511">
        <f ca="1">COUNTIF(INDIRECT("U"&amp;(ROW()+12*(($AO1017-1)*3+$AP1017)-ROW())/12+5):INDIRECT("AF"&amp;(ROW()+12*(($AO1017-1)*3+$AP1017)-ROW())/12+5),AT1017)</f>
        <v>0</v>
      </c>
      <c r="AV1017" s="511">
        <f ca="1">IF(AND(AR1017+AT1017&gt;0,AS1017+AU1017&gt;0),COUNTIF(AV$6:AV1016,"&gt;0")+1,0)</f>
        <v>0</v>
      </c>
    </row>
    <row r="1018" spans="41:48">
      <c r="AO1018" s="511">
        <v>29</v>
      </c>
      <c r="AP1018" s="511">
        <v>1</v>
      </c>
      <c r="AQ1018" s="511">
        <v>5</v>
      </c>
      <c r="AR1018" s="515">
        <f ca="1">IF($AQ1018=1,IF(INDIRECT(ADDRESS(($AO1018-1)*3+$AP1018+5,$AQ1018+7))="",0,INDIRECT(ADDRESS(($AO1018-1)*3+$AP1018+5,$AQ1018+7))),IF(INDIRECT(ADDRESS(($AO1018-1)*3+$AP1018+5,$AQ1018+7))="",0,IF(COUNTIF(INDIRECT(ADDRESS(($AO1018-1)*36+($AP1018-1)*12+6,COLUMN())):INDIRECT(ADDRESS(($AO1018-1)*36+($AP1018-1)*12+$AQ1018+4,COLUMN())),INDIRECT(ADDRESS(($AO1018-1)*3+$AP1018+5,$AQ1018+7)))&gt;=1,0,INDIRECT(ADDRESS(($AO1018-1)*3+$AP1018+5,$AQ1018+7)))))</f>
        <v>0</v>
      </c>
      <c r="AS1018" s="511">
        <f ca="1">COUNTIF(INDIRECT("H"&amp;(ROW()+12*(($AO1018-1)*3+$AP1018)-ROW())/12+5):INDIRECT("S"&amp;(ROW()+12*(($AO1018-1)*3+$AP1018)-ROW())/12+5),AR1018)</f>
        <v>0</v>
      </c>
      <c r="AT1018" s="515">
        <f ca="1">IF($AQ1018=1,IF(INDIRECT(ADDRESS(($AO1018-1)*3+$AP1018+5,$AQ1018+20))="",0,INDIRECT(ADDRESS(($AO1018-1)*3+$AP1018+5,$AQ1018+20))),IF(INDIRECT(ADDRESS(($AO1018-1)*3+$AP1018+5,$AQ1018+20))="",0,IF(COUNTIF(INDIRECT(ADDRESS(($AO1018-1)*36+($AP1018-1)*12+6,COLUMN())):INDIRECT(ADDRESS(($AO1018-1)*36+($AP1018-1)*12+$AQ1018+4,COLUMN())),INDIRECT(ADDRESS(($AO1018-1)*3+$AP1018+5,$AQ1018+20)))&gt;=1,0,INDIRECT(ADDRESS(($AO1018-1)*3+$AP1018+5,$AQ1018+20)))))</f>
        <v>0</v>
      </c>
      <c r="AU1018" s="511">
        <f ca="1">COUNTIF(INDIRECT("U"&amp;(ROW()+12*(($AO1018-1)*3+$AP1018)-ROW())/12+5):INDIRECT("AF"&amp;(ROW()+12*(($AO1018-1)*3+$AP1018)-ROW())/12+5),AT1018)</f>
        <v>0</v>
      </c>
      <c r="AV1018" s="511">
        <f ca="1">IF(AND(AR1018+AT1018&gt;0,AS1018+AU1018&gt;0),COUNTIF(AV$6:AV1017,"&gt;0")+1,0)</f>
        <v>0</v>
      </c>
    </row>
    <row r="1019" spans="41:48">
      <c r="AO1019" s="511">
        <v>29</v>
      </c>
      <c r="AP1019" s="511">
        <v>1</v>
      </c>
      <c r="AQ1019" s="511">
        <v>6</v>
      </c>
      <c r="AR1019" s="515">
        <f ca="1">IF($AQ1019=1,IF(INDIRECT(ADDRESS(($AO1019-1)*3+$AP1019+5,$AQ1019+7))="",0,INDIRECT(ADDRESS(($AO1019-1)*3+$AP1019+5,$AQ1019+7))),IF(INDIRECT(ADDRESS(($AO1019-1)*3+$AP1019+5,$AQ1019+7))="",0,IF(COUNTIF(INDIRECT(ADDRESS(($AO1019-1)*36+($AP1019-1)*12+6,COLUMN())):INDIRECT(ADDRESS(($AO1019-1)*36+($AP1019-1)*12+$AQ1019+4,COLUMN())),INDIRECT(ADDRESS(($AO1019-1)*3+$AP1019+5,$AQ1019+7)))&gt;=1,0,INDIRECT(ADDRESS(($AO1019-1)*3+$AP1019+5,$AQ1019+7)))))</f>
        <v>0</v>
      </c>
      <c r="AS1019" s="511">
        <f ca="1">COUNTIF(INDIRECT("H"&amp;(ROW()+12*(($AO1019-1)*3+$AP1019)-ROW())/12+5):INDIRECT("S"&amp;(ROW()+12*(($AO1019-1)*3+$AP1019)-ROW())/12+5),AR1019)</f>
        <v>0</v>
      </c>
      <c r="AT1019" s="515">
        <f ca="1">IF($AQ1019=1,IF(INDIRECT(ADDRESS(($AO1019-1)*3+$AP1019+5,$AQ1019+20))="",0,INDIRECT(ADDRESS(($AO1019-1)*3+$AP1019+5,$AQ1019+20))),IF(INDIRECT(ADDRESS(($AO1019-1)*3+$AP1019+5,$AQ1019+20))="",0,IF(COUNTIF(INDIRECT(ADDRESS(($AO1019-1)*36+($AP1019-1)*12+6,COLUMN())):INDIRECT(ADDRESS(($AO1019-1)*36+($AP1019-1)*12+$AQ1019+4,COLUMN())),INDIRECT(ADDRESS(($AO1019-1)*3+$AP1019+5,$AQ1019+20)))&gt;=1,0,INDIRECT(ADDRESS(($AO1019-1)*3+$AP1019+5,$AQ1019+20)))))</f>
        <v>0</v>
      </c>
      <c r="AU1019" s="511">
        <f ca="1">COUNTIF(INDIRECT("U"&amp;(ROW()+12*(($AO1019-1)*3+$AP1019)-ROW())/12+5):INDIRECT("AF"&amp;(ROW()+12*(($AO1019-1)*3+$AP1019)-ROW())/12+5),AT1019)</f>
        <v>0</v>
      </c>
      <c r="AV1019" s="511">
        <f ca="1">IF(AND(AR1019+AT1019&gt;0,AS1019+AU1019&gt;0),COUNTIF(AV$6:AV1018,"&gt;0")+1,0)</f>
        <v>0</v>
      </c>
    </row>
    <row r="1020" spans="41:48">
      <c r="AO1020" s="511">
        <v>29</v>
      </c>
      <c r="AP1020" s="511">
        <v>1</v>
      </c>
      <c r="AQ1020" s="511">
        <v>7</v>
      </c>
      <c r="AR1020" s="515">
        <f ca="1">IF($AQ1020=1,IF(INDIRECT(ADDRESS(($AO1020-1)*3+$AP1020+5,$AQ1020+7))="",0,INDIRECT(ADDRESS(($AO1020-1)*3+$AP1020+5,$AQ1020+7))),IF(INDIRECT(ADDRESS(($AO1020-1)*3+$AP1020+5,$AQ1020+7))="",0,IF(COUNTIF(INDIRECT(ADDRESS(($AO1020-1)*36+($AP1020-1)*12+6,COLUMN())):INDIRECT(ADDRESS(($AO1020-1)*36+($AP1020-1)*12+$AQ1020+4,COLUMN())),INDIRECT(ADDRESS(($AO1020-1)*3+$AP1020+5,$AQ1020+7)))&gt;=1,0,INDIRECT(ADDRESS(($AO1020-1)*3+$AP1020+5,$AQ1020+7)))))</f>
        <v>0</v>
      </c>
      <c r="AS1020" s="511">
        <f ca="1">COUNTIF(INDIRECT("H"&amp;(ROW()+12*(($AO1020-1)*3+$AP1020)-ROW())/12+5):INDIRECT("S"&amp;(ROW()+12*(($AO1020-1)*3+$AP1020)-ROW())/12+5),AR1020)</f>
        <v>0</v>
      </c>
      <c r="AT1020" s="515">
        <f ca="1">IF($AQ1020=1,IF(INDIRECT(ADDRESS(($AO1020-1)*3+$AP1020+5,$AQ1020+20))="",0,INDIRECT(ADDRESS(($AO1020-1)*3+$AP1020+5,$AQ1020+20))),IF(INDIRECT(ADDRESS(($AO1020-1)*3+$AP1020+5,$AQ1020+20))="",0,IF(COUNTIF(INDIRECT(ADDRESS(($AO1020-1)*36+($AP1020-1)*12+6,COLUMN())):INDIRECT(ADDRESS(($AO1020-1)*36+($AP1020-1)*12+$AQ1020+4,COLUMN())),INDIRECT(ADDRESS(($AO1020-1)*3+$AP1020+5,$AQ1020+20)))&gt;=1,0,INDIRECT(ADDRESS(($AO1020-1)*3+$AP1020+5,$AQ1020+20)))))</f>
        <v>0</v>
      </c>
      <c r="AU1020" s="511">
        <f ca="1">COUNTIF(INDIRECT("U"&amp;(ROW()+12*(($AO1020-1)*3+$AP1020)-ROW())/12+5):INDIRECT("AF"&amp;(ROW()+12*(($AO1020-1)*3+$AP1020)-ROW())/12+5),AT1020)</f>
        <v>0</v>
      </c>
      <c r="AV1020" s="511">
        <f ca="1">IF(AND(AR1020+AT1020&gt;0,AS1020+AU1020&gt;0),COUNTIF(AV$6:AV1019,"&gt;0")+1,0)</f>
        <v>0</v>
      </c>
    </row>
    <row r="1021" spans="41:48">
      <c r="AO1021" s="511">
        <v>29</v>
      </c>
      <c r="AP1021" s="511">
        <v>1</v>
      </c>
      <c r="AQ1021" s="511">
        <v>8</v>
      </c>
      <c r="AR1021" s="515">
        <f ca="1">IF($AQ1021=1,IF(INDIRECT(ADDRESS(($AO1021-1)*3+$AP1021+5,$AQ1021+7))="",0,INDIRECT(ADDRESS(($AO1021-1)*3+$AP1021+5,$AQ1021+7))),IF(INDIRECT(ADDRESS(($AO1021-1)*3+$AP1021+5,$AQ1021+7))="",0,IF(COUNTIF(INDIRECT(ADDRESS(($AO1021-1)*36+($AP1021-1)*12+6,COLUMN())):INDIRECT(ADDRESS(($AO1021-1)*36+($AP1021-1)*12+$AQ1021+4,COLUMN())),INDIRECT(ADDRESS(($AO1021-1)*3+$AP1021+5,$AQ1021+7)))&gt;=1,0,INDIRECT(ADDRESS(($AO1021-1)*3+$AP1021+5,$AQ1021+7)))))</f>
        <v>0</v>
      </c>
      <c r="AS1021" s="511">
        <f ca="1">COUNTIF(INDIRECT("H"&amp;(ROW()+12*(($AO1021-1)*3+$AP1021)-ROW())/12+5):INDIRECT("S"&amp;(ROW()+12*(($AO1021-1)*3+$AP1021)-ROW())/12+5),AR1021)</f>
        <v>0</v>
      </c>
      <c r="AT1021" s="515">
        <f ca="1">IF($AQ1021=1,IF(INDIRECT(ADDRESS(($AO1021-1)*3+$AP1021+5,$AQ1021+20))="",0,INDIRECT(ADDRESS(($AO1021-1)*3+$AP1021+5,$AQ1021+20))),IF(INDIRECT(ADDRESS(($AO1021-1)*3+$AP1021+5,$AQ1021+20))="",0,IF(COUNTIF(INDIRECT(ADDRESS(($AO1021-1)*36+($AP1021-1)*12+6,COLUMN())):INDIRECT(ADDRESS(($AO1021-1)*36+($AP1021-1)*12+$AQ1021+4,COLUMN())),INDIRECT(ADDRESS(($AO1021-1)*3+$AP1021+5,$AQ1021+20)))&gt;=1,0,INDIRECT(ADDRESS(($AO1021-1)*3+$AP1021+5,$AQ1021+20)))))</f>
        <v>0</v>
      </c>
      <c r="AU1021" s="511">
        <f ca="1">COUNTIF(INDIRECT("U"&amp;(ROW()+12*(($AO1021-1)*3+$AP1021)-ROW())/12+5):INDIRECT("AF"&amp;(ROW()+12*(($AO1021-1)*3+$AP1021)-ROW())/12+5),AT1021)</f>
        <v>0</v>
      </c>
      <c r="AV1021" s="511">
        <f ca="1">IF(AND(AR1021+AT1021&gt;0,AS1021+AU1021&gt;0),COUNTIF(AV$6:AV1020,"&gt;0")+1,0)</f>
        <v>0</v>
      </c>
    </row>
    <row r="1022" spans="41:48">
      <c r="AO1022" s="511">
        <v>29</v>
      </c>
      <c r="AP1022" s="511">
        <v>1</v>
      </c>
      <c r="AQ1022" s="511">
        <v>9</v>
      </c>
      <c r="AR1022" s="515">
        <f ca="1">IF($AQ1022=1,IF(INDIRECT(ADDRESS(($AO1022-1)*3+$AP1022+5,$AQ1022+7))="",0,INDIRECT(ADDRESS(($AO1022-1)*3+$AP1022+5,$AQ1022+7))),IF(INDIRECT(ADDRESS(($AO1022-1)*3+$AP1022+5,$AQ1022+7))="",0,IF(COUNTIF(INDIRECT(ADDRESS(($AO1022-1)*36+($AP1022-1)*12+6,COLUMN())):INDIRECT(ADDRESS(($AO1022-1)*36+($AP1022-1)*12+$AQ1022+4,COLUMN())),INDIRECT(ADDRESS(($AO1022-1)*3+$AP1022+5,$AQ1022+7)))&gt;=1,0,INDIRECT(ADDRESS(($AO1022-1)*3+$AP1022+5,$AQ1022+7)))))</f>
        <v>0</v>
      </c>
      <c r="AS1022" s="511">
        <f ca="1">COUNTIF(INDIRECT("H"&amp;(ROW()+12*(($AO1022-1)*3+$AP1022)-ROW())/12+5):INDIRECT("S"&amp;(ROW()+12*(($AO1022-1)*3+$AP1022)-ROW())/12+5),AR1022)</f>
        <v>0</v>
      </c>
      <c r="AT1022" s="515">
        <f ca="1">IF($AQ1022=1,IF(INDIRECT(ADDRESS(($AO1022-1)*3+$AP1022+5,$AQ1022+20))="",0,INDIRECT(ADDRESS(($AO1022-1)*3+$AP1022+5,$AQ1022+20))),IF(INDIRECT(ADDRESS(($AO1022-1)*3+$AP1022+5,$AQ1022+20))="",0,IF(COUNTIF(INDIRECT(ADDRESS(($AO1022-1)*36+($AP1022-1)*12+6,COLUMN())):INDIRECT(ADDRESS(($AO1022-1)*36+($AP1022-1)*12+$AQ1022+4,COLUMN())),INDIRECT(ADDRESS(($AO1022-1)*3+$AP1022+5,$AQ1022+20)))&gt;=1,0,INDIRECT(ADDRESS(($AO1022-1)*3+$AP1022+5,$AQ1022+20)))))</f>
        <v>0</v>
      </c>
      <c r="AU1022" s="511">
        <f ca="1">COUNTIF(INDIRECT("U"&amp;(ROW()+12*(($AO1022-1)*3+$AP1022)-ROW())/12+5):INDIRECT("AF"&amp;(ROW()+12*(($AO1022-1)*3+$AP1022)-ROW())/12+5),AT1022)</f>
        <v>0</v>
      </c>
      <c r="AV1022" s="511">
        <f ca="1">IF(AND(AR1022+AT1022&gt;0,AS1022+AU1022&gt;0),COUNTIF(AV$6:AV1021,"&gt;0")+1,0)</f>
        <v>0</v>
      </c>
    </row>
    <row r="1023" spans="41:48">
      <c r="AO1023" s="511">
        <v>29</v>
      </c>
      <c r="AP1023" s="511">
        <v>1</v>
      </c>
      <c r="AQ1023" s="511">
        <v>10</v>
      </c>
      <c r="AR1023" s="515">
        <f ca="1">IF($AQ1023=1,IF(INDIRECT(ADDRESS(($AO1023-1)*3+$AP1023+5,$AQ1023+7))="",0,INDIRECT(ADDRESS(($AO1023-1)*3+$AP1023+5,$AQ1023+7))),IF(INDIRECT(ADDRESS(($AO1023-1)*3+$AP1023+5,$AQ1023+7))="",0,IF(COUNTIF(INDIRECT(ADDRESS(($AO1023-1)*36+($AP1023-1)*12+6,COLUMN())):INDIRECT(ADDRESS(($AO1023-1)*36+($AP1023-1)*12+$AQ1023+4,COLUMN())),INDIRECT(ADDRESS(($AO1023-1)*3+$AP1023+5,$AQ1023+7)))&gt;=1,0,INDIRECT(ADDRESS(($AO1023-1)*3+$AP1023+5,$AQ1023+7)))))</f>
        <v>0</v>
      </c>
      <c r="AS1023" s="511">
        <f ca="1">COUNTIF(INDIRECT("H"&amp;(ROW()+12*(($AO1023-1)*3+$AP1023)-ROW())/12+5):INDIRECT("S"&amp;(ROW()+12*(($AO1023-1)*3+$AP1023)-ROW())/12+5),AR1023)</f>
        <v>0</v>
      </c>
      <c r="AT1023" s="515">
        <f ca="1">IF($AQ1023=1,IF(INDIRECT(ADDRESS(($AO1023-1)*3+$AP1023+5,$AQ1023+20))="",0,INDIRECT(ADDRESS(($AO1023-1)*3+$AP1023+5,$AQ1023+20))),IF(INDIRECT(ADDRESS(($AO1023-1)*3+$AP1023+5,$AQ1023+20))="",0,IF(COUNTIF(INDIRECT(ADDRESS(($AO1023-1)*36+($AP1023-1)*12+6,COLUMN())):INDIRECT(ADDRESS(($AO1023-1)*36+($AP1023-1)*12+$AQ1023+4,COLUMN())),INDIRECT(ADDRESS(($AO1023-1)*3+$AP1023+5,$AQ1023+20)))&gt;=1,0,INDIRECT(ADDRESS(($AO1023-1)*3+$AP1023+5,$AQ1023+20)))))</f>
        <v>0</v>
      </c>
      <c r="AU1023" s="511">
        <f ca="1">COUNTIF(INDIRECT("U"&amp;(ROW()+12*(($AO1023-1)*3+$AP1023)-ROW())/12+5):INDIRECT("AF"&amp;(ROW()+12*(($AO1023-1)*3+$AP1023)-ROW())/12+5),AT1023)</f>
        <v>0</v>
      </c>
      <c r="AV1023" s="511">
        <f ca="1">IF(AND(AR1023+AT1023&gt;0,AS1023+AU1023&gt;0),COUNTIF(AV$6:AV1022,"&gt;0")+1,0)</f>
        <v>0</v>
      </c>
    </row>
    <row r="1024" spans="41:48">
      <c r="AO1024" s="511">
        <v>29</v>
      </c>
      <c r="AP1024" s="511">
        <v>1</v>
      </c>
      <c r="AQ1024" s="511">
        <v>11</v>
      </c>
      <c r="AR1024" s="515">
        <f ca="1">IF($AQ1024=1,IF(INDIRECT(ADDRESS(($AO1024-1)*3+$AP1024+5,$AQ1024+7))="",0,INDIRECT(ADDRESS(($AO1024-1)*3+$AP1024+5,$AQ1024+7))),IF(INDIRECT(ADDRESS(($AO1024-1)*3+$AP1024+5,$AQ1024+7))="",0,IF(COUNTIF(INDIRECT(ADDRESS(($AO1024-1)*36+($AP1024-1)*12+6,COLUMN())):INDIRECT(ADDRESS(($AO1024-1)*36+($AP1024-1)*12+$AQ1024+4,COLUMN())),INDIRECT(ADDRESS(($AO1024-1)*3+$AP1024+5,$AQ1024+7)))&gt;=1,0,INDIRECT(ADDRESS(($AO1024-1)*3+$AP1024+5,$AQ1024+7)))))</f>
        <v>0</v>
      </c>
      <c r="AS1024" s="511">
        <f ca="1">COUNTIF(INDIRECT("H"&amp;(ROW()+12*(($AO1024-1)*3+$AP1024)-ROW())/12+5):INDIRECT("S"&amp;(ROW()+12*(($AO1024-1)*3+$AP1024)-ROW())/12+5),AR1024)</f>
        <v>0</v>
      </c>
      <c r="AT1024" s="515">
        <f ca="1">IF($AQ1024=1,IF(INDIRECT(ADDRESS(($AO1024-1)*3+$AP1024+5,$AQ1024+20))="",0,INDIRECT(ADDRESS(($AO1024-1)*3+$AP1024+5,$AQ1024+20))),IF(INDIRECT(ADDRESS(($AO1024-1)*3+$AP1024+5,$AQ1024+20))="",0,IF(COUNTIF(INDIRECT(ADDRESS(($AO1024-1)*36+($AP1024-1)*12+6,COLUMN())):INDIRECT(ADDRESS(($AO1024-1)*36+($AP1024-1)*12+$AQ1024+4,COLUMN())),INDIRECT(ADDRESS(($AO1024-1)*3+$AP1024+5,$AQ1024+20)))&gt;=1,0,INDIRECT(ADDRESS(($AO1024-1)*3+$AP1024+5,$AQ1024+20)))))</f>
        <v>0</v>
      </c>
      <c r="AU1024" s="511">
        <f ca="1">COUNTIF(INDIRECT("U"&amp;(ROW()+12*(($AO1024-1)*3+$AP1024)-ROW())/12+5):INDIRECT("AF"&amp;(ROW()+12*(($AO1024-1)*3+$AP1024)-ROW())/12+5),AT1024)</f>
        <v>0</v>
      </c>
      <c r="AV1024" s="511">
        <f ca="1">IF(AND(AR1024+AT1024&gt;0,AS1024+AU1024&gt;0),COUNTIF(AV$6:AV1023,"&gt;0")+1,0)</f>
        <v>0</v>
      </c>
    </row>
    <row r="1025" spans="41:48">
      <c r="AO1025" s="511">
        <v>29</v>
      </c>
      <c r="AP1025" s="511">
        <v>1</v>
      </c>
      <c r="AQ1025" s="511">
        <v>12</v>
      </c>
      <c r="AR1025" s="515">
        <f ca="1">IF($AQ1025=1,IF(INDIRECT(ADDRESS(($AO1025-1)*3+$AP1025+5,$AQ1025+7))="",0,INDIRECT(ADDRESS(($AO1025-1)*3+$AP1025+5,$AQ1025+7))),IF(INDIRECT(ADDRESS(($AO1025-1)*3+$AP1025+5,$AQ1025+7))="",0,IF(COUNTIF(INDIRECT(ADDRESS(($AO1025-1)*36+($AP1025-1)*12+6,COLUMN())):INDIRECT(ADDRESS(($AO1025-1)*36+($AP1025-1)*12+$AQ1025+4,COLUMN())),INDIRECT(ADDRESS(($AO1025-1)*3+$AP1025+5,$AQ1025+7)))&gt;=1,0,INDIRECT(ADDRESS(($AO1025-1)*3+$AP1025+5,$AQ1025+7)))))</f>
        <v>0</v>
      </c>
      <c r="AS1025" s="511">
        <f ca="1">COUNTIF(INDIRECT("H"&amp;(ROW()+12*(($AO1025-1)*3+$AP1025)-ROW())/12+5):INDIRECT("S"&amp;(ROW()+12*(($AO1025-1)*3+$AP1025)-ROW())/12+5),AR1025)</f>
        <v>0</v>
      </c>
      <c r="AT1025" s="515">
        <f ca="1">IF($AQ1025=1,IF(INDIRECT(ADDRESS(($AO1025-1)*3+$AP1025+5,$AQ1025+20))="",0,INDIRECT(ADDRESS(($AO1025-1)*3+$AP1025+5,$AQ1025+20))),IF(INDIRECT(ADDRESS(($AO1025-1)*3+$AP1025+5,$AQ1025+20))="",0,IF(COUNTIF(INDIRECT(ADDRESS(($AO1025-1)*36+($AP1025-1)*12+6,COLUMN())):INDIRECT(ADDRESS(($AO1025-1)*36+($AP1025-1)*12+$AQ1025+4,COLUMN())),INDIRECT(ADDRESS(($AO1025-1)*3+$AP1025+5,$AQ1025+20)))&gt;=1,0,INDIRECT(ADDRESS(($AO1025-1)*3+$AP1025+5,$AQ1025+20)))))</f>
        <v>0</v>
      </c>
      <c r="AU1025" s="511">
        <f ca="1">COUNTIF(INDIRECT("U"&amp;(ROW()+12*(($AO1025-1)*3+$AP1025)-ROW())/12+5):INDIRECT("AF"&amp;(ROW()+12*(($AO1025-1)*3+$AP1025)-ROW())/12+5),AT1025)</f>
        <v>0</v>
      </c>
      <c r="AV1025" s="511">
        <f ca="1">IF(AND(AR1025+AT1025&gt;0,AS1025+AU1025&gt;0),COUNTIF(AV$6:AV1024,"&gt;0")+1,0)</f>
        <v>0</v>
      </c>
    </row>
    <row r="1026" spans="41:48">
      <c r="AO1026" s="511">
        <v>29</v>
      </c>
      <c r="AP1026" s="511">
        <v>2</v>
      </c>
      <c r="AQ1026" s="511">
        <v>1</v>
      </c>
      <c r="AR1026" s="515">
        <f ca="1">IF($AQ1026=1,IF(INDIRECT(ADDRESS(($AO1026-1)*3+$AP1026+5,$AQ1026+7))="",0,INDIRECT(ADDRESS(($AO1026-1)*3+$AP1026+5,$AQ1026+7))),IF(INDIRECT(ADDRESS(($AO1026-1)*3+$AP1026+5,$AQ1026+7))="",0,IF(COUNTIF(INDIRECT(ADDRESS(($AO1026-1)*36+($AP1026-1)*12+6,COLUMN())):INDIRECT(ADDRESS(($AO1026-1)*36+($AP1026-1)*12+$AQ1026+4,COLUMN())),INDIRECT(ADDRESS(($AO1026-1)*3+$AP1026+5,$AQ1026+7)))&gt;=1,0,INDIRECT(ADDRESS(($AO1026-1)*3+$AP1026+5,$AQ1026+7)))))</f>
        <v>0</v>
      </c>
      <c r="AS1026" s="511">
        <f ca="1">COUNTIF(INDIRECT("H"&amp;(ROW()+12*(($AO1026-1)*3+$AP1026)-ROW())/12+5):INDIRECT("S"&amp;(ROW()+12*(($AO1026-1)*3+$AP1026)-ROW())/12+5),AR1026)</f>
        <v>0</v>
      </c>
      <c r="AT1026" s="515">
        <f ca="1">IF($AQ1026=1,IF(INDIRECT(ADDRESS(($AO1026-1)*3+$AP1026+5,$AQ1026+20))="",0,INDIRECT(ADDRESS(($AO1026-1)*3+$AP1026+5,$AQ1026+20))),IF(INDIRECT(ADDRESS(($AO1026-1)*3+$AP1026+5,$AQ1026+20))="",0,IF(COUNTIF(INDIRECT(ADDRESS(($AO1026-1)*36+($AP1026-1)*12+6,COLUMN())):INDIRECT(ADDRESS(($AO1026-1)*36+($AP1026-1)*12+$AQ1026+4,COLUMN())),INDIRECT(ADDRESS(($AO1026-1)*3+$AP1026+5,$AQ1026+20)))&gt;=1,0,INDIRECT(ADDRESS(($AO1026-1)*3+$AP1026+5,$AQ1026+20)))))</f>
        <v>0</v>
      </c>
      <c r="AU1026" s="511">
        <f ca="1">COUNTIF(INDIRECT("U"&amp;(ROW()+12*(($AO1026-1)*3+$AP1026)-ROW())/12+5):INDIRECT("AF"&amp;(ROW()+12*(($AO1026-1)*3+$AP1026)-ROW())/12+5),AT1026)</f>
        <v>0</v>
      </c>
      <c r="AV1026" s="511">
        <f ca="1">IF(AND(AR1026+AT1026&gt;0,AS1026+AU1026&gt;0),COUNTIF(AV$6:AV1025,"&gt;0")+1,0)</f>
        <v>0</v>
      </c>
    </row>
    <row r="1027" spans="41:48">
      <c r="AO1027" s="511">
        <v>29</v>
      </c>
      <c r="AP1027" s="511">
        <v>2</v>
      </c>
      <c r="AQ1027" s="511">
        <v>2</v>
      </c>
      <c r="AR1027" s="515">
        <f ca="1">IF($AQ1027=1,IF(INDIRECT(ADDRESS(($AO1027-1)*3+$AP1027+5,$AQ1027+7))="",0,INDIRECT(ADDRESS(($AO1027-1)*3+$AP1027+5,$AQ1027+7))),IF(INDIRECT(ADDRESS(($AO1027-1)*3+$AP1027+5,$AQ1027+7))="",0,IF(COUNTIF(INDIRECT(ADDRESS(($AO1027-1)*36+($AP1027-1)*12+6,COLUMN())):INDIRECT(ADDRESS(($AO1027-1)*36+($AP1027-1)*12+$AQ1027+4,COLUMN())),INDIRECT(ADDRESS(($AO1027-1)*3+$AP1027+5,$AQ1027+7)))&gt;=1,0,INDIRECT(ADDRESS(($AO1027-1)*3+$AP1027+5,$AQ1027+7)))))</f>
        <v>0</v>
      </c>
      <c r="AS1027" s="511">
        <f ca="1">COUNTIF(INDIRECT("H"&amp;(ROW()+12*(($AO1027-1)*3+$AP1027)-ROW())/12+5):INDIRECT("S"&amp;(ROW()+12*(($AO1027-1)*3+$AP1027)-ROW())/12+5),AR1027)</f>
        <v>0</v>
      </c>
      <c r="AT1027" s="515">
        <f ca="1">IF($AQ1027=1,IF(INDIRECT(ADDRESS(($AO1027-1)*3+$AP1027+5,$AQ1027+20))="",0,INDIRECT(ADDRESS(($AO1027-1)*3+$AP1027+5,$AQ1027+20))),IF(INDIRECT(ADDRESS(($AO1027-1)*3+$AP1027+5,$AQ1027+20))="",0,IF(COUNTIF(INDIRECT(ADDRESS(($AO1027-1)*36+($AP1027-1)*12+6,COLUMN())):INDIRECT(ADDRESS(($AO1027-1)*36+($AP1027-1)*12+$AQ1027+4,COLUMN())),INDIRECT(ADDRESS(($AO1027-1)*3+$AP1027+5,$AQ1027+20)))&gt;=1,0,INDIRECT(ADDRESS(($AO1027-1)*3+$AP1027+5,$AQ1027+20)))))</f>
        <v>0</v>
      </c>
      <c r="AU1027" s="511">
        <f ca="1">COUNTIF(INDIRECT("U"&amp;(ROW()+12*(($AO1027-1)*3+$AP1027)-ROW())/12+5):INDIRECT("AF"&amp;(ROW()+12*(($AO1027-1)*3+$AP1027)-ROW())/12+5),AT1027)</f>
        <v>0</v>
      </c>
      <c r="AV1027" s="511">
        <f ca="1">IF(AND(AR1027+AT1027&gt;0,AS1027+AU1027&gt;0),COUNTIF(AV$6:AV1026,"&gt;0")+1,0)</f>
        <v>0</v>
      </c>
    </row>
    <row r="1028" spans="41:48">
      <c r="AO1028" s="511">
        <v>29</v>
      </c>
      <c r="AP1028" s="511">
        <v>2</v>
      </c>
      <c r="AQ1028" s="511">
        <v>3</v>
      </c>
      <c r="AR1028" s="515">
        <f ca="1">IF($AQ1028=1,IF(INDIRECT(ADDRESS(($AO1028-1)*3+$AP1028+5,$AQ1028+7))="",0,INDIRECT(ADDRESS(($AO1028-1)*3+$AP1028+5,$AQ1028+7))),IF(INDIRECT(ADDRESS(($AO1028-1)*3+$AP1028+5,$AQ1028+7))="",0,IF(COUNTIF(INDIRECT(ADDRESS(($AO1028-1)*36+($AP1028-1)*12+6,COLUMN())):INDIRECT(ADDRESS(($AO1028-1)*36+($AP1028-1)*12+$AQ1028+4,COLUMN())),INDIRECT(ADDRESS(($AO1028-1)*3+$AP1028+5,$AQ1028+7)))&gt;=1,0,INDIRECT(ADDRESS(($AO1028-1)*3+$AP1028+5,$AQ1028+7)))))</f>
        <v>0</v>
      </c>
      <c r="AS1028" s="511">
        <f ca="1">COUNTIF(INDIRECT("H"&amp;(ROW()+12*(($AO1028-1)*3+$AP1028)-ROW())/12+5):INDIRECT("S"&amp;(ROW()+12*(($AO1028-1)*3+$AP1028)-ROW())/12+5),AR1028)</f>
        <v>0</v>
      </c>
      <c r="AT1028" s="515">
        <f ca="1">IF($AQ1028=1,IF(INDIRECT(ADDRESS(($AO1028-1)*3+$AP1028+5,$AQ1028+20))="",0,INDIRECT(ADDRESS(($AO1028-1)*3+$AP1028+5,$AQ1028+20))),IF(INDIRECT(ADDRESS(($AO1028-1)*3+$AP1028+5,$AQ1028+20))="",0,IF(COUNTIF(INDIRECT(ADDRESS(($AO1028-1)*36+($AP1028-1)*12+6,COLUMN())):INDIRECT(ADDRESS(($AO1028-1)*36+($AP1028-1)*12+$AQ1028+4,COLUMN())),INDIRECT(ADDRESS(($AO1028-1)*3+$AP1028+5,$AQ1028+20)))&gt;=1,0,INDIRECT(ADDRESS(($AO1028-1)*3+$AP1028+5,$AQ1028+20)))))</f>
        <v>0</v>
      </c>
      <c r="AU1028" s="511">
        <f ca="1">COUNTIF(INDIRECT("U"&amp;(ROW()+12*(($AO1028-1)*3+$AP1028)-ROW())/12+5):INDIRECT("AF"&amp;(ROW()+12*(($AO1028-1)*3+$AP1028)-ROW())/12+5),AT1028)</f>
        <v>0</v>
      </c>
      <c r="AV1028" s="511">
        <f ca="1">IF(AND(AR1028+AT1028&gt;0,AS1028+AU1028&gt;0),COUNTIF(AV$6:AV1027,"&gt;0")+1,0)</f>
        <v>0</v>
      </c>
    </row>
    <row r="1029" spans="41:48">
      <c r="AO1029" s="511">
        <v>29</v>
      </c>
      <c r="AP1029" s="511">
        <v>2</v>
      </c>
      <c r="AQ1029" s="511">
        <v>4</v>
      </c>
      <c r="AR1029" s="515">
        <f ca="1">IF($AQ1029=1,IF(INDIRECT(ADDRESS(($AO1029-1)*3+$AP1029+5,$AQ1029+7))="",0,INDIRECT(ADDRESS(($AO1029-1)*3+$AP1029+5,$AQ1029+7))),IF(INDIRECT(ADDRESS(($AO1029-1)*3+$AP1029+5,$AQ1029+7))="",0,IF(COUNTIF(INDIRECT(ADDRESS(($AO1029-1)*36+($AP1029-1)*12+6,COLUMN())):INDIRECT(ADDRESS(($AO1029-1)*36+($AP1029-1)*12+$AQ1029+4,COLUMN())),INDIRECT(ADDRESS(($AO1029-1)*3+$AP1029+5,$AQ1029+7)))&gt;=1,0,INDIRECT(ADDRESS(($AO1029-1)*3+$AP1029+5,$AQ1029+7)))))</f>
        <v>0</v>
      </c>
      <c r="AS1029" s="511">
        <f ca="1">COUNTIF(INDIRECT("H"&amp;(ROW()+12*(($AO1029-1)*3+$AP1029)-ROW())/12+5):INDIRECT("S"&amp;(ROW()+12*(($AO1029-1)*3+$AP1029)-ROW())/12+5),AR1029)</f>
        <v>0</v>
      </c>
      <c r="AT1029" s="515">
        <f ca="1">IF($AQ1029=1,IF(INDIRECT(ADDRESS(($AO1029-1)*3+$AP1029+5,$AQ1029+20))="",0,INDIRECT(ADDRESS(($AO1029-1)*3+$AP1029+5,$AQ1029+20))),IF(INDIRECT(ADDRESS(($AO1029-1)*3+$AP1029+5,$AQ1029+20))="",0,IF(COUNTIF(INDIRECT(ADDRESS(($AO1029-1)*36+($AP1029-1)*12+6,COLUMN())):INDIRECT(ADDRESS(($AO1029-1)*36+($AP1029-1)*12+$AQ1029+4,COLUMN())),INDIRECT(ADDRESS(($AO1029-1)*3+$AP1029+5,$AQ1029+20)))&gt;=1,0,INDIRECT(ADDRESS(($AO1029-1)*3+$AP1029+5,$AQ1029+20)))))</f>
        <v>0</v>
      </c>
      <c r="AU1029" s="511">
        <f ca="1">COUNTIF(INDIRECT("U"&amp;(ROW()+12*(($AO1029-1)*3+$AP1029)-ROW())/12+5):INDIRECT("AF"&amp;(ROW()+12*(($AO1029-1)*3+$AP1029)-ROW())/12+5),AT1029)</f>
        <v>0</v>
      </c>
      <c r="AV1029" s="511">
        <f ca="1">IF(AND(AR1029+AT1029&gt;0,AS1029+AU1029&gt;0),COUNTIF(AV$6:AV1028,"&gt;0")+1,0)</f>
        <v>0</v>
      </c>
    </row>
    <row r="1030" spans="41:48">
      <c r="AO1030" s="511">
        <v>29</v>
      </c>
      <c r="AP1030" s="511">
        <v>2</v>
      </c>
      <c r="AQ1030" s="511">
        <v>5</v>
      </c>
      <c r="AR1030" s="515">
        <f ca="1">IF($AQ1030=1,IF(INDIRECT(ADDRESS(($AO1030-1)*3+$AP1030+5,$AQ1030+7))="",0,INDIRECT(ADDRESS(($AO1030-1)*3+$AP1030+5,$AQ1030+7))),IF(INDIRECT(ADDRESS(($AO1030-1)*3+$AP1030+5,$AQ1030+7))="",0,IF(COUNTIF(INDIRECT(ADDRESS(($AO1030-1)*36+($AP1030-1)*12+6,COLUMN())):INDIRECT(ADDRESS(($AO1030-1)*36+($AP1030-1)*12+$AQ1030+4,COLUMN())),INDIRECT(ADDRESS(($AO1030-1)*3+$AP1030+5,$AQ1030+7)))&gt;=1,0,INDIRECT(ADDRESS(($AO1030-1)*3+$AP1030+5,$AQ1030+7)))))</f>
        <v>0</v>
      </c>
      <c r="AS1030" s="511">
        <f ca="1">COUNTIF(INDIRECT("H"&amp;(ROW()+12*(($AO1030-1)*3+$AP1030)-ROW())/12+5):INDIRECT("S"&amp;(ROW()+12*(($AO1030-1)*3+$AP1030)-ROW())/12+5),AR1030)</f>
        <v>0</v>
      </c>
      <c r="AT1030" s="515">
        <f ca="1">IF($AQ1030=1,IF(INDIRECT(ADDRESS(($AO1030-1)*3+$AP1030+5,$AQ1030+20))="",0,INDIRECT(ADDRESS(($AO1030-1)*3+$AP1030+5,$AQ1030+20))),IF(INDIRECT(ADDRESS(($AO1030-1)*3+$AP1030+5,$AQ1030+20))="",0,IF(COUNTIF(INDIRECT(ADDRESS(($AO1030-1)*36+($AP1030-1)*12+6,COLUMN())):INDIRECT(ADDRESS(($AO1030-1)*36+($AP1030-1)*12+$AQ1030+4,COLUMN())),INDIRECT(ADDRESS(($AO1030-1)*3+$AP1030+5,$AQ1030+20)))&gt;=1,0,INDIRECT(ADDRESS(($AO1030-1)*3+$AP1030+5,$AQ1030+20)))))</f>
        <v>0</v>
      </c>
      <c r="AU1030" s="511">
        <f ca="1">COUNTIF(INDIRECT("U"&amp;(ROW()+12*(($AO1030-1)*3+$AP1030)-ROW())/12+5):INDIRECT("AF"&amp;(ROW()+12*(($AO1030-1)*3+$AP1030)-ROW())/12+5),AT1030)</f>
        <v>0</v>
      </c>
      <c r="AV1030" s="511">
        <f ca="1">IF(AND(AR1030+AT1030&gt;0,AS1030+AU1030&gt;0),COUNTIF(AV$6:AV1029,"&gt;0")+1,0)</f>
        <v>0</v>
      </c>
    </row>
    <row r="1031" spans="41:48">
      <c r="AO1031" s="511">
        <v>29</v>
      </c>
      <c r="AP1031" s="511">
        <v>2</v>
      </c>
      <c r="AQ1031" s="511">
        <v>6</v>
      </c>
      <c r="AR1031" s="515">
        <f ca="1">IF($AQ1031=1,IF(INDIRECT(ADDRESS(($AO1031-1)*3+$AP1031+5,$AQ1031+7))="",0,INDIRECT(ADDRESS(($AO1031-1)*3+$AP1031+5,$AQ1031+7))),IF(INDIRECT(ADDRESS(($AO1031-1)*3+$AP1031+5,$AQ1031+7))="",0,IF(COUNTIF(INDIRECT(ADDRESS(($AO1031-1)*36+($AP1031-1)*12+6,COLUMN())):INDIRECT(ADDRESS(($AO1031-1)*36+($AP1031-1)*12+$AQ1031+4,COLUMN())),INDIRECT(ADDRESS(($AO1031-1)*3+$AP1031+5,$AQ1031+7)))&gt;=1,0,INDIRECT(ADDRESS(($AO1031-1)*3+$AP1031+5,$AQ1031+7)))))</f>
        <v>0</v>
      </c>
      <c r="AS1031" s="511">
        <f ca="1">COUNTIF(INDIRECT("H"&amp;(ROW()+12*(($AO1031-1)*3+$AP1031)-ROW())/12+5):INDIRECT("S"&amp;(ROW()+12*(($AO1031-1)*3+$AP1031)-ROW())/12+5),AR1031)</f>
        <v>0</v>
      </c>
      <c r="AT1031" s="515">
        <f ca="1">IF($AQ1031=1,IF(INDIRECT(ADDRESS(($AO1031-1)*3+$AP1031+5,$AQ1031+20))="",0,INDIRECT(ADDRESS(($AO1031-1)*3+$AP1031+5,$AQ1031+20))),IF(INDIRECT(ADDRESS(($AO1031-1)*3+$AP1031+5,$AQ1031+20))="",0,IF(COUNTIF(INDIRECT(ADDRESS(($AO1031-1)*36+($AP1031-1)*12+6,COLUMN())):INDIRECT(ADDRESS(($AO1031-1)*36+($AP1031-1)*12+$AQ1031+4,COLUMN())),INDIRECT(ADDRESS(($AO1031-1)*3+$AP1031+5,$AQ1031+20)))&gt;=1,0,INDIRECT(ADDRESS(($AO1031-1)*3+$AP1031+5,$AQ1031+20)))))</f>
        <v>0</v>
      </c>
      <c r="AU1031" s="511">
        <f ca="1">COUNTIF(INDIRECT("U"&amp;(ROW()+12*(($AO1031-1)*3+$AP1031)-ROW())/12+5):INDIRECT("AF"&amp;(ROW()+12*(($AO1031-1)*3+$AP1031)-ROW())/12+5),AT1031)</f>
        <v>0</v>
      </c>
      <c r="AV1031" s="511">
        <f ca="1">IF(AND(AR1031+AT1031&gt;0,AS1031+AU1031&gt;0),COUNTIF(AV$6:AV1030,"&gt;0")+1,0)</f>
        <v>0</v>
      </c>
    </row>
    <row r="1032" spans="41:48">
      <c r="AO1032" s="511">
        <v>29</v>
      </c>
      <c r="AP1032" s="511">
        <v>2</v>
      </c>
      <c r="AQ1032" s="511">
        <v>7</v>
      </c>
      <c r="AR1032" s="515">
        <f ca="1">IF($AQ1032=1,IF(INDIRECT(ADDRESS(($AO1032-1)*3+$AP1032+5,$AQ1032+7))="",0,INDIRECT(ADDRESS(($AO1032-1)*3+$AP1032+5,$AQ1032+7))),IF(INDIRECT(ADDRESS(($AO1032-1)*3+$AP1032+5,$AQ1032+7))="",0,IF(COUNTIF(INDIRECT(ADDRESS(($AO1032-1)*36+($AP1032-1)*12+6,COLUMN())):INDIRECT(ADDRESS(($AO1032-1)*36+($AP1032-1)*12+$AQ1032+4,COLUMN())),INDIRECT(ADDRESS(($AO1032-1)*3+$AP1032+5,$AQ1032+7)))&gt;=1,0,INDIRECT(ADDRESS(($AO1032-1)*3+$AP1032+5,$AQ1032+7)))))</f>
        <v>0</v>
      </c>
      <c r="AS1032" s="511">
        <f ca="1">COUNTIF(INDIRECT("H"&amp;(ROW()+12*(($AO1032-1)*3+$AP1032)-ROW())/12+5):INDIRECT("S"&amp;(ROW()+12*(($AO1032-1)*3+$AP1032)-ROW())/12+5),AR1032)</f>
        <v>0</v>
      </c>
      <c r="AT1032" s="515">
        <f ca="1">IF($AQ1032=1,IF(INDIRECT(ADDRESS(($AO1032-1)*3+$AP1032+5,$AQ1032+20))="",0,INDIRECT(ADDRESS(($AO1032-1)*3+$AP1032+5,$AQ1032+20))),IF(INDIRECT(ADDRESS(($AO1032-1)*3+$AP1032+5,$AQ1032+20))="",0,IF(COUNTIF(INDIRECT(ADDRESS(($AO1032-1)*36+($AP1032-1)*12+6,COLUMN())):INDIRECT(ADDRESS(($AO1032-1)*36+($AP1032-1)*12+$AQ1032+4,COLUMN())),INDIRECT(ADDRESS(($AO1032-1)*3+$AP1032+5,$AQ1032+20)))&gt;=1,0,INDIRECT(ADDRESS(($AO1032-1)*3+$AP1032+5,$AQ1032+20)))))</f>
        <v>0</v>
      </c>
      <c r="AU1032" s="511">
        <f ca="1">COUNTIF(INDIRECT("U"&amp;(ROW()+12*(($AO1032-1)*3+$AP1032)-ROW())/12+5):INDIRECT("AF"&amp;(ROW()+12*(($AO1032-1)*3+$AP1032)-ROW())/12+5),AT1032)</f>
        <v>0</v>
      </c>
      <c r="AV1032" s="511">
        <f ca="1">IF(AND(AR1032+AT1032&gt;0,AS1032+AU1032&gt;0),COUNTIF(AV$6:AV1031,"&gt;0")+1,0)</f>
        <v>0</v>
      </c>
    </row>
    <row r="1033" spans="41:48">
      <c r="AO1033" s="511">
        <v>29</v>
      </c>
      <c r="AP1033" s="511">
        <v>2</v>
      </c>
      <c r="AQ1033" s="511">
        <v>8</v>
      </c>
      <c r="AR1033" s="515">
        <f ca="1">IF($AQ1033=1,IF(INDIRECT(ADDRESS(($AO1033-1)*3+$AP1033+5,$AQ1033+7))="",0,INDIRECT(ADDRESS(($AO1033-1)*3+$AP1033+5,$AQ1033+7))),IF(INDIRECT(ADDRESS(($AO1033-1)*3+$AP1033+5,$AQ1033+7))="",0,IF(COUNTIF(INDIRECT(ADDRESS(($AO1033-1)*36+($AP1033-1)*12+6,COLUMN())):INDIRECT(ADDRESS(($AO1033-1)*36+($AP1033-1)*12+$AQ1033+4,COLUMN())),INDIRECT(ADDRESS(($AO1033-1)*3+$AP1033+5,$AQ1033+7)))&gt;=1,0,INDIRECT(ADDRESS(($AO1033-1)*3+$AP1033+5,$AQ1033+7)))))</f>
        <v>0</v>
      </c>
      <c r="AS1033" s="511">
        <f ca="1">COUNTIF(INDIRECT("H"&amp;(ROW()+12*(($AO1033-1)*3+$AP1033)-ROW())/12+5):INDIRECT("S"&amp;(ROW()+12*(($AO1033-1)*3+$AP1033)-ROW())/12+5),AR1033)</f>
        <v>0</v>
      </c>
      <c r="AT1033" s="515">
        <f ca="1">IF($AQ1033=1,IF(INDIRECT(ADDRESS(($AO1033-1)*3+$AP1033+5,$AQ1033+20))="",0,INDIRECT(ADDRESS(($AO1033-1)*3+$AP1033+5,$AQ1033+20))),IF(INDIRECT(ADDRESS(($AO1033-1)*3+$AP1033+5,$AQ1033+20))="",0,IF(COUNTIF(INDIRECT(ADDRESS(($AO1033-1)*36+($AP1033-1)*12+6,COLUMN())):INDIRECT(ADDRESS(($AO1033-1)*36+($AP1033-1)*12+$AQ1033+4,COLUMN())),INDIRECT(ADDRESS(($AO1033-1)*3+$AP1033+5,$AQ1033+20)))&gt;=1,0,INDIRECT(ADDRESS(($AO1033-1)*3+$AP1033+5,$AQ1033+20)))))</f>
        <v>0</v>
      </c>
      <c r="AU1033" s="511">
        <f ca="1">COUNTIF(INDIRECT("U"&amp;(ROW()+12*(($AO1033-1)*3+$AP1033)-ROW())/12+5):INDIRECT("AF"&amp;(ROW()+12*(($AO1033-1)*3+$AP1033)-ROW())/12+5),AT1033)</f>
        <v>0</v>
      </c>
      <c r="AV1033" s="511">
        <f ca="1">IF(AND(AR1033+AT1033&gt;0,AS1033+AU1033&gt;0),COUNTIF(AV$6:AV1032,"&gt;0")+1,0)</f>
        <v>0</v>
      </c>
    </row>
    <row r="1034" spans="41:48">
      <c r="AO1034" s="511">
        <v>29</v>
      </c>
      <c r="AP1034" s="511">
        <v>2</v>
      </c>
      <c r="AQ1034" s="511">
        <v>9</v>
      </c>
      <c r="AR1034" s="515">
        <f ca="1">IF($AQ1034=1,IF(INDIRECT(ADDRESS(($AO1034-1)*3+$AP1034+5,$AQ1034+7))="",0,INDIRECT(ADDRESS(($AO1034-1)*3+$AP1034+5,$AQ1034+7))),IF(INDIRECT(ADDRESS(($AO1034-1)*3+$AP1034+5,$AQ1034+7))="",0,IF(COUNTIF(INDIRECT(ADDRESS(($AO1034-1)*36+($AP1034-1)*12+6,COLUMN())):INDIRECT(ADDRESS(($AO1034-1)*36+($AP1034-1)*12+$AQ1034+4,COLUMN())),INDIRECT(ADDRESS(($AO1034-1)*3+$AP1034+5,$AQ1034+7)))&gt;=1,0,INDIRECT(ADDRESS(($AO1034-1)*3+$AP1034+5,$AQ1034+7)))))</f>
        <v>0</v>
      </c>
      <c r="AS1034" s="511">
        <f ca="1">COUNTIF(INDIRECT("H"&amp;(ROW()+12*(($AO1034-1)*3+$AP1034)-ROW())/12+5):INDIRECT("S"&amp;(ROW()+12*(($AO1034-1)*3+$AP1034)-ROW())/12+5),AR1034)</f>
        <v>0</v>
      </c>
      <c r="AT1034" s="515">
        <f ca="1">IF($AQ1034=1,IF(INDIRECT(ADDRESS(($AO1034-1)*3+$AP1034+5,$AQ1034+20))="",0,INDIRECT(ADDRESS(($AO1034-1)*3+$AP1034+5,$AQ1034+20))),IF(INDIRECT(ADDRESS(($AO1034-1)*3+$AP1034+5,$AQ1034+20))="",0,IF(COUNTIF(INDIRECT(ADDRESS(($AO1034-1)*36+($AP1034-1)*12+6,COLUMN())):INDIRECT(ADDRESS(($AO1034-1)*36+($AP1034-1)*12+$AQ1034+4,COLUMN())),INDIRECT(ADDRESS(($AO1034-1)*3+$AP1034+5,$AQ1034+20)))&gt;=1,0,INDIRECT(ADDRESS(($AO1034-1)*3+$AP1034+5,$AQ1034+20)))))</f>
        <v>0</v>
      </c>
      <c r="AU1034" s="511">
        <f ca="1">COUNTIF(INDIRECT("U"&amp;(ROW()+12*(($AO1034-1)*3+$AP1034)-ROW())/12+5):INDIRECT("AF"&amp;(ROW()+12*(($AO1034-1)*3+$AP1034)-ROW())/12+5),AT1034)</f>
        <v>0</v>
      </c>
      <c r="AV1034" s="511">
        <f ca="1">IF(AND(AR1034+AT1034&gt;0,AS1034+AU1034&gt;0),COUNTIF(AV$6:AV1033,"&gt;0")+1,0)</f>
        <v>0</v>
      </c>
    </row>
    <row r="1035" spans="41:48">
      <c r="AO1035" s="511">
        <v>29</v>
      </c>
      <c r="AP1035" s="511">
        <v>2</v>
      </c>
      <c r="AQ1035" s="511">
        <v>10</v>
      </c>
      <c r="AR1035" s="515">
        <f ca="1">IF($AQ1035=1,IF(INDIRECT(ADDRESS(($AO1035-1)*3+$AP1035+5,$AQ1035+7))="",0,INDIRECT(ADDRESS(($AO1035-1)*3+$AP1035+5,$AQ1035+7))),IF(INDIRECT(ADDRESS(($AO1035-1)*3+$AP1035+5,$AQ1035+7))="",0,IF(COUNTIF(INDIRECT(ADDRESS(($AO1035-1)*36+($AP1035-1)*12+6,COLUMN())):INDIRECT(ADDRESS(($AO1035-1)*36+($AP1035-1)*12+$AQ1035+4,COLUMN())),INDIRECT(ADDRESS(($AO1035-1)*3+$AP1035+5,$AQ1035+7)))&gt;=1,0,INDIRECT(ADDRESS(($AO1035-1)*3+$AP1035+5,$AQ1035+7)))))</f>
        <v>0</v>
      </c>
      <c r="AS1035" s="511">
        <f ca="1">COUNTIF(INDIRECT("H"&amp;(ROW()+12*(($AO1035-1)*3+$AP1035)-ROW())/12+5):INDIRECT("S"&amp;(ROW()+12*(($AO1035-1)*3+$AP1035)-ROW())/12+5),AR1035)</f>
        <v>0</v>
      </c>
      <c r="AT1035" s="515">
        <f ca="1">IF($AQ1035=1,IF(INDIRECT(ADDRESS(($AO1035-1)*3+$AP1035+5,$AQ1035+20))="",0,INDIRECT(ADDRESS(($AO1035-1)*3+$AP1035+5,$AQ1035+20))),IF(INDIRECT(ADDRESS(($AO1035-1)*3+$AP1035+5,$AQ1035+20))="",0,IF(COUNTIF(INDIRECT(ADDRESS(($AO1035-1)*36+($AP1035-1)*12+6,COLUMN())):INDIRECT(ADDRESS(($AO1035-1)*36+($AP1035-1)*12+$AQ1035+4,COLUMN())),INDIRECT(ADDRESS(($AO1035-1)*3+$AP1035+5,$AQ1035+20)))&gt;=1,0,INDIRECT(ADDRESS(($AO1035-1)*3+$AP1035+5,$AQ1035+20)))))</f>
        <v>0</v>
      </c>
      <c r="AU1035" s="511">
        <f ca="1">COUNTIF(INDIRECT("U"&amp;(ROW()+12*(($AO1035-1)*3+$AP1035)-ROW())/12+5):INDIRECT("AF"&amp;(ROW()+12*(($AO1035-1)*3+$AP1035)-ROW())/12+5),AT1035)</f>
        <v>0</v>
      </c>
      <c r="AV1035" s="511">
        <f ca="1">IF(AND(AR1035+AT1035&gt;0,AS1035+AU1035&gt;0),COUNTIF(AV$6:AV1034,"&gt;0")+1,0)</f>
        <v>0</v>
      </c>
    </row>
    <row r="1036" spans="41:48">
      <c r="AO1036" s="511">
        <v>29</v>
      </c>
      <c r="AP1036" s="511">
        <v>2</v>
      </c>
      <c r="AQ1036" s="511">
        <v>11</v>
      </c>
      <c r="AR1036" s="515">
        <f ca="1">IF($AQ1036=1,IF(INDIRECT(ADDRESS(($AO1036-1)*3+$AP1036+5,$AQ1036+7))="",0,INDIRECT(ADDRESS(($AO1036-1)*3+$AP1036+5,$AQ1036+7))),IF(INDIRECT(ADDRESS(($AO1036-1)*3+$AP1036+5,$AQ1036+7))="",0,IF(COUNTIF(INDIRECT(ADDRESS(($AO1036-1)*36+($AP1036-1)*12+6,COLUMN())):INDIRECT(ADDRESS(($AO1036-1)*36+($AP1036-1)*12+$AQ1036+4,COLUMN())),INDIRECT(ADDRESS(($AO1036-1)*3+$AP1036+5,$AQ1036+7)))&gt;=1,0,INDIRECT(ADDRESS(($AO1036-1)*3+$AP1036+5,$AQ1036+7)))))</f>
        <v>0</v>
      </c>
      <c r="AS1036" s="511">
        <f ca="1">COUNTIF(INDIRECT("H"&amp;(ROW()+12*(($AO1036-1)*3+$AP1036)-ROW())/12+5):INDIRECT("S"&amp;(ROW()+12*(($AO1036-1)*3+$AP1036)-ROW())/12+5),AR1036)</f>
        <v>0</v>
      </c>
      <c r="AT1036" s="515">
        <f ca="1">IF($AQ1036=1,IF(INDIRECT(ADDRESS(($AO1036-1)*3+$AP1036+5,$AQ1036+20))="",0,INDIRECT(ADDRESS(($AO1036-1)*3+$AP1036+5,$AQ1036+20))),IF(INDIRECT(ADDRESS(($AO1036-1)*3+$AP1036+5,$AQ1036+20))="",0,IF(COUNTIF(INDIRECT(ADDRESS(($AO1036-1)*36+($AP1036-1)*12+6,COLUMN())):INDIRECT(ADDRESS(($AO1036-1)*36+($AP1036-1)*12+$AQ1036+4,COLUMN())),INDIRECT(ADDRESS(($AO1036-1)*3+$AP1036+5,$AQ1036+20)))&gt;=1,0,INDIRECT(ADDRESS(($AO1036-1)*3+$AP1036+5,$AQ1036+20)))))</f>
        <v>0</v>
      </c>
      <c r="AU1036" s="511">
        <f ca="1">COUNTIF(INDIRECT("U"&amp;(ROW()+12*(($AO1036-1)*3+$AP1036)-ROW())/12+5):INDIRECT("AF"&amp;(ROW()+12*(($AO1036-1)*3+$AP1036)-ROW())/12+5),AT1036)</f>
        <v>0</v>
      </c>
      <c r="AV1036" s="511">
        <f ca="1">IF(AND(AR1036+AT1036&gt;0,AS1036+AU1036&gt;0),COUNTIF(AV$6:AV1035,"&gt;0")+1,0)</f>
        <v>0</v>
      </c>
    </row>
    <row r="1037" spans="41:48">
      <c r="AO1037" s="511">
        <v>29</v>
      </c>
      <c r="AP1037" s="511">
        <v>2</v>
      </c>
      <c r="AQ1037" s="511">
        <v>12</v>
      </c>
      <c r="AR1037" s="515">
        <f ca="1">IF($AQ1037=1,IF(INDIRECT(ADDRESS(($AO1037-1)*3+$AP1037+5,$AQ1037+7))="",0,INDIRECT(ADDRESS(($AO1037-1)*3+$AP1037+5,$AQ1037+7))),IF(INDIRECT(ADDRESS(($AO1037-1)*3+$AP1037+5,$AQ1037+7))="",0,IF(COUNTIF(INDIRECT(ADDRESS(($AO1037-1)*36+($AP1037-1)*12+6,COLUMN())):INDIRECT(ADDRESS(($AO1037-1)*36+($AP1037-1)*12+$AQ1037+4,COLUMN())),INDIRECT(ADDRESS(($AO1037-1)*3+$AP1037+5,$AQ1037+7)))&gt;=1,0,INDIRECT(ADDRESS(($AO1037-1)*3+$AP1037+5,$AQ1037+7)))))</f>
        <v>0</v>
      </c>
      <c r="AS1037" s="511">
        <f ca="1">COUNTIF(INDIRECT("H"&amp;(ROW()+12*(($AO1037-1)*3+$AP1037)-ROW())/12+5):INDIRECT("S"&amp;(ROW()+12*(($AO1037-1)*3+$AP1037)-ROW())/12+5),AR1037)</f>
        <v>0</v>
      </c>
      <c r="AT1037" s="515">
        <f ca="1">IF($AQ1037=1,IF(INDIRECT(ADDRESS(($AO1037-1)*3+$AP1037+5,$AQ1037+20))="",0,INDIRECT(ADDRESS(($AO1037-1)*3+$AP1037+5,$AQ1037+20))),IF(INDIRECT(ADDRESS(($AO1037-1)*3+$AP1037+5,$AQ1037+20))="",0,IF(COUNTIF(INDIRECT(ADDRESS(($AO1037-1)*36+($AP1037-1)*12+6,COLUMN())):INDIRECT(ADDRESS(($AO1037-1)*36+($AP1037-1)*12+$AQ1037+4,COLUMN())),INDIRECT(ADDRESS(($AO1037-1)*3+$AP1037+5,$AQ1037+20)))&gt;=1,0,INDIRECT(ADDRESS(($AO1037-1)*3+$AP1037+5,$AQ1037+20)))))</f>
        <v>0</v>
      </c>
      <c r="AU1037" s="511">
        <f ca="1">COUNTIF(INDIRECT("U"&amp;(ROW()+12*(($AO1037-1)*3+$AP1037)-ROW())/12+5):INDIRECT("AF"&amp;(ROW()+12*(($AO1037-1)*3+$AP1037)-ROW())/12+5),AT1037)</f>
        <v>0</v>
      </c>
      <c r="AV1037" s="511">
        <f ca="1">IF(AND(AR1037+AT1037&gt;0,AS1037+AU1037&gt;0),COUNTIF(AV$6:AV1036,"&gt;0")+1,0)</f>
        <v>0</v>
      </c>
    </row>
    <row r="1038" spans="41:48">
      <c r="AO1038" s="511">
        <v>29</v>
      </c>
      <c r="AP1038" s="511">
        <v>3</v>
      </c>
      <c r="AQ1038" s="511">
        <v>1</v>
      </c>
      <c r="AR1038" s="515">
        <f ca="1">IF($AQ1038=1,IF(INDIRECT(ADDRESS(($AO1038-1)*3+$AP1038+5,$AQ1038+7))="",0,INDIRECT(ADDRESS(($AO1038-1)*3+$AP1038+5,$AQ1038+7))),IF(INDIRECT(ADDRESS(($AO1038-1)*3+$AP1038+5,$AQ1038+7))="",0,IF(COUNTIF(INDIRECT(ADDRESS(($AO1038-1)*36+($AP1038-1)*12+6,COLUMN())):INDIRECT(ADDRESS(($AO1038-1)*36+($AP1038-1)*12+$AQ1038+4,COLUMN())),INDIRECT(ADDRESS(($AO1038-1)*3+$AP1038+5,$AQ1038+7)))&gt;=1,0,INDIRECT(ADDRESS(($AO1038-1)*3+$AP1038+5,$AQ1038+7)))))</f>
        <v>0</v>
      </c>
      <c r="AS1038" s="511">
        <f ca="1">COUNTIF(INDIRECT("H"&amp;(ROW()+12*(($AO1038-1)*3+$AP1038)-ROW())/12+5):INDIRECT("S"&amp;(ROW()+12*(($AO1038-1)*3+$AP1038)-ROW())/12+5),AR1038)</f>
        <v>0</v>
      </c>
      <c r="AT1038" s="515">
        <f ca="1">IF($AQ1038=1,IF(INDIRECT(ADDRESS(($AO1038-1)*3+$AP1038+5,$AQ1038+20))="",0,INDIRECT(ADDRESS(($AO1038-1)*3+$AP1038+5,$AQ1038+20))),IF(INDIRECT(ADDRESS(($AO1038-1)*3+$AP1038+5,$AQ1038+20))="",0,IF(COUNTIF(INDIRECT(ADDRESS(($AO1038-1)*36+($AP1038-1)*12+6,COLUMN())):INDIRECT(ADDRESS(($AO1038-1)*36+($AP1038-1)*12+$AQ1038+4,COLUMN())),INDIRECT(ADDRESS(($AO1038-1)*3+$AP1038+5,$AQ1038+20)))&gt;=1,0,INDIRECT(ADDRESS(($AO1038-1)*3+$AP1038+5,$AQ1038+20)))))</f>
        <v>0</v>
      </c>
      <c r="AU1038" s="511">
        <f ca="1">COUNTIF(INDIRECT("U"&amp;(ROW()+12*(($AO1038-1)*3+$AP1038)-ROW())/12+5):INDIRECT("AF"&amp;(ROW()+12*(($AO1038-1)*3+$AP1038)-ROW())/12+5),AT1038)</f>
        <v>0</v>
      </c>
      <c r="AV1038" s="511">
        <f ca="1">IF(AND(AR1038+AT1038&gt;0,AS1038+AU1038&gt;0),COUNTIF(AV$6:AV1037,"&gt;0")+1,0)</f>
        <v>0</v>
      </c>
    </row>
    <row r="1039" spans="41:48">
      <c r="AO1039" s="511">
        <v>29</v>
      </c>
      <c r="AP1039" s="511">
        <v>3</v>
      </c>
      <c r="AQ1039" s="511">
        <v>2</v>
      </c>
      <c r="AR1039" s="515">
        <f ca="1">IF($AQ1039=1,IF(INDIRECT(ADDRESS(($AO1039-1)*3+$AP1039+5,$AQ1039+7))="",0,INDIRECT(ADDRESS(($AO1039-1)*3+$AP1039+5,$AQ1039+7))),IF(INDIRECT(ADDRESS(($AO1039-1)*3+$AP1039+5,$AQ1039+7))="",0,IF(COUNTIF(INDIRECT(ADDRESS(($AO1039-1)*36+($AP1039-1)*12+6,COLUMN())):INDIRECT(ADDRESS(($AO1039-1)*36+($AP1039-1)*12+$AQ1039+4,COLUMN())),INDIRECT(ADDRESS(($AO1039-1)*3+$AP1039+5,$AQ1039+7)))&gt;=1,0,INDIRECT(ADDRESS(($AO1039-1)*3+$AP1039+5,$AQ1039+7)))))</f>
        <v>0</v>
      </c>
      <c r="AS1039" s="511">
        <f ca="1">COUNTIF(INDIRECT("H"&amp;(ROW()+12*(($AO1039-1)*3+$AP1039)-ROW())/12+5):INDIRECT("S"&amp;(ROW()+12*(($AO1039-1)*3+$AP1039)-ROW())/12+5),AR1039)</f>
        <v>0</v>
      </c>
      <c r="AT1039" s="515">
        <f ca="1">IF($AQ1039=1,IF(INDIRECT(ADDRESS(($AO1039-1)*3+$AP1039+5,$AQ1039+20))="",0,INDIRECT(ADDRESS(($AO1039-1)*3+$AP1039+5,$AQ1039+20))),IF(INDIRECT(ADDRESS(($AO1039-1)*3+$AP1039+5,$AQ1039+20))="",0,IF(COUNTIF(INDIRECT(ADDRESS(($AO1039-1)*36+($AP1039-1)*12+6,COLUMN())):INDIRECT(ADDRESS(($AO1039-1)*36+($AP1039-1)*12+$AQ1039+4,COLUMN())),INDIRECT(ADDRESS(($AO1039-1)*3+$AP1039+5,$AQ1039+20)))&gt;=1,0,INDIRECT(ADDRESS(($AO1039-1)*3+$AP1039+5,$AQ1039+20)))))</f>
        <v>0</v>
      </c>
      <c r="AU1039" s="511">
        <f ca="1">COUNTIF(INDIRECT("U"&amp;(ROW()+12*(($AO1039-1)*3+$AP1039)-ROW())/12+5):INDIRECT("AF"&amp;(ROW()+12*(($AO1039-1)*3+$AP1039)-ROW())/12+5),AT1039)</f>
        <v>0</v>
      </c>
      <c r="AV1039" s="511">
        <f ca="1">IF(AND(AR1039+AT1039&gt;0,AS1039+AU1039&gt;0),COUNTIF(AV$6:AV1038,"&gt;0")+1,0)</f>
        <v>0</v>
      </c>
    </row>
    <row r="1040" spans="41:48">
      <c r="AO1040" s="511">
        <v>29</v>
      </c>
      <c r="AP1040" s="511">
        <v>3</v>
      </c>
      <c r="AQ1040" s="511">
        <v>3</v>
      </c>
      <c r="AR1040" s="515">
        <f ca="1">IF($AQ1040=1,IF(INDIRECT(ADDRESS(($AO1040-1)*3+$AP1040+5,$AQ1040+7))="",0,INDIRECT(ADDRESS(($AO1040-1)*3+$AP1040+5,$AQ1040+7))),IF(INDIRECT(ADDRESS(($AO1040-1)*3+$AP1040+5,$AQ1040+7))="",0,IF(COUNTIF(INDIRECT(ADDRESS(($AO1040-1)*36+($AP1040-1)*12+6,COLUMN())):INDIRECT(ADDRESS(($AO1040-1)*36+($AP1040-1)*12+$AQ1040+4,COLUMN())),INDIRECT(ADDRESS(($AO1040-1)*3+$AP1040+5,$AQ1040+7)))&gt;=1,0,INDIRECT(ADDRESS(($AO1040-1)*3+$AP1040+5,$AQ1040+7)))))</f>
        <v>0</v>
      </c>
      <c r="AS1040" s="511">
        <f ca="1">COUNTIF(INDIRECT("H"&amp;(ROW()+12*(($AO1040-1)*3+$AP1040)-ROW())/12+5):INDIRECT("S"&amp;(ROW()+12*(($AO1040-1)*3+$AP1040)-ROW())/12+5),AR1040)</f>
        <v>0</v>
      </c>
      <c r="AT1040" s="515">
        <f ca="1">IF($AQ1040=1,IF(INDIRECT(ADDRESS(($AO1040-1)*3+$AP1040+5,$AQ1040+20))="",0,INDIRECT(ADDRESS(($AO1040-1)*3+$AP1040+5,$AQ1040+20))),IF(INDIRECT(ADDRESS(($AO1040-1)*3+$AP1040+5,$AQ1040+20))="",0,IF(COUNTIF(INDIRECT(ADDRESS(($AO1040-1)*36+($AP1040-1)*12+6,COLUMN())):INDIRECT(ADDRESS(($AO1040-1)*36+($AP1040-1)*12+$AQ1040+4,COLUMN())),INDIRECT(ADDRESS(($AO1040-1)*3+$AP1040+5,$AQ1040+20)))&gt;=1,0,INDIRECT(ADDRESS(($AO1040-1)*3+$AP1040+5,$AQ1040+20)))))</f>
        <v>0</v>
      </c>
      <c r="AU1040" s="511">
        <f ca="1">COUNTIF(INDIRECT("U"&amp;(ROW()+12*(($AO1040-1)*3+$AP1040)-ROW())/12+5):INDIRECT("AF"&amp;(ROW()+12*(($AO1040-1)*3+$AP1040)-ROW())/12+5),AT1040)</f>
        <v>0</v>
      </c>
      <c r="AV1040" s="511">
        <f ca="1">IF(AND(AR1040+AT1040&gt;0,AS1040+AU1040&gt;0),COUNTIF(AV$6:AV1039,"&gt;0")+1,0)</f>
        <v>0</v>
      </c>
    </row>
    <row r="1041" spans="41:48">
      <c r="AO1041" s="511">
        <v>29</v>
      </c>
      <c r="AP1041" s="511">
        <v>3</v>
      </c>
      <c r="AQ1041" s="511">
        <v>4</v>
      </c>
      <c r="AR1041" s="515">
        <f ca="1">IF($AQ1041=1,IF(INDIRECT(ADDRESS(($AO1041-1)*3+$AP1041+5,$AQ1041+7))="",0,INDIRECT(ADDRESS(($AO1041-1)*3+$AP1041+5,$AQ1041+7))),IF(INDIRECT(ADDRESS(($AO1041-1)*3+$AP1041+5,$AQ1041+7))="",0,IF(COUNTIF(INDIRECT(ADDRESS(($AO1041-1)*36+($AP1041-1)*12+6,COLUMN())):INDIRECT(ADDRESS(($AO1041-1)*36+($AP1041-1)*12+$AQ1041+4,COLUMN())),INDIRECT(ADDRESS(($AO1041-1)*3+$AP1041+5,$AQ1041+7)))&gt;=1,0,INDIRECT(ADDRESS(($AO1041-1)*3+$AP1041+5,$AQ1041+7)))))</f>
        <v>0</v>
      </c>
      <c r="AS1041" s="511">
        <f ca="1">COUNTIF(INDIRECT("H"&amp;(ROW()+12*(($AO1041-1)*3+$AP1041)-ROW())/12+5):INDIRECT("S"&amp;(ROW()+12*(($AO1041-1)*3+$AP1041)-ROW())/12+5),AR1041)</f>
        <v>0</v>
      </c>
      <c r="AT1041" s="515">
        <f ca="1">IF($AQ1041=1,IF(INDIRECT(ADDRESS(($AO1041-1)*3+$AP1041+5,$AQ1041+20))="",0,INDIRECT(ADDRESS(($AO1041-1)*3+$AP1041+5,$AQ1041+20))),IF(INDIRECT(ADDRESS(($AO1041-1)*3+$AP1041+5,$AQ1041+20))="",0,IF(COUNTIF(INDIRECT(ADDRESS(($AO1041-1)*36+($AP1041-1)*12+6,COLUMN())):INDIRECT(ADDRESS(($AO1041-1)*36+($AP1041-1)*12+$AQ1041+4,COLUMN())),INDIRECT(ADDRESS(($AO1041-1)*3+$AP1041+5,$AQ1041+20)))&gt;=1,0,INDIRECT(ADDRESS(($AO1041-1)*3+$AP1041+5,$AQ1041+20)))))</f>
        <v>0</v>
      </c>
      <c r="AU1041" s="511">
        <f ca="1">COUNTIF(INDIRECT("U"&amp;(ROW()+12*(($AO1041-1)*3+$AP1041)-ROW())/12+5):INDIRECT("AF"&amp;(ROW()+12*(($AO1041-1)*3+$AP1041)-ROW())/12+5),AT1041)</f>
        <v>0</v>
      </c>
      <c r="AV1041" s="511">
        <f ca="1">IF(AND(AR1041+AT1041&gt;0,AS1041+AU1041&gt;0),COUNTIF(AV$6:AV1040,"&gt;0")+1,0)</f>
        <v>0</v>
      </c>
    </row>
    <row r="1042" spans="41:48">
      <c r="AO1042" s="511">
        <v>29</v>
      </c>
      <c r="AP1042" s="511">
        <v>3</v>
      </c>
      <c r="AQ1042" s="511">
        <v>5</v>
      </c>
      <c r="AR1042" s="515">
        <f ca="1">IF($AQ1042=1,IF(INDIRECT(ADDRESS(($AO1042-1)*3+$AP1042+5,$AQ1042+7))="",0,INDIRECT(ADDRESS(($AO1042-1)*3+$AP1042+5,$AQ1042+7))),IF(INDIRECT(ADDRESS(($AO1042-1)*3+$AP1042+5,$AQ1042+7))="",0,IF(COUNTIF(INDIRECT(ADDRESS(($AO1042-1)*36+($AP1042-1)*12+6,COLUMN())):INDIRECT(ADDRESS(($AO1042-1)*36+($AP1042-1)*12+$AQ1042+4,COLUMN())),INDIRECT(ADDRESS(($AO1042-1)*3+$AP1042+5,$AQ1042+7)))&gt;=1,0,INDIRECT(ADDRESS(($AO1042-1)*3+$AP1042+5,$AQ1042+7)))))</f>
        <v>0</v>
      </c>
      <c r="AS1042" s="511">
        <f ca="1">COUNTIF(INDIRECT("H"&amp;(ROW()+12*(($AO1042-1)*3+$AP1042)-ROW())/12+5):INDIRECT("S"&amp;(ROW()+12*(($AO1042-1)*3+$AP1042)-ROW())/12+5),AR1042)</f>
        <v>0</v>
      </c>
      <c r="AT1042" s="515">
        <f ca="1">IF($AQ1042=1,IF(INDIRECT(ADDRESS(($AO1042-1)*3+$AP1042+5,$AQ1042+20))="",0,INDIRECT(ADDRESS(($AO1042-1)*3+$AP1042+5,$AQ1042+20))),IF(INDIRECT(ADDRESS(($AO1042-1)*3+$AP1042+5,$AQ1042+20))="",0,IF(COUNTIF(INDIRECT(ADDRESS(($AO1042-1)*36+($AP1042-1)*12+6,COLUMN())):INDIRECT(ADDRESS(($AO1042-1)*36+($AP1042-1)*12+$AQ1042+4,COLUMN())),INDIRECT(ADDRESS(($AO1042-1)*3+$AP1042+5,$AQ1042+20)))&gt;=1,0,INDIRECT(ADDRESS(($AO1042-1)*3+$AP1042+5,$AQ1042+20)))))</f>
        <v>0</v>
      </c>
      <c r="AU1042" s="511">
        <f ca="1">COUNTIF(INDIRECT("U"&amp;(ROW()+12*(($AO1042-1)*3+$AP1042)-ROW())/12+5):INDIRECT("AF"&amp;(ROW()+12*(($AO1042-1)*3+$AP1042)-ROW())/12+5),AT1042)</f>
        <v>0</v>
      </c>
      <c r="AV1042" s="511">
        <f ca="1">IF(AND(AR1042+AT1042&gt;0,AS1042+AU1042&gt;0),COUNTIF(AV$6:AV1041,"&gt;0")+1,0)</f>
        <v>0</v>
      </c>
    </row>
    <row r="1043" spans="41:48">
      <c r="AO1043" s="511">
        <v>29</v>
      </c>
      <c r="AP1043" s="511">
        <v>3</v>
      </c>
      <c r="AQ1043" s="511">
        <v>6</v>
      </c>
      <c r="AR1043" s="515">
        <f ca="1">IF($AQ1043=1,IF(INDIRECT(ADDRESS(($AO1043-1)*3+$AP1043+5,$AQ1043+7))="",0,INDIRECT(ADDRESS(($AO1043-1)*3+$AP1043+5,$AQ1043+7))),IF(INDIRECT(ADDRESS(($AO1043-1)*3+$AP1043+5,$AQ1043+7))="",0,IF(COUNTIF(INDIRECT(ADDRESS(($AO1043-1)*36+($AP1043-1)*12+6,COLUMN())):INDIRECT(ADDRESS(($AO1043-1)*36+($AP1043-1)*12+$AQ1043+4,COLUMN())),INDIRECT(ADDRESS(($AO1043-1)*3+$AP1043+5,$AQ1043+7)))&gt;=1,0,INDIRECT(ADDRESS(($AO1043-1)*3+$AP1043+5,$AQ1043+7)))))</f>
        <v>0</v>
      </c>
      <c r="AS1043" s="511">
        <f ca="1">COUNTIF(INDIRECT("H"&amp;(ROW()+12*(($AO1043-1)*3+$AP1043)-ROW())/12+5):INDIRECT("S"&amp;(ROW()+12*(($AO1043-1)*3+$AP1043)-ROW())/12+5),AR1043)</f>
        <v>0</v>
      </c>
      <c r="AT1043" s="515">
        <f ca="1">IF($AQ1043=1,IF(INDIRECT(ADDRESS(($AO1043-1)*3+$AP1043+5,$AQ1043+20))="",0,INDIRECT(ADDRESS(($AO1043-1)*3+$AP1043+5,$AQ1043+20))),IF(INDIRECT(ADDRESS(($AO1043-1)*3+$AP1043+5,$AQ1043+20))="",0,IF(COUNTIF(INDIRECT(ADDRESS(($AO1043-1)*36+($AP1043-1)*12+6,COLUMN())):INDIRECT(ADDRESS(($AO1043-1)*36+($AP1043-1)*12+$AQ1043+4,COLUMN())),INDIRECT(ADDRESS(($AO1043-1)*3+$AP1043+5,$AQ1043+20)))&gt;=1,0,INDIRECT(ADDRESS(($AO1043-1)*3+$AP1043+5,$AQ1043+20)))))</f>
        <v>0</v>
      </c>
      <c r="AU1043" s="511">
        <f ca="1">COUNTIF(INDIRECT("U"&amp;(ROW()+12*(($AO1043-1)*3+$AP1043)-ROW())/12+5):INDIRECT("AF"&amp;(ROW()+12*(($AO1043-1)*3+$AP1043)-ROW())/12+5),AT1043)</f>
        <v>0</v>
      </c>
      <c r="AV1043" s="511">
        <f ca="1">IF(AND(AR1043+AT1043&gt;0,AS1043+AU1043&gt;0),COUNTIF(AV$6:AV1042,"&gt;0")+1,0)</f>
        <v>0</v>
      </c>
    </row>
    <row r="1044" spans="41:48">
      <c r="AO1044" s="511">
        <v>29</v>
      </c>
      <c r="AP1044" s="511">
        <v>3</v>
      </c>
      <c r="AQ1044" s="511">
        <v>7</v>
      </c>
      <c r="AR1044" s="515">
        <f ca="1">IF($AQ1044=1,IF(INDIRECT(ADDRESS(($AO1044-1)*3+$AP1044+5,$AQ1044+7))="",0,INDIRECT(ADDRESS(($AO1044-1)*3+$AP1044+5,$AQ1044+7))),IF(INDIRECT(ADDRESS(($AO1044-1)*3+$AP1044+5,$AQ1044+7))="",0,IF(COUNTIF(INDIRECT(ADDRESS(($AO1044-1)*36+($AP1044-1)*12+6,COLUMN())):INDIRECT(ADDRESS(($AO1044-1)*36+($AP1044-1)*12+$AQ1044+4,COLUMN())),INDIRECT(ADDRESS(($AO1044-1)*3+$AP1044+5,$AQ1044+7)))&gt;=1,0,INDIRECT(ADDRESS(($AO1044-1)*3+$AP1044+5,$AQ1044+7)))))</f>
        <v>0</v>
      </c>
      <c r="AS1044" s="511">
        <f ca="1">COUNTIF(INDIRECT("H"&amp;(ROW()+12*(($AO1044-1)*3+$AP1044)-ROW())/12+5):INDIRECT("S"&amp;(ROW()+12*(($AO1044-1)*3+$AP1044)-ROW())/12+5),AR1044)</f>
        <v>0</v>
      </c>
      <c r="AT1044" s="515">
        <f ca="1">IF($AQ1044=1,IF(INDIRECT(ADDRESS(($AO1044-1)*3+$AP1044+5,$AQ1044+20))="",0,INDIRECT(ADDRESS(($AO1044-1)*3+$AP1044+5,$AQ1044+20))),IF(INDIRECT(ADDRESS(($AO1044-1)*3+$AP1044+5,$AQ1044+20))="",0,IF(COUNTIF(INDIRECT(ADDRESS(($AO1044-1)*36+($AP1044-1)*12+6,COLUMN())):INDIRECT(ADDRESS(($AO1044-1)*36+($AP1044-1)*12+$AQ1044+4,COLUMN())),INDIRECT(ADDRESS(($AO1044-1)*3+$AP1044+5,$AQ1044+20)))&gt;=1,0,INDIRECT(ADDRESS(($AO1044-1)*3+$AP1044+5,$AQ1044+20)))))</f>
        <v>0</v>
      </c>
      <c r="AU1044" s="511">
        <f ca="1">COUNTIF(INDIRECT("U"&amp;(ROW()+12*(($AO1044-1)*3+$AP1044)-ROW())/12+5):INDIRECT("AF"&amp;(ROW()+12*(($AO1044-1)*3+$AP1044)-ROW())/12+5),AT1044)</f>
        <v>0</v>
      </c>
      <c r="AV1044" s="511">
        <f ca="1">IF(AND(AR1044+AT1044&gt;0,AS1044+AU1044&gt;0),COUNTIF(AV$6:AV1043,"&gt;0")+1,0)</f>
        <v>0</v>
      </c>
    </row>
    <row r="1045" spans="41:48">
      <c r="AO1045" s="511">
        <v>29</v>
      </c>
      <c r="AP1045" s="511">
        <v>3</v>
      </c>
      <c r="AQ1045" s="511">
        <v>8</v>
      </c>
      <c r="AR1045" s="515">
        <f ca="1">IF($AQ1045=1,IF(INDIRECT(ADDRESS(($AO1045-1)*3+$AP1045+5,$AQ1045+7))="",0,INDIRECT(ADDRESS(($AO1045-1)*3+$AP1045+5,$AQ1045+7))),IF(INDIRECT(ADDRESS(($AO1045-1)*3+$AP1045+5,$AQ1045+7))="",0,IF(COUNTIF(INDIRECT(ADDRESS(($AO1045-1)*36+($AP1045-1)*12+6,COLUMN())):INDIRECT(ADDRESS(($AO1045-1)*36+($AP1045-1)*12+$AQ1045+4,COLUMN())),INDIRECT(ADDRESS(($AO1045-1)*3+$AP1045+5,$AQ1045+7)))&gt;=1,0,INDIRECT(ADDRESS(($AO1045-1)*3+$AP1045+5,$AQ1045+7)))))</f>
        <v>0</v>
      </c>
      <c r="AS1045" s="511">
        <f ca="1">COUNTIF(INDIRECT("H"&amp;(ROW()+12*(($AO1045-1)*3+$AP1045)-ROW())/12+5):INDIRECT("S"&amp;(ROW()+12*(($AO1045-1)*3+$AP1045)-ROW())/12+5),AR1045)</f>
        <v>0</v>
      </c>
      <c r="AT1045" s="515">
        <f ca="1">IF($AQ1045=1,IF(INDIRECT(ADDRESS(($AO1045-1)*3+$AP1045+5,$AQ1045+20))="",0,INDIRECT(ADDRESS(($AO1045-1)*3+$AP1045+5,$AQ1045+20))),IF(INDIRECT(ADDRESS(($AO1045-1)*3+$AP1045+5,$AQ1045+20))="",0,IF(COUNTIF(INDIRECT(ADDRESS(($AO1045-1)*36+($AP1045-1)*12+6,COLUMN())):INDIRECT(ADDRESS(($AO1045-1)*36+($AP1045-1)*12+$AQ1045+4,COLUMN())),INDIRECT(ADDRESS(($AO1045-1)*3+$AP1045+5,$AQ1045+20)))&gt;=1,0,INDIRECT(ADDRESS(($AO1045-1)*3+$AP1045+5,$AQ1045+20)))))</f>
        <v>0</v>
      </c>
      <c r="AU1045" s="511">
        <f ca="1">COUNTIF(INDIRECT("U"&amp;(ROW()+12*(($AO1045-1)*3+$AP1045)-ROW())/12+5):INDIRECT("AF"&amp;(ROW()+12*(($AO1045-1)*3+$AP1045)-ROW())/12+5),AT1045)</f>
        <v>0</v>
      </c>
      <c r="AV1045" s="511">
        <f ca="1">IF(AND(AR1045+AT1045&gt;0,AS1045+AU1045&gt;0),COUNTIF(AV$6:AV1044,"&gt;0")+1,0)</f>
        <v>0</v>
      </c>
    </row>
    <row r="1046" spans="41:48">
      <c r="AO1046" s="511">
        <v>29</v>
      </c>
      <c r="AP1046" s="511">
        <v>3</v>
      </c>
      <c r="AQ1046" s="511">
        <v>9</v>
      </c>
      <c r="AR1046" s="515">
        <f ca="1">IF($AQ1046=1,IF(INDIRECT(ADDRESS(($AO1046-1)*3+$AP1046+5,$AQ1046+7))="",0,INDIRECT(ADDRESS(($AO1046-1)*3+$AP1046+5,$AQ1046+7))),IF(INDIRECT(ADDRESS(($AO1046-1)*3+$AP1046+5,$AQ1046+7))="",0,IF(COUNTIF(INDIRECT(ADDRESS(($AO1046-1)*36+($AP1046-1)*12+6,COLUMN())):INDIRECT(ADDRESS(($AO1046-1)*36+($AP1046-1)*12+$AQ1046+4,COLUMN())),INDIRECT(ADDRESS(($AO1046-1)*3+$AP1046+5,$AQ1046+7)))&gt;=1,0,INDIRECT(ADDRESS(($AO1046-1)*3+$AP1046+5,$AQ1046+7)))))</f>
        <v>0</v>
      </c>
      <c r="AS1046" s="511">
        <f ca="1">COUNTIF(INDIRECT("H"&amp;(ROW()+12*(($AO1046-1)*3+$AP1046)-ROW())/12+5):INDIRECT("S"&amp;(ROW()+12*(($AO1046-1)*3+$AP1046)-ROW())/12+5),AR1046)</f>
        <v>0</v>
      </c>
      <c r="AT1046" s="515">
        <f ca="1">IF($AQ1046=1,IF(INDIRECT(ADDRESS(($AO1046-1)*3+$AP1046+5,$AQ1046+20))="",0,INDIRECT(ADDRESS(($AO1046-1)*3+$AP1046+5,$AQ1046+20))),IF(INDIRECT(ADDRESS(($AO1046-1)*3+$AP1046+5,$AQ1046+20))="",0,IF(COUNTIF(INDIRECT(ADDRESS(($AO1046-1)*36+($AP1046-1)*12+6,COLUMN())):INDIRECT(ADDRESS(($AO1046-1)*36+($AP1046-1)*12+$AQ1046+4,COLUMN())),INDIRECT(ADDRESS(($AO1046-1)*3+$AP1046+5,$AQ1046+20)))&gt;=1,0,INDIRECT(ADDRESS(($AO1046-1)*3+$AP1046+5,$AQ1046+20)))))</f>
        <v>0</v>
      </c>
      <c r="AU1046" s="511">
        <f ca="1">COUNTIF(INDIRECT("U"&amp;(ROW()+12*(($AO1046-1)*3+$AP1046)-ROW())/12+5):INDIRECT("AF"&amp;(ROW()+12*(($AO1046-1)*3+$AP1046)-ROW())/12+5),AT1046)</f>
        <v>0</v>
      </c>
      <c r="AV1046" s="511">
        <f ca="1">IF(AND(AR1046+AT1046&gt;0,AS1046+AU1046&gt;0),COUNTIF(AV$6:AV1045,"&gt;0")+1,0)</f>
        <v>0</v>
      </c>
    </row>
    <row r="1047" spans="41:48">
      <c r="AO1047" s="511">
        <v>29</v>
      </c>
      <c r="AP1047" s="511">
        <v>3</v>
      </c>
      <c r="AQ1047" s="511">
        <v>10</v>
      </c>
      <c r="AR1047" s="515">
        <f ca="1">IF($AQ1047=1,IF(INDIRECT(ADDRESS(($AO1047-1)*3+$AP1047+5,$AQ1047+7))="",0,INDIRECT(ADDRESS(($AO1047-1)*3+$AP1047+5,$AQ1047+7))),IF(INDIRECT(ADDRESS(($AO1047-1)*3+$AP1047+5,$AQ1047+7))="",0,IF(COUNTIF(INDIRECT(ADDRESS(($AO1047-1)*36+($AP1047-1)*12+6,COLUMN())):INDIRECT(ADDRESS(($AO1047-1)*36+($AP1047-1)*12+$AQ1047+4,COLUMN())),INDIRECT(ADDRESS(($AO1047-1)*3+$AP1047+5,$AQ1047+7)))&gt;=1,0,INDIRECT(ADDRESS(($AO1047-1)*3+$AP1047+5,$AQ1047+7)))))</f>
        <v>0</v>
      </c>
      <c r="AS1047" s="511">
        <f ca="1">COUNTIF(INDIRECT("H"&amp;(ROW()+12*(($AO1047-1)*3+$AP1047)-ROW())/12+5):INDIRECT("S"&amp;(ROW()+12*(($AO1047-1)*3+$AP1047)-ROW())/12+5),AR1047)</f>
        <v>0</v>
      </c>
      <c r="AT1047" s="515">
        <f ca="1">IF($AQ1047=1,IF(INDIRECT(ADDRESS(($AO1047-1)*3+$AP1047+5,$AQ1047+20))="",0,INDIRECT(ADDRESS(($AO1047-1)*3+$AP1047+5,$AQ1047+20))),IF(INDIRECT(ADDRESS(($AO1047-1)*3+$AP1047+5,$AQ1047+20))="",0,IF(COUNTIF(INDIRECT(ADDRESS(($AO1047-1)*36+($AP1047-1)*12+6,COLUMN())):INDIRECT(ADDRESS(($AO1047-1)*36+($AP1047-1)*12+$AQ1047+4,COLUMN())),INDIRECT(ADDRESS(($AO1047-1)*3+$AP1047+5,$AQ1047+20)))&gt;=1,0,INDIRECT(ADDRESS(($AO1047-1)*3+$AP1047+5,$AQ1047+20)))))</f>
        <v>0</v>
      </c>
      <c r="AU1047" s="511">
        <f ca="1">COUNTIF(INDIRECT("U"&amp;(ROW()+12*(($AO1047-1)*3+$AP1047)-ROW())/12+5):INDIRECT("AF"&amp;(ROW()+12*(($AO1047-1)*3+$AP1047)-ROW())/12+5),AT1047)</f>
        <v>0</v>
      </c>
      <c r="AV1047" s="511">
        <f ca="1">IF(AND(AR1047+AT1047&gt;0,AS1047+AU1047&gt;0),COUNTIF(AV$6:AV1046,"&gt;0")+1,0)</f>
        <v>0</v>
      </c>
    </row>
    <row r="1048" spans="41:48">
      <c r="AO1048" s="511">
        <v>29</v>
      </c>
      <c r="AP1048" s="511">
        <v>3</v>
      </c>
      <c r="AQ1048" s="511">
        <v>11</v>
      </c>
      <c r="AR1048" s="515">
        <f ca="1">IF($AQ1048=1,IF(INDIRECT(ADDRESS(($AO1048-1)*3+$AP1048+5,$AQ1048+7))="",0,INDIRECT(ADDRESS(($AO1048-1)*3+$AP1048+5,$AQ1048+7))),IF(INDIRECT(ADDRESS(($AO1048-1)*3+$AP1048+5,$AQ1048+7))="",0,IF(COUNTIF(INDIRECT(ADDRESS(($AO1048-1)*36+($AP1048-1)*12+6,COLUMN())):INDIRECT(ADDRESS(($AO1048-1)*36+($AP1048-1)*12+$AQ1048+4,COLUMN())),INDIRECT(ADDRESS(($AO1048-1)*3+$AP1048+5,$AQ1048+7)))&gt;=1,0,INDIRECT(ADDRESS(($AO1048-1)*3+$AP1048+5,$AQ1048+7)))))</f>
        <v>0</v>
      </c>
      <c r="AS1048" s="511">
        <f ca="1">COUNTIF(INDIRECT("H"&amp;(ROW()+12*(($AO1048-1)*3+$AP1048)-ROW())/12+5):INDIRECT("S"&amp;(ROW()+12*(($AO1048-1)*3+$AP1048)-ROW())/12+5),AR1048)</f>
        <v>0</v>
      </c>
      <c r="AT1048" s="515">
        <f ca="1">IF($AQ1048=1,IF(INDIRECT(ADDRESS(($AO1048-1)*3+$AP1048+5,$AQ1048+20))="",0,INDIRECT(ADDRESS(($AO1048-1)*3+$AP1048+5,$AQ1048+20))),IF(INDIRECT(ADDRESS(($AO1048-1)*3+$AP1048+5,$AQ1048+20))="",0,IF(COUNTIF(INDIRECT(ADDRESS(($AO1048-1)*36+($AP1048-1)*12+6,COLUMN())):INDIRECT(ADDRESS(($AO1048-1)*36+($AP1048-1)*12+$AQ1048+4,COLUMN())),INDIRECT(ADDRESS(($AO1048-1)*3+$AP1048+5,$AQ1048+20)))&gt;=1,0,INDIRECT(ADDRESS(($AO1048-1)*3+$AP1048+5,$AQ1048+20)))))</f>
        <v>0</v>
      </c>
      <c r="AU1048" s="511">
        <f ca="1">COUNTIF(INDIRECT("U"&amp;(ROW()+12*(($AO1048-1)*3+$AP1048)-ROW())/12+5):INDIRECT("AF"&amp;(ROW()+12*(($AO1048-1)*3+$AP1048)-ROW())/12+5),AT1048)</f>
        <v>0</v>
      </c>
      <c r="AV1048" s="511">
        <f ca="1">IF(AND(AR1048+AT1048&gt;0,AS1048+AU1048&gt;0),COUNTIF(AV$6:AV1047,"&gt;0")+1,0)</f>
        <v>0</v>
      </c>
    </row>
    <row r="1049" spans="41:48">
      <c r="AO1049" s="511">
        <v>29</v>
      </c>
      <c r="AP1049" s="511">
        <v>3</v>
      </c>
      <c r="AQ1049" s="511">
        <v>12</v>
      </c>
      <c r="AR1049" s="515">
        <f ca="1">IF($AQ1049=1,IF(INDIRECT(ADDRESS(($AO1049-1)*3+$AP1049+5,$AQ1049+7))="",0,INDIRECT(ADDRESS(($AO1049-1)*3+$AP1049+5,$AQ1049+7))),IF(INDIRECT(ADDRESS(($AO1049-1)*3+$AP1049+5,$AQ1049+7))="",0,IF(COUNTIF(INDIRECT(ADDRESS(($AO1049-1)*36+($AP1049-1)*12+6,COLUMN())):INDIRECT(ADDRESS(($AO1049-1)*36+($AP1049-1)*12+$AQ1049+4,COLUMN())),INDIRECT(ADDRESS(($AO1049-1)*3+$AP1049+5,$AQ1049+7)))&gt;=1,0,INDIRECT(ADDRESS(($AO1049-1)*3+$AP1049+5,$AQ1049+7)))))</f>
        <v>0</v>
      </c>
      <c r="AS1049" s="511">
        <f ca="1">COUNTIF(INDIRECT("H"&amp;(ROW()+12*(($AO1049-1)*3+$AP1049)-ROW())/12+5):INDIRECT("S"&amp;(ROW()+12*(($AO1049-1)*3+$AP1049)-ROW())/12+5),AR1049)</f>
        <v>0</v>
      </c>
      <c r="AT1049" s="515">
        <f ca="1">IF($AQ1049=1,IF(INDIRECT(ADDRESS(($AO1049-1)*3+$AP1049+5,$AQ1049+20))="",0,INDIRECT(ADDRESS(($AO1049-1)*3+$AP1049+5,$AQ1049+20))),IF(INDIRECT(ADDRESS(($AO1049-1)*3+$AP1049+5,$AQ1049+20))="",0,IF(COUNTIF(INDIRECT(ADDRESS(($AO1049-1)*36+($AP1049-1)*12+6,COLUMN())):INDIRECT(ADDRESS(($AO1049-1)*36+($AP1049-1)*12+$AQ1049+4,COLUMN())),INDIRECT(ADDRESS(($AO1049-1)*3+$AP1049+5,$AQ1049+20)))&gt;=1,0,INDIRECT(ADDRESS(($AO1049-1)*3+$AP1049+5,$AQ1049+20)))))</f>
        <v>0</v>
      </c>
      <c r="AU1049" s="511">
        <f ca="1">COUNTIF(INDIRECT("U"&amp;(ROW()+12*(($AO1049-1)*3+$AP1049)-ROW())/12+5):INDIRECT("AF"&amp;(ROW()+12*(($AO1049-1)*3+$AP1049)-ROW())/12+5),AT1049)</f>
        <v>0</v>
      </c>
      <c r="AV1049" s="511">
        <f ca="1">IF(AND(AR1049+AT1049&gt;0,AS1049+AU1049&gt;0),COUNTIF(AV$6:AV1048,"&gt;0")+1,0)</f>
        <v>0</v>
      </c>
    </row>
    <row r="1050" spans="41:48">
      <c r="AO1050" s="511">
        <v>30</v>
      </c>
      <c r="AP1050" s="511">
        <v>1</v>
      </c>
      <c r="AQ1050" s="511">
        <v>1</v>
      </c>
      <c r="AR1050" s="515">
        <f ca="1">IF($AQ1050=1,IF(INDIRECT(ADDRESS(($AO1050-1)*3+$AP1050+5,$AQ1050+7))="",0,INDIRECT(ADDRESS(($AO1050-1)*3+$AP1050+5,$AQ1050+7))),IF(INDIRECT(ADDRESS(($AO1050-1)*3+$AP1050+5,$AQ1050+7))="",0,IF(COUNTIF(INDIRECT(ADDRESS(($AO1050-1)*36+($AP1050-1)*12+6,COLUMN())):INDIRECT(ADDRESS(($AO1050-1)*36+($AP1050-1)*12+$AQ1050+4,COLUMN())),INDIRECT(ADDRESS(($AO1050-1)*3+$AP1050+5,$AQ1050+7)))&gt;=1,0,INDIRECT(ADDRESS(($AO1050-1)*3+$AP1050+5,$AQ1050+7)))))</f>
        <v>0</v>
      </c>
      <c r="AS1050" s="511">
        <f ca="1">COUNTIF(INDIRECT("H"&amp;(ROW()+12*(($AO1050-1)*3+$AP1050)-ROW())/12+5):INDIRECT("S"&amp;(ROW()+12*(($AO1050-1)*3+$AP1050)-ROW())/12+5),AR1050)</f>
        <v>0</v>
      </c>
      <c r="AT1050" s="515">
        <f ca="1">IF($AQ1050=1,IF(INDIRECT(ADDRESS(($AO1050-1)*3+$AP1050+5,$AQ1050+20))="",0,INDIRECT(ADDRESS(($AO1050-1)*3+$AP1050+5,$AQ1050+20))),IF(INDIRECT(ADDRESS(($AO1050-1)*3+$AP1050+5,$AQ1050+20))="",0,IF(COUNTIF(INDIRECT(ADDRESS(($AO1050-1)*36+($AP1050-1)*12+6,COLUMN())):INDIRECT(ADDRESS(($AO1050-1)*36+($AP1050-1)*12+$AQ1050+4,COLUMN())),INDIRECT(ADDRESS(($AO1050-1)*3+$AP1050+5,$AQ1050+20)))&gt;=1,0,INDIRECT(ADDRESS(($AO1050-1)*3+$AP1050+5,$AQ1050+20)))))</f>
        <v>0</v>
      </c>
      <c r="AU1050" s="511">
        <f ca="1">COUNTIF(INDIRECT("U"&amp;(ROW()+12*(($AO1050-1)*3+$AP1050)-ROW())/12+5):INDIRECT("AF"&amp;(ROW()+12*(($AO1050-1)*3+$AP1050)-ROW())/12+5),AT1050)</f>
        <v>0</v>
      </c>
      <c r="AV1050" s="511">
        <f ca="1">IF(AND(AR1050+AT1050&gt;0,AS1050+AU1050&gt;0),COUNTIF(AV$6:AV1049,"&gt;0")+1,0)</f>
        <v>0</v>
      </c>
    </row>
    <row r="1051" spans="41:48">
      <c r="AO1051" s="511">
        <v>30</v>
      </c>
      <c r="AP1051" s="511">
        <v>1</v>
      </c>
      <c r="AQ1051" s="511">
        <v>2</v>
      </c>
      <c r="AR1051" s="515">
        <f ca="1">IF($AQ1051=1,IF(INDIRECT(ADDRESS(($AO1051-1)*3+$AP1051+5,$AQ1051+7))="",0,INDIRECT(ADDRESS(($AO1051-1)*3+$AP1051+5,$AQ1051+7))),IF(INDIRECT(ADDRESS(($AO1051-1)*3+$AP1051+5,$AQ1051+7))="",0,IF(COUNTIF(INDIRECT(ADDRESS(($AO1051-1)*36+($AP1051-1)*12+6,COLUMN())):INDIRECT(ADDRESS(($AO1051-1)*36+($AP1051-1)*12+$AQ1051+4,COLUMN())),INDIRECT(ADDRESS(($AO1051-1)*3+$AP1051+5,$AQ1051+7)))&gt;=1,0,INDIRECT(ADDRESS(($AO1051-1)*3+$AP1051+5,$AQ1051+7)))))</f>
        <v>0</v>
      </c>
      <c r="AS1051" s="511">
        <f ca="1">COUNTIF(INDIRECT("H"&amp;(ROW()+12*(($AO1051-1)*3+$AP1051)-ROW())/12+5):INDIRECT("S"&amp;(ROW()+12*(($AO1051-1)*3+$AP1051)-ROW())/12+5),AR1051)</f>
        <v>0</v>
      </c>
      <c r="AT1051" s="515">
        <f ca="1">IF($AQ1051=1,IF(INDIRECT(ADDRESS(($AO1051-1)*3+$AP1051+5,$AQ1051+20))="",0,INDIRECT(ADDRESS(($AO1051-1)*3+$AP1051+5,$AQ1051+20))),IF(INDIRECT(ADDRESS(($AO1051-1)*3+$AP1051+5,$AQ1051+20))="",0,IF(COUNTIF(INDIRECT(ADDRESS(($AO1051-1)*36+($AP1051-1)*12+6,COLUMN())):INDIRECT(ADDRESS(($AO1051-1)*36+($AP1051-1)*12+$AQ1051+4,COLUMN())),INDIRECT(ADDRESS(($AO1051-1)*3+$AP1051+5,$AQ1051+20)))&gt;=1,0,INDIRECT(ADDRESS(($AO1051-1)*3+$AP1051+5,$AQ1051+20)))))</f>
        <v>0</v>
      </c>
      <c r="AU1051" s="511">
        <f ca="1">COUNTIF(INDIRECT("U"&amp;(ROW()+12*(($AO1051-1)*3+$AP1051)-ROW())/12+5):INDIRECT("AF"&amp;(ROW()+12*(($AO1051-1)*3+$AP1051)-ROW())/12+5),AT1051)</f>
        <v>0</v>
      </c>
      <c r="AV1051" s="511">
        <f ca="1">IF(AND(AR1051+AT1051&gt;0,AS1051+AU1051&gt;0),COUNTIF(AV$6:AV1050,"&gt;0")+1,0)</f>
        <v>0</v>
      </c>
    </row>
    <row r="1052" spans="41:48">
      <c r="AO1052" s="511">
        <v>30</v>
      </c>
      <c r="AP1052" s="511">
        <v>1</v>
      </c>
      <c r="AQ1052" s="511">
        <v>3</v>
      </c>
      <c r="AR1052" s="515">
        <f ca="1">IF($AQ1052=1,IF(INDIRECT(ADDRESS(($AO1052-1)*3+$AP1052+5,$AQ1052+7))="",0,INDIRECT(ADDRESS(($AO1052-1)*3+$AP1052+5,$AQ1052+7))),IF(INDIRECT(ADDRESS(($AO1052-1)*3+$AP1052+5,$AQ1052+7))="",0,IF(COUNTIF(INDIRECT(ADDRESS(($AO1052-1)*36+($AP1052-1)*12+6,COLUMN())):INDIRECT(ADDRESS(($AO1052-1)*36+($AP1052-1)*12+$AQ1052+4,COLUMN())),INDIRECT(ADDRESS(($AO1052-1)*3+$AP1052+5,$AQ1052+7)))&gt;=1,0,INDIRECT(ADDRESS(($AO1052-1)*3+$AP1052+5,$AQ1052+7)))))</f>
        <v>0</v>
      </c>
      <c r="AS1052" s="511">
        <f ca="1">COUNTIF(INDIRECT("H"&amp;(ROW()+12*(($AO1052-1)*3+$AP1052)-ROW())/12+5):INDIRECT("S"&amp;(ROW()+12*(($AO1052-1)*3+$AP1052)-ROW())/12+5),AR1052)</f>
        <v>0</v>
      </c>
      <c r="AT1052" s="515">
        <f ca="1">IF($AQ1052=1,IF(INDIRECT(ADDRESS(($AO1052-1)*3+$AP1052+5,$AQ1052+20))="",0,INDIRECT(ADDRESS(($AO1052-1)*3+$AP1052+5,$AQ1052+20))),IF(INDIRECT(ADDRESS(($AO1052-1)*3+$AP1052+5,$AQ1052+20))="",0,IF(COUNTIF(INDIRECT(ADDRESS(($AO1052-1)*36+($AP1052-1)*12+6,COLUMN())):INDIRECT(ADDRESS(($AO1052-1)*36+($AP1052-1)*12+$AQ1052+4,COLUMN())),INDIRECT(ADDRESS(($AO1052-1)*3+$AP1052+5,$AQ1052+20)))&gt;=1,0,INDIRECT(ADDRESS(($AO1052-1)*3+$AP1052+5,$AQ1052+20)))))</f>
        <v>0</v>
      </c>
      <c r="AU1052" s="511">
        <f ca="1">COUNTIF(INDIRECT("U"&amp;(ROW()+12*(($AO1052-1)*3+$AP1052)-ROW())/12+5):INDIRECT("AF"&amp;(ROW()+12*(($AO1052-1)*3+$AP1052)-ROW())/12+5),AT1052)</f>
        <v>0</v>
      </c>
      <c r="AV1052" s="511">
        <f ca="1">IF(AND(AR1052+AT1052&gt;0,AS1052+AU1052&gt;0),COUNTIF(AV$6:AV1051,"&gt;0")+1,0)</f>
        <v>0</v>
      </c>
    </row>
    <row r="1053" spans="41:48">
      <c r="AO1053" s="511">
        <v>30</v>
      </c>
      <c r="AP1053" s="511">
        <v>1</v>
      </c>
      <c r="AQ1053" s="511">
        <v>4</v>
      </c>
      <c r="AR1053" s="515">
        <f ca="1">IF($AQ1053=1,IF(INDIRECT(ADDRESS(($AO1053-1)*3+$AP1053+5,$AQ1053+7))="",0,INDIRECT(ADDRESS(($AO1053-1)*3+$AP1053+5,$AQ1053+7))),IF(INDIRECT(ADDRESS(($AO1053-1)*3+$AP1053+5,$AQ1053+7))="",0,IF(COUNTIF(INDIRECT(ADDRESS(($AO1053-1)*36+($AP1053-1)*12+6,COLUMN())):INDIRECT(ADDRESS(($AO1053-1)*36+($AP1053-1)*12+$AQ1053+4,COLUMN())),INDIRECT(ADDRESS(($AO1053-1)*3+$AP1053+5,$AQ1053+7)))&gt;=1,0,INDIRECT(ADDRESS(($AO1053-1)*3+$AP1053+5,$AQ1053+7)))))</f>
        <v>0</v>
      </c>
      <c r="AS1053" s="511">
        <f ca="1">COUNTIF(INDIRECT("H"&amp;(ROW()+12*(($AO1053-1)*3+$AP1053)-ROW())/12+5):INDIRECT("S"&amp;(ROW()+12*(($AO1053-1)*3+$AP1053)-ROW())/12+5),AR1053)</f>
        <v>0</v>
      </c>
      <c r="AT1053" s="515">
        <f ca="1">IF($AQ1053=1,IF(INDIRECT(ADDRESS(($AO1053-1)*3+$AP1053+5,$AQ1053+20))="",0,INDIRECT(ADDRESS(($AO1053-1)*3+$AP1053+5,$AQ1053+20))),IF(INDIRECT(ADDRESS(($AO1053-1)*3+$AP1053+5,$AQ1053+20))="",0,IF(COUNTIF(INDIRECT(ADDRESS(($AO1053-1)*36+($AP1053-1)*12+6,COLUMN())):INDIRECT(ADDRESS(($AO1053-1)*36+($AP1053-1)*12+$AQ1053+4,COLUMN())),INDIRECT(ADDRESS(($AO1053-1)*3+$AP1053+5,$AQ1053+20)))&gt;=1,0,INDIRECT(ADDRESS(($AO1053-1)*3+$AP1053+5,$AQ1053+20)))))</f>
        <v>0</v>
      </c>
      <c r="AU1053" s="511">
        <f ca="1">COUNTIF(INDIRECT("U"&amp;(ROW()+12*(($AO1053-1)*3+$AP1053)-ROW())/12+5):INDIRECT("AF"&amp;(ROW()+12*(($AO1053-1)*3+$AP1053)-ROW())/12+5),AT1053)</f>
        <v>0</v>
      </c>
      <c r="AV1053" s="511">
        <f ca="1">IF(AND(AR1053+AT1053&gt;0,AS1053+AU1053&gt;0),COUNTIF(AV$6:AV1052,"&gt;0")+1,0)</f>
        <v>0</v>
      </c>
    </row>
    <row r="1054" spans="41:48">
      <c r="AO1054" s="511">
        <v>30</v>
      </c>
      <c r="AP1054" s="511">
        <v>1</v>
      </c>
      <c r="AQ1054" s="511">
        <v>5</v>
      </c>
      <c r="AR1054" s="515">
        <f ca="1">IF($AQ1054=1,IF(INDIRECT(ADDRESS(($AO1054-1)*3+$AP1054+5,$AQ1054+7))="",0,INDIRECT(ADDRESS(($AO1054-1)*3+$AP1054+5,$AQ1054+7))),IF(INDIRECT(ADDRESS(($AO1054-1)*3+$AP1054+5,$AQ1054+7))="",0,IF(COUNTIF(INDIRECT(ADDRESS(($AO1054-1)*36+($AP1054-1)*12+6,COLUMN())):INDIRECT(ADDRESS(($AO1054-1)*36+($AP1054-1)*12+$AQ1054+4,COLUMN())),INDIRECT(ADDRESS(($AO1054-1)*3+$AP1054+5,$AQ1054+7)))&gt;=1,0,INDIRECT(ADDRESS(($AO1054-1)*3+$AP1054+5,$AQ1054+7)))))</f>
        <v>0</v>
      </c>
      <c r="AS1054" s="511">
        <f ca="1">COUNTIF(INDIRECT("H"&amp;(ROW()+12*(($AO1054-1)*3+$AP1054)-ROW())/12+5):INDIRECT("S"&amp;(ROW()+12*(($AO1054-1)*3+$AP1054)-ROW())/12+5),AR1054)</f>
        <v>0</v>
      </c>
      <c r="AT1054" s="515">
        <f ca="1">IF($AQ1054=1,IF(INDIRECT(ADDRESS(($AO1054-1)*3+$AP1054+5,$AQ1054+20))="",0,INDIRECT(ADDRESS(($AO1054-1)*3+$AP1054+5,$AQ1054+20))),IF(INDIRECT(ADDRESS(($AO1054-1)*3+$AP1054+5,$AQ1054+20))="",0,IF(COUNTIF(INDIRECT(ADDRESS(($AO1054-1)*36+($AP1054-1)*12+6,COLUMN())):INDIRECT(ADDRESS(($AO1054-1)*36+($AP1054-1)*12+$AQ1054+4,COLUMN())),INDIRECT(ADDRESS(($AO1054-1)*3+$AP1054+5,$AQ1054+20)))&gt;=1,0,INDIRECT(ADDRESS(($AO1054-1)*3+$AP1054+5,$AQ1054+20)))))</f>
        <v>0</v>
      </c>
      <c r="AU1054" s="511">
        <f ca="1">COUNTIF(INDIRECT("U"&amp;(ROW()+12*(($AO1054-1)*3+$AP1054)-ROW())/12+5):INDIRECT("AF"&amp;(ROW()+12*(($AO1054-1)*3+$AP1054)-ROW())/12+5),AT1054)</f>
        <v>0</v>
      </c>
      <c r="AV1054" s="511">
        <f ca="1">IF(AND(AR1054+AT1054&gt;0,AS1054+AU1054&gt;0),COUNTIF(AV$6:AV1053,"&gt;0")+1,0)</f>
        <v>0</v>
      </c>
    </row>
    <row r="1055" spans="41:48">
      <c r="AO1055" s="511">
        <v>30</v>
      </c>
      <c r="AP1055" s="511">
        <v>1</v>
      </c>
      <c r="AQ1055" s="511">
        <v>6</v>
      </c>
      <c r="AR1055" s="515">
        <f ca="1">IF($AQ1055=1,IF(INDIRECT(ADDRESS(($AO1055-1)*3+$AP1055+5,$AQ1055+7))="",0,INDIRECT(ADDRESS(($AO1055-1)*3+$AP1055+5,$AQ1055+7))),IF(INDIRECT(ADDRESS(($AO1055-1)*3+$AP1055+5,$AQ1055+7))="",0,IF(COUNTIF(INDIRECT(ADDRESS(($AO1055-1)*36+($AP1055-1)*12+6,COLUMN())):INDIRECT(ADDRESS(($AO1055-1)*36+($AP1055-1)*12+$AQ1055+4,COLUMN())),INDIRECT(ADDRESS(($AO1055-1)*3+$AP1055+5,$AQ1055+7)))&gt;=1,0,INDIRECT(ADDRESS(($AO1055-1)*3+$AP1055+5,$AQ1055+7)))))</f>
        <v>0</v>
      </c>
      <c r="AS1055" s="511">
        <f ca="1">COUNTIF(INDIRECT("H"&amp;(ROW()+12*(($AO1055-1)*3+$AP1055)-ROW())/12+5):INDIRECT("S"&amp;(ROW()+12*(($AO1055-1)*3+$AP1055)-ROW())/12+5),AR1055)</f>
        <v>0</v>
      </c>
      <c r="AT1055" s="515">
        <f ca="1">IF($AQ1055=1,IF(INDIRECT(ADDRESS(($AO1055-1)*3+$AP1055+5,$AQ1055+20))="",0,INDIRECT(ADDRESS(($AO1055-1)*3+$AP1055+5,$AQ1055+20))),IF(INDIRECT(ADDRESS(($AO1055-1)*3+$AP1055+5,$AQ1055+20))="",0,IF(COUNTIF(INDIRECT(ADDRESS(($AO1055-1)*36+($AP1055-1)*12+6,COLUMN())):INDIRECT(ADDRESS(($AO1055-1)*36+($AP1055-1)*12+$AQ1055+4,COLUMN())),INDIRECT(ADDRESS(($AO1055-1)*3+$AP1055+5,$AQ1055+20)))&gt;=1,0,INDIRECT(ADDRESS(($AO1055-1)*3+$AP1055+5,$AQ1055+20)))))</f>
        <v>0</v>
      </c>
      <c r="AU1055" s="511">
        <f ca="1">COUNTIF(INDIRECT("U"&amp;(ROW()+12*(($AO1055-1)*3+$AP1055)-ROW())/12+5):INDIRECT("AF"&amp;(ROW()+12*(($AO1055-1)*3+$AP1055)-ROW())/12+5),AT1055)</f>
        <v>0</v>
      </c>
      <c r="AV1055" s="511">
        <f ca="1">IF(AND(AR1055+AT1055&gt;0,AS1055+AU1055&gt;0),COUNTIF(AV$6:AV1054,"&gt;0")+1,0)</f>
        <v>0</v>
      </c>
    </row>
    <row r="1056" spans="41:48">
      <c r="AO1056" s="511">
        <v>30</v>
      </c>
      <c r="AP1056" s="511">
        <v>1</v>
      </c>
      <c r="AQ1056" s="511">
        <v>7</v>
      </c>
      <c r="AR1056" s="515">
        <f ca="1">IF($AQ1056=1,IF(INDIRECT(ADDRESS(($AO1056-1)*3+$AP1056+5,$AQ1056+7))="",0,INDIRECT(ADDRESS(($AO1056-1)*3+$AP1056+5,$AQ1056+7))),IF(INDIRECT(ADDRESS(($AO1056-1)*3+$AP1056+5,$AQ1056+7))="",0,IF(COUNTIF(INDIRECT(ADDRESS(($AO1056-1)*36+($AP1056-1)*12+6,COLUMN())):INDIRECT(ADDRESS(($AO1056-1)*36+($AP1056-1)*12+$AQ1056+4,COLUMN())),INDIRECT(ADDRESS(($AO1056-1)*3+$AP1056+5,$AQ1056+7)))&gt;=1,0,INDIRECT(ADDRESS(($AO1056-1)*3+$AP1056+5,$AQ1056+7)))))</f>
        <v>0</v>
      </c>
      <c r="AS1056" s="511">
        <f ca="1">COUNTIF(INDIRECT("H"&amp;(ROW()+12*(($AO1056-1)*3+$AP1056)-ROW())/12+5):INDIRECT("S"&amp;(ROW()+12*(($AO1056-1)*3+$AP1056)-ROW())/12+5),AR1056)</f>
        <v>0</v>
      </c>
      <c r="AT1056" s="515">
        <f ca="1">IF($AQ1056=1,IF(INDIRECT(ADDRESS(($AO1056-1)*3+$AP1056+5,$AQ1056+20))="",0,INDIRECT(ADDRESS(($AO1056-1)*3+$AP1056+5,$AQ1056+20))),IF(INDIRECT(ADDRESS(($AO1056-1)*3+$AP1056+5,$AQ1056+20))="",0,IF(COUNTIF(INDIRECT(ADDRESS(($AO1056-1)*36+($AP1056-1)*12+6,COLUMN())):INDIRECT(ADDRESS(($AO1056-1)*36+($AP1056-1)*12+$AQ1056+4,COLUMN())),INDIRECT(ADDRESS(($AO1056-1)*3+$AP1056+5,$AQ1056+20)))&gt;=1,0,INDIRECT(ADDRESS(($AO1056-1)*3+$AP1056+5,$AQ1056+20)))))</f>
        <v>0</v>
      </c>
      <c r="AU1056" s="511">
        <f ca="1">COUNTIF(INDIRECT("U"&amp;(ROW()+12*(($AO1056-1)*3+$AP1056)-ROW())/12+5):INDIRECT("AF"&amp;(ROW()+12*(($AO1056-1)*3+$AP1056)-ROW())/12+5),AT1056)</f>
        <v>0</v>
      </c>
      <c r="AV1056" s="511">
        <f ca="1">IF(AND(AR1056+AT1056&gt;0,AS1056+AU1056&gt;0),COUNTIF(AV$6:AV1055,"&gt;0")+1,0)</f>
        <v>0</v>
      </c>
    </row>
    <row r="1057" spans="41:48">
      <c r="AO1057" s="511">
        <v>30</v>
      </c>
      <c r="AP1057" s="511">
        <v>1</v>
      </c>
      <c r="AQ1057" s="511">
        <v>8</v>
      </c>
      <c r="AR1057" s="515">
        <f ca="1">IF($AQ1057=1,IF(INDIRECT(ADDRESS(($AO1057-1)*3+$AP1057+5,$AQ1057+7))="",0,INDIRECT(ADDRESS(($AO1057-1)*3+$AP1057+5,$AQ1057+7))),IF(INDIRECT(ADDRESS(($AO1057-1)*3+$AP1057+5,$AQ1057+7))="",0,IF(COUNTIF(INDIRECT(ADDRESS(($AO1057-1)*36+($AP1057-1)*12+6,COLUMN())):INDIRECT(ADDRESS(($AO1057-1)*36+($AP1057-1)*12+$AQ1057+4,COLUMN())),INDIRECT(ADDRESS(($AO1057-1)*3+$AP1057+5,$AQ1057+7)))&gt;=1,0,INDIRECT(ADDRESS(($AO1057-1)*3+$AP1057+5,$AQ1057+7)))))</f>
        <v>0</v>
      </c>
      <c r="AS1057" s="511">
        <f ca="1">COUNTIF(INDIRECT("H"&amp;(ROW()+12*(($AO1057-1)*3+$AP1057)-ROW())/12+5):INDIRECT("S"&amp;(ROW()+12*(($AO1057-1)*3+$AP1057)-ROW())/12+5),AR1057)</f>
        <v>0</v>
      </c>
      <c r="AT1057" s="515">
        <f ca="1">IF($AQ1057=1,IF(INDIRECT(ADDRESS(($AO1057-1)*3+$AP1057+5,$AQ1057+20))="",0,INDIRECT(ADDRESS(($AO1057-1)*3+$AP1057+5,$AQ1057+20))),IF(INDIRECT(ADDRESS(($AO1057-1)*3+$AP1057+5,$AQ1057+20))="",0,IF(COUNTIF(INDIRECT(ADDRESS(($AO1057-1)*36+($AP1057-1)*12+6,COLUMN())):INDIRECT(ADDRESS(($AO1057-1)*36+($AP1057-1)*12+$AQ1057+4,COLUMN())),INDIRECT(ADDRESS(($AO1057-1)*3+$AP1057+5,$AQ1057+20)))&gt;=1,0,INDIRECT(ADDRESS(($AO1057-1)*3+$AP1057+5,$AQ1057+20)))))</f>
        <v>0</v>
      </c>
      <c r="AU1057" s="511">
        <f ca="1">COUNTIF(INDIRECT("U"&amp;(ROW()+12*(($AO1057-1)*3+$AP1057)-ROW())/12+5):INDIRECT("AF"&amp;(ROW()+12*(($AO1057-1)*3+$AP1057)-ROW())/12+5),AT1057)</f>
        <v>0</v>
      </c>
      <c r="AV1057" s="511">
        <f ca="1">IF(AND(AR1057+AT1057&gt;0,AS1057+AU1057&gt;0),COUNTIF(AV$6:AV1056,"&gt;0")+1,0)</f>
        <v>0</v>
      </c>
    </row>
    <row r="1058" spans="41:48">
      <c r="AO1058" s="511">
        <v>30</v>
      </c>
      <c r="AP1058" s="511">
        <v>1</v>
      </c>
      <c r="AQ1058" s="511">
        <v>9</v>
      </c>
      <c r="AR1058" s="515">
        <f ca="1">IF($AQ1058=1,IF(INDIRECT(ADDRESS(($AO1058-1)*3+$AP1058+5,$AQ1058+7))="",0,INDIRECT(ADDRESS(($AO1058-1)*3+$AP1058+5,$AQ1058+7))),IF(INDIRECT(ADDRESS(($AO1058-1)*3+$AP1058+5,$AQ1058+7))="",0,IF(COUNTIF(INDIRECT(ADDRESS(($AO1058-1)*36+($AP1058-1)*12+6,COLUMN())):INDIRECT(ADDRESS(($AO1058-1)*36+($AP1058-1)*12+$AQ1058+4,COLUMN())),INDIRECT(ADDRESS(($AO1058-1)*3+$AP1058+5,$AQ1058+7)))&gt;=1,0,INDIRECT(ADDRESS(($AO1058-1)*3+$AP1058+5,$AQ1058+7)))))</f>
        <v>0</v>
      </c>
      <c r="AS1058" s="511">
        <f ca="1">COUNTIF(INDIRECT("H"&amp;(ROW()+12*(($AO1058-1)*3+$AP1058)-ROW())/12+5):INDIRECT("S"&amp;(ROW()+12*(($AO1058-1)*3+$AP1058)-ROW())/12+5),AR1058)</f>
        <v>0</v>
      </c>
      <c r="AT1058" s="515">
        <f ca="1">IF($AQ1058=1,IF(INDIRECT(ADDRESS(($AO1058-1)*3+$AP1058+5,$AQ1058+20))="",0,INDIRECT(ADDRESS(($AO1058-1)*3+$AP1058+5,$AQ1058+20))),IF(INDIRECT(ADDRESS(($AO1058-1)*3+$AP1058+5,$AQ1058+20))="",0,IF(COUNTIF(INDIRECT(ADDRESS(($AO1058-1)*36+($AP1058-1)*12+6,COLUMN())):INDIRECT(ADDRESS(($AO1058-1)*36+($AP1058-1)*12+$AQ1058+4,COLUMN())),INDIRECT(ADDRESS(($AO1058-1)*3+$AP1058+5,$AQ1058+20)))&gt;=1,0,INDIRECT(ADDRESS(($AO1058-1)*3+$AP1058+5,$AQ1058+20)))))</f>
        <v>0</v>
      </c>
      <c r="AU1058" s="511">
        <f ca="1">COUNTIF(INDIRECT("U"&amp;(ROW()+12*(($AO1058-1)*3+$AP1058)-ROW())/12+5):INDIRECT("AF"&amp;(ROW()+12*(($AO1058-1)*3+$AP1058)-ROW())/12+5),AT1058)</f>
        <v>0</v>
      </c>
      <c r="AV1058" s="511">
        <f ca="1">IF(AND(AR1058+AT1058&gt;0,AS1058+AU1058&gt;0),COUNTIF(AV$6:AV1057,"&gt;0")+1,0)</f>
        <v>0</v>
      </c>
    </row>
    <row r="1059" spans="41:48">
      <c r="AO1059" s="511">
        <v>30</v>
      </c>
      <c r="AP1059" s="511">
        <v>1</v>
      </c>
      <c r="AQ1059" s="511">
        <v>10</v>
      </c>
      <c r="AR1059" s="515">
        <f ca="1">IF($AQ1059=1,IF(INDIRECT(ADDRESS(($AO1059-1)*3+$AP1059+5,$AQ1059+7))="",0,INDIRECT(ADDRESS(($AO1059-1)*3+$AP1059+5,$AQ1059+7))),IF(INDIRECT(ADDRESS(($AO1059-1)*3+$AP1059+5,$AQ1059+7))="",0,IF(COUNTIF(INDIRECT(ADDRESS(($AO1059-1)*36+($AP1059-1)*12+6,COLUMN())):INDIRECT(ADDRESS(($AO1059-1)*36+($AP1059-1)*12+$AQ1059+4,COLUMN())),INDIRECT(ADDRESS(($AO1059-1)*3+$AP1059+5,$AQ1059+7)))&gt;=1,0,INDIRECT(ADDRESS(($AO1059-1)*3+$AP1059+5,$AQ1059+7)))))</f>
        <v>0</v>
      </c>
      <c r="AS1059" s="511">
        <f ca="1">COUNTIF(INDIRECT("H"&amp;(ROW()+12*(($AO1059-1)*3+$AP1059)-ROW())/12+5):INDIRECT("S"&amp;(ROW()+12*(($AO1059-1)*3+$AP1059)-ROW())/12+5),AR1059)</f>
        <v>0</v>
      </c>
      <c r="AT1059" s="515">
        <f ca="1">IF($AQ1059=1,IF(INDIRECT(ADDRESS(($AO1059-1)*3+$AP1059+5,$AQ1059+20))="",0,INDIRECT(ADDRESS(($AO1059-1)*3+$AP1059+5,$AQ1059+20))),IF(INDIRECT(ADDRESS(($AO1059-1)*3+$AP1059+5,$AQ1059+20))="",0,IF(COUNTIF(INDIRECT(ADDRESS(($AO1059-1)*36+($AP1059-1)*12+6,COLUMN())):INDIRECT(ADDRESS(($AO1059-1)*36+($AP1059-1)*12+$AQ1059+4,COLUMN())),INDIRECT(ADDRESS(($AO1059-1)*3+$AP1059+5,$AQ1059+20)))&gt;=1,0,INDIRECT(ADDRESS(($AO1059-1)*3+$AP1059+5,$AQ1059+20)))))</f>
        <v>0</v>
      </c>
      <c r="AU1059" s="511">
        <f ca="1">COUNTIF(INDIRECT("U"&amp;(ROW()+12*(($AO1059-1)*3+$AP1059)-ROW())/12+5):INDIRECT("AF"&amp;(ROW()+12*(($AO1059-1)*3+$AP1059)-ROW())/12+5),AT1059)</f>
        <v>0</v>
      </c>
      <c r="AV1059" s="511">
        <f ca="1">IF(AND(AR1059+AT1059&gt;0,AS1059+AU1059&gt;0),COUNTIF(AV$6:AV1058,"&gt;0")+1,0)</f>
        <v>0</v>
      </c>
    </row>
    <row r="1060" spans="41:48">
      <c r="AO1060" s="511">
        <v>30</v>
      </c>
      <c r="AP1060" s="511">
        <v>1</v>
      </c>
      <c r="AQ1060" s="511">
        <v>11</v>
      </c>
      <c r="AR1060" s="515">
        <f ca="1">IF($AQ1060=1,IF(INDIRECT(ADDRESS(($AO1060-1)*3+$AP1060+5,$AQ1060+7))="",0,INDIRECT(ADDRESS(($AO1060-1)*3+$AP1060+5,$AQ1060+7))),IF(INDIRECT(ADDRESS(($AO1060-1)*3+$AP1060+5,$AQ1060+7))="",0,IF(COUNTIF(INDIRECT(ADDRESS(($AO1060-1)*36+($AP1060-1)*12+6,COLUMN())):INDIRECT(ADDRESS(($AO1060-1)*36+($AP1060-1)*12+$AQ1060+4,COLUMN())),INDIRECT(ADDRESS(($AO1060-1)*3+$AP1060+5,$AQ1060+7)))&gt;=1,0,INDIRECT(ADDRESS(($AO1060-1)*3+$AP1060+5,$AQ1060+7)))))</f>
        <v>0</v>
      </c>
      <c r="AS1060" s="511">
        <f ca="1">COUNTIF(INDIRECT("H"&amp;(ROW()+12*(($AO1060-1)*3+$AP1060)-ROW())/12+5):INDIRECT("S"&amp;(ROW()+12*(($AO1060-1)*3+$AP1060)-ROW())/12+5),AR1060)</f>
        <v>0</v>
      </c>
      <c r="AT1060" s="515">
        <f ca="1">IF($AQ1060=1,IF(INDIRECT(ADDRESS(($AO1060-1)*3+$AP1060+5,$AQ1060+20))="",0,INDIRECT(ADDRESS(($AO1060-1)*3+$AP1060+5,$AQ1060+20))),IF(INDIRECT(ADDRESS(($AO1060-1)*3+$AP1060+5,$AQ1060+20))="",0,IF(COUNTIF(INDIRECT(ADDRESS(($AO1060-1)*36+($AP1060-1)*12+6,COLUMN())):INDIRECT(ADDRESS(($AO1060-1)*36+($AP1060-1)*12+$AQ1060+4,COLUMN())),INDIRECT(ADDRESS(($AO1060-1)*3+$AP1060+5,$AQ1060+20)))&gt;=1,0,INDIRECT(ADDRESS(($AO1060-1)*3+$AP1060+5,$AQ1060+20)))))</f>
        <v>0</v>
      </c>
      <c r="AU1060" s="511">
        <f ca="1">COUNTIF(INDIRECT("U"&amp;(ROW()+12*(($AO1060-1)*3+$AP1060)-ROW())/12+5):INDIRECT("AF"&amp;(ROW()+12*(($AO1060-1)*3+$AP1060)-ROW())/12+5),AT1060)</f>
        <v>0</v>
      </c>
      <c r="AV1060" s="511">
        <f ca="1">IF(AND(AR1060+AT1060&gt;0,AS1060+AU1060&gt;0),COUNTIF(AV$6:AV1059,"&gt;0")+1,0)</f>
        <v>0</v>
      </c>
    </row>
    <row r="1061" spans="41:48">
      <c r="AO1061" s="511">
        <v>30</v>
      </c>
      <c r="AP1061" s="511">
        <v>1</v>
      </c>
      <c r="AQ1061" s="511">
        <v>12</v>
      </c>
      <c r="AR1061" s="515">
        <f ca="1">IF($AQ1061=1,IF(INDIRECT(ADDRESS(($AO1061-1)*3+$AP1061+5,$AQ1061+7))="",0,INDIRECT(ADDRESS(($AO1061-1)*3+$AP1061+5,$AQ1061+7))),IF(INDIRECT(ADDRESS(($AO1061-1)*3+$AP1061+5,$AQ1061+7))="",0,IF(COUNTIF(INDIRECT(ADDRESS(($AO1061-1)*36+($AP1061-1)*12+6,COLUMN())):INDIRECT(ADDRESS(($AO1061-1)*36+($AP1061-1)*12+$AQ1061+4,COLUMN())),INDIRECT(ADDRESS(($AO1061-1)*3+$AP1061+5,$AQ1061+7)))&gt;=1,0,INDIRECT(ADDRESS(($AO1061-1)*3+$AP1061+5,$AQ1061+7)))))</f>
        <v>0</v>
      </c>
      <c r="AS1061" s="511">
        <f ca="1">COUNTIF(INDIRECT("H"&amp;(ROW()+12*(($AO1061-1)*3+$AP1061)-ROW())/12+5):INDIRECT("S"&amp;(ROW()+12*(($AO1061-1)*3+$AP1061)-ROW())/12+5),AR1061)</f>
        <v>0</v>
      </c>
      <c r="AT1061" s="515">
        <f ca="1">IF($AQ1061=1,IF(INDIRECT(ADDRESS(($AO1061-1)*3+$AP1061+5,$AQ1061+20))="",0,INDIRECT(ADDRESS(($AO1061-1)*3+$AP1061+5,$AQ1061+20))),IF(INDIRECT(ADDRESS(($AO1061-1)*3+$AP1061+5,$AQ1061+20))="",0,IF(COUNTIF(INDIRECT(ADDRESS(($AO1061-1)*36+($AP1061-1)*12+6,COLUMN())):INDIRECT(ADDRESS(($AO1061-1)*36+($AP1061-1)*12+$AQ1061+4,COLUMN())),INDIRECT(ADDRESS(($AO1061-1)*3+$AP1061+5,$AQ1061+20)))&gt;=1,0,INDIRECT(ADDRESS(($AO1061-1)*3+$AP1061+5,$AQ1061+20)))))</f>
        <v>0</v>
      </c>
      <c r="AU1061" s="511">
        <f ca="1">COUNTIF(INDIRECT("U"&amp;(ROW()+12*(($AO1061-1)*3+$AP1061)-ROW())/12+5):INDIRECT("AF"&amp;(ROW()+12*(($AO1061-1)*3+$AP1061)-ROW())/12+5),AT1061)</f>
        <v>0</v>
      </c>
      <c r="AV1061" s="511">
        <f ca="1">IF(AND(AR1061+AT1061&gt;0,AS1061+AU1061&gt;0),COUNTIF(AV$6:AV1060,"&gt;0")+1,0)</f>
        <v>0</v>
      </c>
    </row>
    <row r="1062" spans="41:48">
      <c r="AO1062" s="511">
        <v>30</v>
      </c>
      <c r="AP1062" s="511">
        <v>2</v>
      </c>
      <c r="AQ1062" s="511">
        <v>1</v>
      </c>
      <c r="AR1062" s="515">
        <f ca="1">IF($AQ1062=1,IF(INDIRECT(ADDRESS(($AO1062-1)*3+$AP1062+5,$AQ1062+7))="",0,INDIRECT(ADDRESS(($AO1062-1)*3+$AP1062+5,$AQ1062+7))),IF(INDIRECT(ADDRESS(($AO1062-1)*3+$AP1062+5,$AQ1062+7))="",0,IF(COUNTIF(INDIRECT(ADDRESS(($AO1062-1)*36+($AP1062-1)*12+6,COLUMN())):INDIRECT(ADDRESS(($AO1062-1)*36+($AP1062-1)*12+$AQ1062+4,COLUMN())),INDIRECT(ADDRESS(($AO1062-1)*3+$AP1062+5,$AQ1062+7)))&gt;=1,0,INDIRECT(ADDRESS(($AO1062-1)*3+$AP1062+5,$AQ1062+7)))))</f>
        <v>0</v>
      </c>
      <c r="AS1062" s="511">
        <f ca="1">COUNTIF(INDIRECT("H"&amp;(ROW()+12*(($AO1062-1)*3+$AP1062)-ROW())/12+5):INDIRECT("S"&amp;(ROW()+12*(($AO1062-1)*3+$AP1062)-ROW())/12+5),AR1062)</f>
        <v>0</v>
      </c>
      <c r="AT1062" s="515">
        <f ca="1">IF($AQ1062=1,IF(INDIRECT(ADDRESS(($AO1062-1)*3+$AP1062+5,$AQ1062+20))="",0,INDIRECT(ADDRESS(($AO1062-1)*3+$AP1062+5,$AQ1062+20))),IF(INDIRECT(ADDRESS(($AO1062-1)*3+$AP1062+5,$AQ1062+20))="",0,IF(COUNTIF(INDIRECT(ADDRESS(($AO1062-1)*36+($AP1062-1)*12+6,COLUMN())):INDIRECT(ADDRESS(($AO1062-1)*36+($AP1062-1)*12+$AQ1062+4,COLUMN())),INDIRECT(ADDRESS(($AO1062-1)*3+$AP1062+5,$AQ1062+20)))&gt;=1,0,INDIRECT(ADDRESS(($AO1062-1)*3+$AP1062+5,$AQ1062+20)))))</f>
        <v>0</v>
      </c>
      <c r="AU1062" s="511">
        <f ca="1">COUNTIF(INDIRECT("U"&amp;(ROW()+12*(($AO1062-1)*3+$AP1062)-ROW())/12+5):INDIRECT("AF"&amp;(ROW()+12*(($AO1062-1)*3+$AP1062)-ROW())/12+5),AT1062)</f>
        <v>0</v>
      </c>
      <c r="AV1062" s="511">
        <f ca="1">IF(AND(AR1062+AT1062&gt;0,AS1062+AU1062&gt;0),COUNTIF(AV$6:AV1061,"&gt;0")+1,0)</f>
        <v>0</v>
      </c>
    </row>
    <row r="1063" spans="41:48">
      <c r="AO1063" s="511">
        <v>30</v>
      </c>
      <c r="AP1063" s="511">
        <v>2</v>
      </c>
      <c r="AQ1063" s="511">
        <v>2</v>
      </c>
      <c r="AR1063" s="515">
        <f ca="1">IF($AQ1063=1,IF(INDIRECT(ADDRESS(($AO1063-1)*3+$AP1063+5,$AQ1063+7))="",0,INDIRECT(ADDRESS(($AO1063-1)*3+$AP1063+5,$AQ1063+7))),IF(INDIRECT(ADDRESS(($AO1063-1)*3+$AP1063+5,$AQ1063+7))="",0,IF(COUNTIF(INDIRECT(ADDRESS(($AO1063-1)*36+($AP1063-1)*12+6,COLUMN())):INDIRECT(ADDRESS(($AO1063-1)*36+($AP1063-1)*12+$AQ1063+4,COLUMN())),INDIRECT(ADDRESS(($AO1063-1)*3+$AP1063+5,$AQ1063+7)))&gt;=1,0,INDIRECT(ADDRESS(($AO1063-1)*3+$AP1063+5,$AQ1063+7)))))</f>
        <v>0</v>
      </c>
      <c r="AS1063" s="511">
        <f ca="1">COUNTIF(INDIRECT("H"&amp;(ROW()+12*(($AO1063-1)*3+$AP1063)-ROW())/12+5):INDIRECT("S"&amp;(ROW()+12*(($AO1063-1)*3+$AP1063)-ROW())/12+5),AR1063)</f>
        <v>0</v>
      </c>
      <c r="AT1063" s="515">
        <f ca="1">IF($AQ1063=1,IF(INDIRECT(ADDRESS(($AO1063-1)*3+$AP1063+5,$AQ1063+20))="",0,INDIRECT(ADDRESS(($AO1063-1)*3+$AP1063+5,$AQ1063+20))),IF(INDIRECT(ADDRESS(($AO1063-1)*3+$AP1063+5,$AQ1063+20))="",0,IF(COUNTIF(INDIRECT(ADDRESS(($AO1063-1)*36+($AP1063-1)*12+6,COLUMN())):INDIRECT(ADDRESS(($AO1063-1)*36+($AP1063-1)*12+$AQ1063+4,COLUMN())),INDIRECT(ADDRESS(($AO1063-1)*3+$AP1063+5,$AQ1063+20)))&gt;=1,0,INDIRECT(ADDRESS(($AO1063-1)*3+$AP1063+5,$AQ1063+20)))))</f>
        <v>0</v>
      </c>
      <c r="AU1063" s="511">
        <f ca="1">COUNTIF(INDIRECT("U"&amp;(ROW()+12*(($AO1063-1)*3+$AP1063)-ROW())/12+5):INDIRECT("AF"&amp;(ROW()+12*(($AO1063-1)*3+$AP1063)-ROW())/12+5),AT1063)</f>
        <v>0</v>
      </c>
      <c r="AV1063" s="511">
        <f ca="1">IF(AND(AR1063+AT1063&gt;0,AS1063+AU1063&gt;0),COUNTIF(AV$6:AV1062,"&gt;0")+1,0)</f>
        <v>0</v>
      </c>
    </row>
    <row r="1064" spans="41:48">
      <c r="AO1064" s="511">
        <v>30</v>
      </c>
      <c r="AP1064" s="511">
        <v>2</v>
      </c>
      <c r="AQ1064" s="511">
        <v>3</v>
      </c>
      <c r="AR1064" s="515">
        <f ca="1">IF($AQ1064=1,IF(INDIRECT(ADDRESS(($AO1064-1)*3+$AP1064+5,$AQ1064+7))="",0,INDIRECT(ADDRESS(($AO1064-1)*3+$AP1064+5,$AQ1064+7))),IF(INDIRECT(ADDRESS(($AO1064-1)*3+$AP1064+5,$AQ1064+7))="",0,IF(COUNTIF(INDIRECT(ADDRESS(($AO1064-1)*36+($AP1064-1)*12+6,COLUMN())):INDIRECT(ADDRESS(($AO1064-1)*36+($AP1064-1)*12+$AQ1064+4,COLUMN())),INDIRECT(ADDRESS(($AO1064-1)*3+$AP1064+5,$AQ1064+7)))&gt;=1,0,INDIRECT(ADDRESS(($AO1064-1)*3+$AP1064+5,$AQ1064+7)))))</f>
        <v>0</v>
      </c>
      <c r="AS1064" s="511">
        <f ca="1">COUNTIF(INDIRECT("H"&amp;(ROW()+12*(($AO1064-1)*3+$AP1064)-ROW())/12+5):INDIRECT("S"&amp;(ROW()+12*(($AO1064-1)*3+$AP1064)-ROW())/12+5),AR1064)</f>
        <v>0</v>
      </c>
      <c r="AT1064" s="515">
        <f ca="1">IF($AQ1064=1,IF(INDIRECT(ADDRESS(($AO1064-1)*3+$AP1064+5,$AQ1064+20))="",0,INDIRECT(ADDRESS(($AO1064-1)*3+$AP1064+5,$AQ1064+20))),IF(INDIRECT(ADDRESS(($AO1064-1)*3+$AP1064+5,$AQ1064+20))="",0,IF(COUNTIF(INDIRECT(ADDRESS(($AO1064-1)*36+($AP1064-1)*12+6,COLUMN())):INDIRECT(ADDRESS(($AO1064-1)*36+($AP1064-1)*12+$AQ1064+4,COLUMN())),INDIRECT(ADDRESS(($AO1064-1)*3+$AP1064+5,$AQ1064+20)))&gt;=1,0,INDIRECT(ADDRESS(($AO1064-1)*3+$AP1064+5,$AQ1064+20)))))</f>
        <v>0</v>
      </c>
      <c r="AU1064" s="511">
        <f ca="1">COUNTIF(INDIRECT("U"&amp;(ROW()+12*(($AO1064-1)*3+$AP1064)-ROW())/12+5):INDIRECT("AF"&amp;(ROW()+12*(($AO1064-1)*3+$AP1064)-ROW())/12+5),AT1064)</f>
        <v>0</v>
      </c>
      <c r="AV1064" s="511">
        <f ca="1">IF(AND(AR1064+AT1064&gt;0,AS1064+AU1064&gt;0),COUNTIF(AV$6:AV1063,"&gt;0")+1,0)</f>
        <v>0</v>
      </c>
    </row>
    <row r="1065" spans="41:48">
      <c r="AO1065" s="511">
        <v>30</v>
      </c>
      <c r="AP1065" s="511">
        <v>2</v>
      </c>
      <c r="AQ1065" s="511">
        <v>4</v>
      </c>
      <c r="AR1065" s="515">
        <f ca="1">IF($AQ1065=1,IF(INDIRECT(ADDRESS(($AO1065-1)*3+$AP1065+5,$AQ1065+7))="",0,INDIRECT(ADDRESS(($AO1065-1)*3+$AP1065+5,$AQ1065+7))),IF(INDIRECT(ADDRESS(($AO1065-1)*3+$AP1065+5,$AQ1065+7))="",0,IF(COUNTIF(INDIRECT(ADDRESS(($AO1065-1)*36+($AP1065-1)*12+6,COLUMN())):INDIRECT(ADDRESS(($AO1065-1)*36+($AP1065-1)*12+$AQ1065+4,COLUMN())),INDIRECT(ADDRESS(($AO1065-1)*3+$AP1065+5,$AQ1065+7)))&gt;=1,0,INDIRECT(ADDRESS(($AO1065-1)*3+$AP1065+5,$AQ1065+7)))))</f>
        <v>0</v>
      </c>
      <c r="AS1065" s="511">
        <f ca="1">COUNTIF(INDIRECT("H"&amp;(ROW()+12*(($AO1065-1)*3+$AP1065)-ROW())/12+5):INDIRECT("S"&amp;(ROW()+12*(($AO1065-1)*3+$AP1065)-ROW())/12+5),AR1065)</f>
        <v>0</v>
      </c>
      <c r="AT1065" s="515">
        <f ca="1">IF($AQ1065=1,IF(INDIRECT(ADDRESS(($AO1065-1)*3+$AP1065+5,$AQ1065+20))="",0,INDIRECT(ADDRESS(($AO1065-1)*3+$AP1065+5,$AQ1065+20))),IF(INDIRECT(ADDRESS(($AO1065-1)*3+$AP1065+5,$AQ1065+20))="",0,IF(COUNTIF(INDIRECT(ADDRESS(($AO1065-1)*36+($AP1065-1)*12+6,COLUMN())):INDIRECT(ADDRESS(($AO1065-1)*36+($AP1065-1)*12+$AQ1065+4,COLUMN())),INDIRECT(ADDRESS(($AO1065-1)*3+$AP1065+5,$AQ1065+20)))&gt;=1,0,INDIRECT(ADDRESS(($AO1065-1)*3+$AP1065+5,$AQ1065+20)))))</f>
        <v>0</v>
      </c>
      <c r="AU1065" s="511">
        <f ca="1">COUNTIF(INDIRECT("U"&amp;(ROW()+12*(($AO1065-1)*3+$AP1065)-ROW())/12+5):INDIRECT("AF"&amp;(ROW()+12*(($AO1065-1)*3+$AP1065)-ROW())/12+5),AT1065)</f>
        <v>0</v>
      </c>
      <c r="AV1065" s="511">
        <f ca="1">IF(AND(AR1065+AT1065&gt;0,AS1065+AU1065&gt;0),COUNTIF(AV$6:AV1064,"&gt;0")+1,0)</f>
        <v>0</v>
      </c>
    </row>
    <row r="1066" spans="41:48">
      <c r="AO1066" s="511">
        <v>30</v>
      </c>
      <c r="AP1066" s="511">
        <v>2</v>
      </c>
      <c r="AQ1066" s="511">
        <v>5</v>
      </c>
      <c r="AR1066" s="515">
        <f ca="1">IF($AQ1066=1,IF(INDIRECT(ADDRESS(($AO1066-1)*3+$AP1066+5,$AQ1066+7))="",0,INDIRECT(ADDRESS(($AO1066-1)*3+$AP1066+5,$AQ1066+7))),IF(INDIRECT(ADDRESS(($AO1066-1)*3+$AP1066+5,$AQ1066+7))="",0,IF(COUNTIF(INDIRECT(ADDRESS(($AO1066-1)*36+($AP1066-1)*12+6,COLUMN())):INDIRECT(ADDRESS(($AO1066-1)*36+($AP1066-1)*12+$AQ1066+4,COLUMN())),INDIRECT(ADDRESS(($AO1066-1)*3+$AP1066+5,$AQ1066+7)))&gt;=1,0,INDIRECT(ADDRESS(($AO1066-1)*3+$AP1066+5,$AQ1066+7)))))</f>
        <v>0</v>
      </c>
      <c r="AS1066" s="511">
        <f ca="1">COUNTIF(INDIRECT("H"&amp;(ROW()+12*(($AO1066-1)*3+$AP1066)-ROW())/12+5):INDIRECT("S"&amp;(ROW()+12*(($AO1066-1)*3+$AP1066)-ROW())/12+5),AR1066)</f>
        <v>0</v>
      </c>
      <c r="AT1066" s="515">
        <f ca="1">IF($AQ1066=1,IF(INDIRECT(ADDRESS(($AO1066-1)*3+$AP1066+5,$AQ1066+20))="",0,INDIRECT(ADDRESS(($AO1066-1)*3+$AP1066+5,$AQ1066+20))),IF(INDIRECT(ADDRESS(($AO1066-1)*3+$AP1066+5,$AQ1066+20))="",0,IF(COUNTIF(INDIRECT(ADDRESS(($AO1066-1)*36+($AP1066-1)*12+6,COLUMN())):INDIRECT(ADDRESS(($AO1066-1)*36+($AP1066-1)*12+$AQ1066+4,COLUMN())),INDIRECT(ADDRESS(($AO1066-1)*3+$AP1066+5,$AQ1066+20)))&gt;=1,0,INDIRECT(ADDRESS(($AO1066-1)*3+$AP1066+5,$AQ1066+20)))))</f>
        <v>0</v>
      </c>
      <c r="AU1066" s="511">
        <f ca="1">COUNTIF(INDIRECT("U"&amp;(ROW()+12*(($AO1066-1)*3+$AP1066)-ROW())/12+5):INDIRECT("AF"&amp;(ROW()+12*(($AO1066-1)*3+$AP1066)-ROW())/12+5),AT1066)</f>
        <v>0</v>
      </c>
      <c r="AV1066" s="511">
        <f ca="1">IF(AND(AR1066+AT1066&gt;0,AS1066+AU1066&gt;0),COUNTIF(AV$6:AV1065,"&gt;0")+1,0)</f>
        <v>0</v>
      </c>
    </row>
    <row r="1067" spans="41:48">
      <c r="AO1067" s="511">
        <v>30</v>
      </c>
      <c r="AP1067" s="511">
        <v>2</v>
      </c>
      <c r="AQ1067" s="511">
        <v>6</v>
      </c>
      <c r="AR1067" s="515">
        <f ca="1">IF($AQ1067=1,IF(INDIRECT(ADDRESS(($AO1067-1)*3+$AP1067+5,$AQ1067+7))="",0,INDIRECT(ADDRESS(($AO1067-1)*3+$AP1067+5,$AQ1067+7))),IF(INDIRECT(ADDRESS(($AO1067-1)*3+$AP1067+5,$AQ1067+7))="",0,IF(COUNTIF(INDIRECT(ADDRESS(($AO1067-1)*36+($AP1067-1)*12+6,COLUMN())):INDIRECT(ADDRESS(($AO1067-1)*36+($AP1067-1)*12+$AQ1067+4,COLUMN())),INDIRECT(ADDRESS(($AO1067-1)*3+$AP1067+5,$AQ1067+7)))&gt;=1,0,INDIRECT(ADDRESS(($AO1067-1)*3+$AP1067+5,$AQ1067+7)))))</f>
        <v>0</v>
      </c>
      <c r="AS1067" s="511">
        <f ca="1">COUNTIF(INDIRECT("H"&amp;(ROW()+12*(($AO1067-1)*3+$AP1067)-ROW())/12+5):INDIRECT("S"&amp;(ROW()+12*(($AO1067-1)*3+$AP1067)-ROW())/12+5),AR1067)</f>
        <v>0</v>
      </c>
      <c r="AT1067" s="515">
        <f ca="1">IF($AQ1067=1,IF(INDIRECT(ADDRESS(($AO1067-1)*3+$AP1067+5,$AQ1067+20))="",0,INDIRECT(ADDRESS(($AO1067-1)*3+$AP1067+5,$AQ1067+20))),IF(INDIRECT(ADDRESS(($AO1067-1)*3+$AP1067+5,$AQ1067+20))="",0,IF(COUNTIF(INDIRECT(ADDRESS(($AO1067-1)*36+($AP1067-1)*12+6,COLUMN())):INDIRECT(ADDRESS(($AO1067-1)*36+($AP1067-1)*12+$AQ1067+4,COLUMN())),INDIRECT(ADDRESS(($AO1067-1)*3+$AP1067+5,$AQ1067+20)))&gt;=1,0,INDIRECT(ADDRESS(($AO1067-1)*3+$AP1067+5,$AQ1067+20)))))</f>
        <v>0</v>
      </c>
      <c r="AU1067" s="511">
        <f ca="1">COUNTIF(INDIRECT("U"&amp;(ROW()+12*(($AO1067-1)*3+$AP1067)-ROW())/12+5):INDIRECT("AF"&amp;(ROW()+12*(($AO1067-1)*3+$AP1067)-ROW())/12+5),AT1067)</f>
        <v>0</v>
      </c>
      <c r="AV1067" s="511">
        <f ca="1">IF(AND(AR1067+AT1067&gt;0,AS1067+AU1067&gt;0),COUNTIF(AV$6:AV1066,"&gt;0")+1,0)</f>
        <v>0</v>
      </c>
    </row>
    <row r="1068" spans="41:48">
      <c r="AO1068" s="511">
        <v>30</v>
      </c>
      <c r="AP1068" s="511">
        <v>2</v>
      </c>
      <c r="AQ1068" s="511">
        <v>7</v>
      </c>
      <c r="AR1068" s="515">
        <f ca="1">IF($AQ1068=1,IF(INDIRECT(ADDRESS(($AO1068-1)*3+$AP1068+5,$AQ1068+7))="",0,INDIRECT(ADDRESS(($AO1068-1)*3+$AP1068+5,$AQ1068+7))),IF(INDIRECT(ADDRESS(($AO1068-1)*3+$AP1068+5,$AQ1068+7))="",0,IF(COUNTIF(INDIRECT(ADDRESS(($AO1068-1)*36+($AP1068-1)*12+6,COLUMN())):INDIRECT(ADDRESS(($AO1068-1)*36+($AP1068-1)*12+$AQ1068+4,COLUMN())),INDIRECT(ADDRESS(($AO1068-1)*3+$AP1068+5,$AQ1068+7)))&gt;=1,0,INDIRECT(ADDRESS(($AO1068-1)*3+$AP1068+5,$AQ1068+7)))))</f>
        <v>0</v>
      </c>
      <c r="AS1068" s="511">
        <f ca="1">COUNTIF(INDIRECT("H"&amp;(ROW()+12*(($AO1068-1)*3+$AP1068)-ROW())/12+5):INDIRECT("S"&amp;(ROW()+12*(($AO1068-1)*3+$AP1068)-ROW())/12+5),AR1068)</f>
        <v>0</v>
      </c>
      <c r="AT1068" s="515">
        <f ca="1">IF($AQ1068=1,IF(INDIRECT(ADDRESS(($AO1068-1)*3+$AP1068+5,$AQ1068+20))="",0,INDIRECT(ADDRESS(($AO1068-1)*3+$AP1068+5,$AQ1068+20))),IF(INDIRECT(ADDRESS(($AO1068-1)*3+$AP1068+5,$AQ1068+20))="",0,IF(COUNTIF(INDIRECT(ADDRESS(($AO1068-1)*36+($AP1068-1)*12+6,COLUMN())):INDIRECT(ADDRESS(($AO1068-1)*36+($AP1068-1)*12+$AQ1068+4,COLUMN())),INDIRECT(ADDRESS(($AO1068-1)*3+$AP1068+5,$AQ1068+20)))&gt;=1,0,INDIRECT(ADDRESS(($AO1068-1)*3+$AP1068+5,$AQ1068+20)))))</f>
        <v>0</v>
      </c>
      <c r="AU1068" s="511">
        <f ca="1">COUNTIF(INDIRECT("U"&amp;(ROW()+12*(($AO1068-1)*3+$AP1068)-ROW())/12+5):INDIRECT("AF"&amp;(ROW()+12*(($AO1068-1)*3+$AP1068)-ROW())/12+5),AT1068)</f>
        <v>0</v>
      </c>
      <c r="AV1068" s="511">
        <f ca="1">IF(AND(AR1068+AT1068&gt;0,AS1068+AU1068&gt;0),COUNTIF(AV$6:AV1067,"&gt;0")+1,0)</f>
        <v>0</v>
      </c>
    </row>
    <row r="1069" spans="41:48">
      <c r="AO1069" s="511">
        <v>30</v>
      </c>
      <c r="AP1069" s="511">
        <v>2</v>
      </c>
      <c r="AQ1069" s="511">
        <v>8</v>
      </c>
      <c r="AR1069" s="515">
        <f ca="1">IF($AQ1069=1,IF(INDIRECT(ADDRESS(($AO1069-1)*3+$AP1069+5,$AQ1069+7))="",0,INDIRECT(ADDRESS(($AO1069-1)*3+$AP1069+5,$AQ1069+7))),IF(INDIRECT(ADDRESS(($AO1069-1)*3+$AP1069+5,$AQ1069+7))="",0,IF(COUNTIF(INDIRECT(ADDRESS(($AO1069-1)*36+($AP1069-1)*12+6,COLUMN())):INDIRECT(ADDRESS(($AO1069-1)*36+($AP1069-1)*12+$AQ1069+4,COLUMN())),INDIRECT(ADDRESS(($AO1069-1)*3+$AP1069+5,$AQ1069+7)))&gt;=1,0,INDIRECT(ADDRESS(($AO1069-1)*3+$AP1069+5,$AQ1069+7)))))</f>
        <v>0</v>
      </c>
      <c r="AS1069" s="511">
        <f ca="1">COUNTIF(INDIRECT("H"&amp;(ROW()+12*(($AO1069-1)*3+$AP1069)-ROW())/12+5):INDIRECT("S"&amp;(ROW()+12*(($AO1069-1)*3+$AP1069)-ROW())/12+5),AR1069)</f>
        <v>0</v>
      </c>
      <c r="AT1069" s="515">
        <f ca="1">IF($AQ1069=1,IF(INDIRECT(ADDRESS(($AO1069-1)*3+$AP1069+5,$AQ1069+20))="",0,INDIRECT(ADDRESS(($AO1069-1)*3+$AP1069+5,$AQ1069+20))),IF(INDIRECT(ADDRESS(($AO1069-1)*3+$AP1069+5,$AQ1069+20))="",0,IF(COUNTIF(INDIRECT(ADDRESS(($AO1069-1)*36+($AP1069-1)*12+6,COLUMN())):INDIRECT(ADDRESS(($AO1069-1)*36+($AP1069-1)*12+$AQ1069+4,COLUMN())),INDIRECT(ADDRESS(($AO1069-1)*3+$AP1069+5,$AQ1069+20)))&gt;=1,0,INDIRECT(ADDRESS(($AO1069-1)*3+$AP1069+5,$AQ1069+20)))))</f>
        <v>0</v>
      </c>
      <c r="AU1069" s="511">
        <f ca="1">COUNTIF(INDIRECT("U"&amp;(ROW()+12*(($AO1069-1)*3+$AP1069)-ROW())/12+5):INDIRECT("AF"&amp;(ROW()+12*(($AO1069-1)*3+$AP1069)-ROW())/12+5),AT1069)</f>
        <v>0</v>
      </c>
      <c r="AV1069" s="511">
        <f ca="1">IF(AND(AR1069+AT1069&gt;0,AS1069+AU1069&gt;0),COUNTIF(AV$6:AV1068,"&gt;0")+1,0)</f>
        <v>0</v>
      </c>
    </row>
    <row r="1070" spans="41:48">
      <c r="AO1070" s="511">
        <v>30</v>
      </c>
      <c r="AP1070" s="511">
        <v>2</v>
      </c>
      <c r="AQ1070" s="511">
        <v>9</v>
      </c>
      <c r="AR1070" s="515">
        <f ca="1">IF($AQ1070=1,IF(INDIRECT(ADDRESS(($AO1070-1)*3+$AP1070+5,$AQ1070+7))="",0,INDIRECT(ADDRESS(($AO1070-1)*3+$AP1070+5,$AQ1070+7))),IF(INDIRECT(ADDRESS(($AO1070-1)*3+$AP1070+5,$AQ1070+7))="",0,IF(COUNTIF(INDIRECT(ADDRESS(($AO1070-1)*36+($AP1070-1)*12+6,COLUMN())):INDIRECT(ADDRESS(($AO1070-1)*36+($AP1070-1)*12+$AQ1070+4,COLUMN())),INDIRECT(ADDRESS(($AO1070-1)*3+$AP1070+5,$AQ1070+7)))&gt;=1,0,INDIRECT(ADDRESS(($AO1070-1)*3+$AP1070+5,$AQ1070+7)))))</f>
        <v>0</v>
      </c>
      <c r="AS1070" s="511">
        <f ca="1">COUNTIF(INDIRECT("H"&amp;(ROW()+12*(($AO1070-1)*3+$AP1070)-ROW())/12+5):INDIRECT("S"&amp;(ROW()+12*(($AO1070-1)*3+$AP1070)-ROW())/12+5),AR1070)</f>
        <v>0</v>
      </c>
      <c r="AT1070" s="515">
        <f ca="1">IF($AQ1070=1,IF(INDIRECT(ADDRESS(($AO1070-1)*3+$AP1070+5,$AQ1070+20))="",0,INDIRECT(ADDRESS(($AO1070-1)*3+$AP1070+5,$AQ1070+20))),IF(INDIRECT(ADDRESS(($AO1070-1)*3+$AP1070+5,$AQ1070+20))="",0,IF(COUNTIF(INDIRECT(ADDRESS(($AO1070-1)*36+($AP1070-1)*12+6,COLUMN())):INDIRECT(ADDRESS(($AO1070-1)*36+($AP1070-1)*12+$AQ1070+4,COLUMN())),INDIRECT(ADDRESS(($AO1070-1)*3+$AP1070+5,$AQ1070+20)))&gt;=1,0,INDIRECT(ADDRESS(($AO1070-1)*3+$AP1070+5,$AQ1070+20)))))</f>
        <v>0</v>
      </c>
      <c r="AU1070" s="511">
        <f ca="1">COUNTIF(INDIRECT("U"&amp;(ROW()+12*(($AO1070-1)*3+$AP1070)-ROW())/12+5):INDIRECT("AF"&amp;(ROW()+12*(($AO1070-1)*3+$AP1070)-ROW())/12+5),AT1070)</f>
        <v>0</v>
      </c>
      <c r="AV1070" s="511">
        <f ca="1">IF(AND(AR1070+AT1070&gt;0,AS1070+AU1070&gt;0),COUNTIF(AV$6:AV1069,"&gt;0")+1,0)</f>
        <v>0</v>
      </c>
    </row>
    <row r="1071" spans="41:48">
      <c r="AO1071" s="511">
        <v>30</v>
      </c>
      <c r="AP1071" s="511">
        <v>2</v>
      </c>
      <c r="AQ1071" s="511">
        <v>10</v>
      </c>
      <c r="AR1071" s="515">
        <f ca="1">IF($AQ1071=1,IF(INDIRECT(ADDRESS(($AO1071-1)*3+$AP1071+5,$AQ1071+7))="",0,INDIRECT(ADDRESS(($AO1071-1)*3+$AP1071+5,$AQ1071+7))),IF(INDIRECT(ADDRESS(($AO1071-1)*3+$AP1071+5,$AQ1071+7))="",0,IF(COUNTIF(INDIRECT(ADDRESS(($AO1071-1)*36+($AP1071-1)*12+6,COLUMN())):INDIRECT(ADDRESS(($AO1071-1)*36+($AP1071-1)*12+$AQ1071+4,COLUMN())),INDIRECT(ADDRESS(($AO1071-1)*3+$AP1071+5,$AQ1071+7)))&gt;=1,0,INDIRECT(ADDRESS(($AO1071-1)*3+$AP1071+5,$AQ1071+7)))))</f>
        <v>0</v>
      </c>
      <c r="AS1071" s="511">
        <f ca="1">COUNTIF(INDIRECT("H"&amp;(ROW()+12*(($AO1071-1)*3+$AP1071)-ROW())/12+5):INDIRECT("S"&amp;(ROW()+12*(($AO1071-1)*3+$AP1071)-ROW())/12+5),AR1071)</f>
        <v>0</v>
      </c>
      <c r="AT1071" s="515">
        <f ca="1">IF($AQ1071=1,IF(INDIRECT(ADDRESS(($AO1071-1)*3+$AP1071+5,$AQ1071+20))="",0,INDIRECT(ADDRESS(($AO1071-1)*3+$AP1071+5,$AQ1071+20))),IF(INDIRECT(ADDRESS(($AO1071-1)*3+$AP1071+5,$AQ1071+20))="",0,IF(COUNTIF(INDIRECT(ADDRESS(($AO1071-1)*36+($AP1071-1)*12+6,COLUMN())):INDIRECT(ADDRESS(($AO1071-1)*36+($AP1071-1)*12+$AQ1071+4,COLUMN())),INDIRECT(ADDRESS(($AO1071-1)*3+$AP1071+5,$AQ1071+20)))&gt;=1,0,INDIRECT(ADDRESS(($AO1071-1)*3+$AP1071+5,$AQ1071+20)))))</f>
        <v>0</v>
      </c>
      <c r="AU1071" s="511">
        <f ca="1">COUNTIF(INDIRECT("U"&amp;(ROW()+12*(($AO1071-1)*3+$AP1071)-ROW())/12+5):INDIRECT("AF"&amp;(ROW()+12*(($AO1071-1)*3+$AP1071)-ROW())/12+5),AT1071)</f>
        <v>0</v>
      </c>
      <c r="AV1071" s="511">
        <f ca="1">IF(AND(AR1071+AT1071&gt;0,AS1071+AU1071&gt;0),COUNTIF(AV$6:AV1070,"&gt;0")+1,0)</f>
        <v>0</v>
      </c>
    </row>
    <row r="1072" spans="41:48">
      <c r="AO1072" s="511">
        <v>30</v>
      </c>
      <c r="AP1072" s="511">
        <v>2</v>
      </c>
      <c r="AQ1072" s="511">
        <v>11</v>
      </c>
      <c r="AR1072" s="515">
        <f ca="1">IF($AQ1072=1,IF(INDIRECT(ADDRESS(($AO1072-1)*3+$AP1072+5,$AQ1072+7))="",0,INDIRECT(ADDRESS(($AO1072-1)*3+$AP1072+5,$AQ1072+7))),IF(INDIRECT(ADDRESS(($AO1072-1)*3+$AP1072+5,$AQ1072+7))="",0,IF(COUNTIF(INDIRECT(ADDRESS(($AO1072-1)*36+($AP1072-1)*12+6,COLUMN())):INDIRECT(ADDRESS(($AO1072-1)*36+($AP1072-1)*12+$AQ1072+4,COLUMN())),INDIRECT(ADDRESS(($AO1072-1)*3+$AP1072+5,$AQ1072+7)))&gt;=1,0,INDIRECT(ADDRESS(($AO1072-1)*3+$AP1072+5,$AQ1072+7)))))</f>
        <v>0</v>
      </c>
      <c r="AS1072" s="511">
        <f ca="1">COUNTIF(INDIRECT("H"&amp;(ROW()+12*(($AO1072-1)*3+$AP1072)-ROW())/12+5):INDIRECT("S"&amp;(ROW()+12*(($AO1072-1)*3+$AP1072)-ROW())/12+5),AR1072)</f>
        <v>0</v>
      </c>
      <c r="AT1072" s="515">
        <f ca="1">IF($AQ1072=1,IF(INDIRECT(ADDRESS(($AO1072-1)*3+$AP1072+5,$AQ1072+20))="",0,INDIRECT(ADDRESS(($AO1072-1)*3+$AP1072+5,$AQ1072+20))),IF(INDIRECT(ADDRESS(($AO1072-1)*3+$AP1072+5,$AQ1072+20))="",0,IF(COUNTIF(INDIRECT(ADDRESS(($AO1072-1)*36+($AP1072-1)*12+6,COLUMN())):INDIRECT(ADDRESS(($AO1072-1)*36+($AP1072-1)*12+$AQ1072+4,COLUMN())),INDIRECT(ADDRESS(($AO1072-1)*3+$AP1072+5,$AQ1072+20)))&gt;=1,0,INDIRECT(ADDRESS(($AO1072-1)*3+$AP1072+5,$AQ1072+20)))))</f>
        <v>0</v>
      </c>
      <c r="AU1072" s="511">
        <f ca="1">COUNTIF(INDIRECT("U"&amp;(ROW()+12*(($AO1072-1)*3+$AP1072)-ROW())/12+5):INDIRECT("AF"&amp;(ROW()+12*(($AO1072-1)*3+$AP1072)-ROW())/12+5),AT1072)</f>
        <v>0</v>
      </c>
      <c r="AV1072" s="511">
        <f ca="1">IF(AND(AR1072+AT1072&gt;0,AS1072+AU1072&gt;0),COUNTIF(AV$6:AV1071,"&gt;0")+1,0)</f>
        <v>0</v>
      </c>
    </row>
    <row r="1073" spans="41:48">
      <c r="AO1073" s="511">
        <v>30</v>
      </c>
      <c r="AP1073" s="511">
        <v>2</v>
      </c>
      <c r="AQ1073" s="511">
        <v>12</v>
      </c>
      <c r="AR1073" s="515">
        <f ca="1">IF($AQ1073=1,IF(INDIRECT(ADDRESS(($AO1073-1)*3+$AP1073+5,$AQ1073+7))="",0,INDIRECT(ADDRESS(($AO1073-1)*3+$AP1073+5,$AQ1073+7))),IF(INDIRECT(ADDRESS(($AO1073-1)*3+$AP1073+5,$AQ1073+7))="",0,IF(COUNTIF(INDIRECT(ADDRESS(($AO1073-1)*36+($AP1073-1)*12+6,COLUMN())):INDIRECT(ADDRESS(($AO1073-1)*36+($AP1073-1)*12+$AQ1073+4,COLUMN())),INDIRECT(ADDRESS(($AO1073-1)*3+$AP1073+5,$AQ1073+7)))&gt;=1,0,INDIRECT(ADDRESS(($AO1073-1)*3+$AP1073+5,$AQ1073+7)))))</f>
        <v>0</v>
      </c>
      <c r="AS1073" s="511">
        <f ca="1">COUNTIF(INDIRECT("H"&amp;(ROW()+12*(($AO1073-1)*3+$AP1073)-ROW())/12+5):INDIRECT("S"&amp;(ROW()+12*(($AO1073-1)*3+$AP1073)-ROW())/12+5),AR1073)</f>
        <v>0</v>
      </c>
      <c r="AT1073" s="515">
        <f ca="1">IF($AQ1073=1,IF(INDIRECT(ADDRESS(($AO1073-1)*3+$AP1073+5,$AQ1073+20))="",0,INDIRECT(ADDRESS(($AO1073-1)*3+$AP1073+5,$AQ1073+20))),IF(INDIRECT(ADDRESS(($AO1073-1)*3+$AP1073+5,$AQ1073+20))="",0,IF(COUNTIF(INDIRECT(ADDRESS(($AO1073-1)*36+($AP1073-1)*12+6,COLUMN())):INDIRECT(ADDRESS(($AO1073-1)*36+($AP1073-1)*12+$AQ1073+4,COLUMN())),INDIRECT(ADDRESS(($AO1073-1)*3+$AP1073+5,$AQ1073+20)))&gt;=1,0,INDIRECT(ADDRESS(($AO1073-1)*3+$AP1073+5,$AQ1073+20)))))</f>
        <v>0</v>
      </c>
      <c r="AU1073" s="511">
        <f ca="1">COUNTIF(INDIRECT("U"&amp;(ROW()+12*(($AO1073-1)*3+$AP1073)-ROW())/12+5):INDIRECT("AF"&amp;(ROW()+12*(($AO1073-1)*3+$AP1073)-ROW())/12+5),AT1073)</f>
        <v>0</v>
      </c>
      <c r="AV1073" s="511">
        <f ca="1">IF(AND(AR1073+AT1073&gt;0,AS1073+AU1073&gt;0),COUNTIF(AV$6:AV1072,"&gt;0")+1,0)</f>
        <v>0</v>
      </c>
    </row>
    <row r="1074" spans="41:48">
      <c r="AO1074" s="511">
        <v>30</v>
      </c>
      <c r="AP1074" s="511">
        <v>3</v>
      </c>
      <c r="AQ1074" s="511">
        <v>1</v>
      </c>
      <c r="AR1074" s="515">
        <f ca="1">IF($AQ1074=1,IF(INDIRECT(ADDRESS(($AO1074-1)*3+$AP1074+5,$AQ1074+7))="",0,INDIRECT(ADDRESS(($AO1074-1)*3+$AP1074+5,$AQ1074+7))),IF(INDIRECT(ADDRESS(($AO1074-1)*3+$AP1074+5,$AQ1074+7))="",0,IF(COUNTIF(INDIRECT(ADDRESS(($AO1074-1)*36+($AP1074-1)*12+6,COLUMN())):INDIRECT(ADDRESS(($AO1074-1)*36+($AP1074-1)*12+$AQ1074+4,COLUMN())),INDIRECT(ADDRESS(($AO1074-1)*3+$AP1074+5,$AQ1074+7)))&gt;=1,0,INDIRECT(ADDRESS(($AO1074-1)*3+$AP1074+5,$AQ1074+7)))))</f>
        <v>0</v>
      </c>
      <c r="AS1074" s="511">
        <f ca="1">COUNTIF(INDIRECT("H"&amp;(ROW()+12*(($AO1074-1)*3+$AP1074)-ROW())/12+5):INDIRECT("S"&amp;(ROW()+12*(($AO1074-1)*3+$AP1074)-ROW())/12+5),AR1074)</f>
        <v>0</v>
      </c>
      <c r="AT1074" s="515">
        <f ca="1">IF($AQ1074=1,IF(INDIRECT(ADDRESS(($AO1074-1)*3+$AP1074+5,$AQ1074+20))="",0,INDIRECT(ADDRESS(($AO1074-1)*3+$AP1074+5,$AQ1074+20))),IF(INDIRECT(ADDRESS(($AO1074-1)*3+$AP1074+5,$AQ1074+20))="",0,IF(COUNTIF(INDIRECT(ADDRESS(($AO1074-1)*36+($AP1074-1)*12+6,COLUMN())):INDIRECT(ADDRESS(($AO1074-1)*36+($AP1074-1)*12+$AQ1074+4,COLUMN())),INDIRECT(ADDRESS(($AO1074-1)*3+$AP1074+5,$AQ1074+20)))&gt;=1,0,INDIRECT(ADDRESS(($AO1074-1)*3+$AP1074+5,$AQ1074+20)))))</f>
        <v>0</v>
      </c>
      <c r="AU1074" s="511">
        <f ca="1">COUNTIF(INDIRECT("U"&amp;(ROW()+12*(($AO1074-1)*3+$AP1074)-ROW())/12+5):INDIRECT("AF"&amp;(ROW()+12*(($AO1074-1)*3+$AP1074)-ROW())/12+5),AT1074)</f>
        <v>0</v>
      </c>
      <c r="AV1074" s="511">
        <f ca="1">IF(AND(AR1074+AT1074&gt;0,AS1074+AU1074&gt;0),COUNTIF(AV$6:AV1073,"&gt;0")+1,0)</f>
        <v>0</v>
      </c>
    </row>
    <row r="1075" spans="41:48">
      <c r="AO1075" s="511">
        <v>30</v>
      </c>
      <c r="AP1075" s="511">
        <v>3</v>
      </c>
      <c r="AQ1075" s="511">
        <v>2</v>
      </c>
      <c r="AR1075" s="515">
        <f ca="1">IF($AQ1075=1,IF(INDIRECT(ADDRESS(($AO1075-1)*3+$AP1075+5,$AQ1075+7))="",0,INDIRECT(ADDRESS(($AO1075-1)*3+$AP1075+5,$AQ1075+7))),IF(INDIRECT(ADDRESS(($AO1075-1)*3+$AP1075+5,$AQ1075+7))="",0,IF(COUNTIF(INDIRECT(ADDRESS(($AO1075-1)*36+($AP1075-1)*12+6,COLUMN())):INDIRECT(ADDRESS(($AO1075-1)*36+($AP1075-1)*12+$AQ1075+4,COLUMN())),INDIRECT(ADDRESS(($AO1075-1)*3+$AP1075+5,$AQ1075+7)))&gt;=1,0,INDIRECT(ADDRESS(($AO1075-1)*3+$AP1075+5,$AQ1075+7)))))</f>
        <v>0</v>
      </c>
      <c r="AS1075" s="511">
        <f ca="1">COUNTIF(INDIRECT("H"&amp;(ROW()+12*(($AO1075-1)*3+$AP1075)-ROW())/12+5):INDIRECT("S"&amp;(ROW()+12*(($AO1075-1)*3+$AP1075)-ROW())/12+5),AR1075)</f>
        <v>0</v>
      </c>
      <c r="AT1075" s="515">
        <f ca="1">IF($AQ1075=1,IF(INDIRECT(ADDRESS(($AO1075-1)*3+$AP1075+5,$AQ1075+20))="",0,INDIRECT(ADDRESS(($AO1075-1)*3+$AP1075+5,$AQ1075+20))),IF(INDIRECT(ADDRESS(($AO1075-1)*3+$AP1075+5,$AQ1075+20))="",0,IF(COUNTIF(INDIRECT(ADDRESS(($AO1075-1)*36+($AP1075-1)*12+6,COLUMN())):INDIRECT(ADDRESS(($AO1075-1)*36+($AP1075-1)*12+$AQ1075+4,COLUMN())),INDIRECT(ADDRESS(($AO1075-1)*3+$AP1075+5,$AQ1075+20)))&gt;=1,0,INDIRECT(ADDRESS(($AO1075-1)*3+$AP1075+5,$AQ1075+20)))))</f>
        <v>0</v>
      </c>
      <c r="AU1075" s="511">
        <f ca="1">COUNTIF(INDIRECT("U"&amp;(ROW()+12*(($AO1075-1)*3+$AP1075)-ROW())/12+5):INDIRECT("AF"&amp;(ROW()+12*(($AO1075-1)*3+$AP1075)-ROW())/12+5),AT1075)</f>
        <v>0</v>
      </c>
      <c r="AV1075" s="511">
        <f ca="1">IF(AND(AR1075+AT1075&gt;0,AS1075+AU1075&gt;0),COUNTIF(AV$6:AV1074,"&gt;0")+1,0)</f>
        <v>0</v>
      </c>
    </row>
    <row r="1076" spans="41:48">
      <c r="AO1076" s="511">
        <v>30</v>
      </c>
      <c r="AP1076" s="511">
        <v>3</v>
      </c>
      <c r="AQ1076" s="511">
        <v>3</v>
      </c>
      <c r="AR1076" s="515">
        <f ca="1">IF($AQ1076=1,IF(INDIRECT(ADDRESS(($AO1076-1)*3+$AP1076+5,$AQ1076+7))="",0,INDIRECT(ADDRESS(($AO1076-1)*3+$AP1076+5,$AQ1076+7))),IF(INDIRECT(ADDRESS(($AO1076-1)*3+$AP1076+5,$AQ1076+7))="",0,IF(COUNTIF(INDIRECT(ADDRESS(($AO1076-1)*36+($AP1076-1)*12+6,COLUMN())):INDIRECT(ADDRESS(($AO1076-1)*36+($AP1076-1)*12+$AQ1076+4,COLUMN())),INDIRECT(ADDRESS(($AO1076-1)*3+$AP1076+5,$AQ1076+7)))&gt;=1,0,INDIRECT(ADDRESS(($AO1076-1)*3+$AP1076+5,$AQ1076+7)))))</f>
        <v>0</v>
      </c>
      <c r="AS1076" s="511">
        <f ca="1">COUNTIF(INDIRECT("H"&amp;(ROW()+12*(($AO1076-1)*3+$AP1076)-ROW())/12+5):INDIRECT("S"&amp;(ROW()+12*(($AO1076-1)*3+$AP1076)-ROW())/12+5),AR1076)</f>
        <v>0</v>
      </c>
      <c r="AT1076" s="515">
        <f ca="1">IF($AQ1076=1,IF(INDIRECT(ADDRESS(($AO1076-1)*3+$AP1076+5,$AQ1076+20))="",0,INDIRECT(ADDRESS(($AO1076-1)*3+$AP1076+5,$AQ1076+20))),IF(INDIRECT(ADDRESS(($AO1076-1)*3+$AP1076+5,$AQ1076+20))="",0,IF(COUNTIF(INDIRECT(ADDRESS(($AO1076-1)*36+($AP1076-1)*12+6,COLUMN())):INDIRECT(ADDRESS(($AO1076-1)*36+($AP1076-1)*12+$AQ1076+4,COLUMN())),INDIRECT(ADDRESS(($AO1076-1)*3+$AP1076+5,$AQ1076+20)))&gt;=1,0,INDIRECT(ADDRESS(($AO1076-1)*3+$AP1076+5,$AQ1076+20)))))</f>
        <v>0</v>
      </c>
      <c r="AU1076" s="511">
        <f ca="1">COUNTIF(INDIRECT("U"&amp;(ROW()+12*(($AO1076-1)*3+$AP1076)-ROW())/12+5):INDIRECT("AF"&amp;(ROW()+12*(($AO1076-1)*3+$AP1076)-ROW())/12+5),AT1076)</f>
        <v>0</v>
      </c>
      <c r="AV1076" s="511">
        <f ca="1">IF(AND(AR1076+AT1076&gt;0,AS1076+AU1076&gt;0),COUNTIF(AV$6:AV1075,"&gt;0")+1,0)</f>
        <v>0</v>
      </c>
    </row>
    <row r="1077" spans="41:48">
      <c r="AO1077" s="511">
        <v>30</v>
      </c>
      <c r="AP1077" s="511">
        <v>3</v>
      </c>
      <c r="AQ1077" s="511">
        <v>4</v>
      </c>
      <c r="AR1077" s="515">
        <f ca="1">IF($AQ1077=1,IF(INDIRECT(ADDRESS(($AO1077-1)*3+$AP1077+5,$AQ1077+7))="",0,INDIRECT(ADDRESS(($AO1077-1)*3+$AP1077+5,$AQ1077+7))),IF(INDIRECT(ADDRESS(($AO1077-1)*3+$AP1077+5,$AQ1077+7))="",0,IF(COUNTIF(INDIRECT(ADDRESS(($AO1077-1)*36+($AP1077-1)*12+6,COLUMN())):INDIRECT(ADDRESS(($AO1077-1)*36+($AP1077-1)*12+$AQ1077+4,COLUMN())),INDIRECT(ADDRESS(($AO1077-1)*3+$AP1077+5,$AQ1077+7)))&gt;=1,0,INDIRECT(ADDRESS(($AO1077-1)*3+$AP1077+5,$AQ1077+7)))))</f>
        <v>0</v>
      </c>
      <c r="AS1077" s="511">
        <f ca="1">COUNTIF(INDIRECT("H"&amp;(ROW()+12*(($AO1077-1)*3+$AP1077)-ROW())/12+5):INDIRECT("S"&amp;(ROW()+12*(($AO1077-1)*3+$AP1077)-ROW())/12+5),AR1077)</f>
        <v>0</v>
      </c>
      <c r="AT1077" s="515">
        <f ca="1">IF($AQ1077=1,IF(INDIRECT(ADDRESS(($AO1077-1)*3+$AP1077+5,$AQ1077+20))="",0,INDIRECT(ADDRESS(($AO1077-1)*3+$AP1077+5,$AQ1077+20))),IF(INDIRECT(ADDRESS(($AO1077-1)*3+$AP1077+5,$AQ1077+20))="",0,IF(COUNTIF(INDIRECT(ADDRESS(($AO1077-1)*36+($AP1077-1)*12+6,COLUMN())):INDIRECT(ADDRESS(($AO1077-1)*36+($AP1077-1)*12+$AQ1077+4,COLUMN())),INDIRECT(ADDRESS(($AO1077-1)*3+$AP1077+5,$AQ1077+20)))&gt;=1,0,INDIRECT(ADDRESS(($AO1077-1)*3+$AP1077+5,$AQ1077+20)))))</f>
        <v>0</v>
      </c>
      <c r="AU1077" s="511">
        <f ca="1">COUNTIF(INDIRECT("U"&amp;(ROW()+12*(($AO1077-1)*3+$AP1077)-ROW())/12+5):INDIRECT("AF"&amp;(ROW()+12*(($AO1077-1)*3+$AP1077)-ROW())/12+5),AT1077)</f>
        <v>0</v>
      </c>
      <c r="AV1077" s="511">
        <f ca="1">IF(AND(AR1077+AT1077&gt;0,AS1077+AU1077&gt;0),COUNTIF(AV$6:AV1076,"&gt;0")+1,0)</f>
        <v>0</v>
      </c>
    </row>
    <row r="1078" spans="41:48">
      <c r="AO1078" s="511">
        <v>30</v>
      </c>
      <c r="AP1078" s="511">
        <v>3</v>
      </c>
      <c r="AQ1078" s="511">
        <v>5</v>
      </c>
      <c r="AR1078" s="515">
        <f ca="1">IF($AQ1078=1,IF(INDIRECT(ADDRESS(($AO1078-1)*3+$AP1078+5,$AQ1078+7))="",0,INDIRECT(ADDRESS(($AO1078-1)*3+$AP1078+5,$AQ1078+7))),IF(INDIRECT(ADDRESS(($AO1078-1)*3+$AP1078+5,$AQ1078+7))="",0,IF(COUNTIF(INDIRECT(ADDRESS(($AO1078-1)*36+($AP1078-1)*12+6,COLUMN())):INDIRECT(ADDRESS(($AO1078-1)*36+($AP1078-1)*12+$AQ1078+4,COLUMN())),INDIRECT(ADDRESS(($AO1078-1)*3+$AP1078+5,$AQ1078+7)))&gt;=1,0,INDIRECT(ADDRESS(($AO1078-1)*3+$AP1078+5,$AQ1078+7)))))</f>
        <v>0</v>
      </c>
      <c r="AS1078" s="511">
        <f ca="1">COUNTIF(INDIRECT("H"&amp;(ROW()+12*(($AO1078-1)*3+$AP1078)-ROW())/12+5):INDIRECT("S"&amp;(ROW()+12*(($AO1078-1)*3+$AP1078)-ROW())/12+5),AR1078)</f>
        <v>0</v>
      </c>
      <c r="AT1078" s="515">
        <f ca="1">IF($AQ1078=1,IF(INDIRECT(ADDRESS(($AO1078-1)*3+$AP1078+5,$AQ1078+20))="",0,INDIRECT(ADDRESS(($AO1078-1)*3+$AP1078+5,$AQ1078+20))),IF(INDIRECT(ADDRESS(($AO1078-1)*3+$AP1078+5,$AQ1078+20))="",0,IF(COUNTIF(INDIRECT(ADDRESS(($AO1078-1)*36+($AP1078-1)*12+6,COLUMN())):INDIRECT(ADDRESS(($AO1078-1)*36+($AP1078-1)*12+$AQ1078+4,COLUMN())),INDIRECT(ADDRESS(($AO1078-1)*3+$AP1078+5,$AQ1078+20)))&gt;=1,0,INDIRECT(ADDRESS(($AO1078-1)*3+$AP1078+5,$AQ1078+20)))))</f>
        <v>0</v>
      </c>
      <c r="AU1078" s="511">
        <f ca="1">COUNTIF(INDIRECT("U"&amp;(ROW()+12*(($AO1078-1)*3+$AP1078)-ROW())/12+5):INDIRECT("AF"&amp;(ROW()+12*(($AO1078-1)*3+$AP1078)-ROW())/12+5),AT1078)</f>
        <v>0</v>
      </c>
      <c r="AV1078" s="511">
        <f ca="1">IF(AND(AR1078+AT1078&gt;0,AS1078+AU1078&gt;0),COUNTIF(AV$6:AV1077,"&gt;0")+1,0)</f>
        <v>0</v>
      </c>
    </row>
    <row r="1079" spans="41:48">
      <c r="AO1079" s="511">
        <v>30</v>
      </c>
      <c r="AP1079" s="511">
        <v>3</v>
      </c>
      <c r="AQ1079" s="511">
        <v>6</v>
      </c>
      <c r="AR1079" s="515">
        <f ca="1">IF($AQ1079=1,IF(INDIRECT(ADDRESS(($AO1079-1)*3+$AP1079+5,$AQ1079+7))="",0,INDIRECT(ADDRESS(($AO1079-1)*3+$AP1079+5,$AQ1079+7))),IF(INDIRECT(ADDRESS(($AO1079-1)*3+$AP1079+5,$AQ1079+7))="",0,IF(COUNTIF(INDIRECT(ADDRESS(($AO1079-1)*36+($AP1079-1)*12+6,COLUMN())):INDIRECT(ADDRESS(($AO1079-1)*36+($AP1079-1)*12+$AQ1079+4,COLUMN())),INDIRECT(ADDRESS(($AO1079-1)*3+$AP1079+5,$AQ1079+7)))&gt;=1,0,INDIRECT(ADDRESS(($AO1079-1)*3+$AP1079+5,$AQ1079+7)))))</f>
        <v>0</v>
      </c>
      <c r="AS1079" s="511">
        <f ca="1">COUNTIF(INDIRECT("H"&amp;(ROW()+12*(($AO1079-1)*3+$AP1079)-ROW())/12+5):INDIRECT("S"&amp;(ROW()+12*(($AO1079-1)*3+$AP1079)-ROW())/12+5),AR1079)</f>
        <v>0</v>
      </c>
      <c r="AT1079" s="515">
        <f ca="1">IF($AQ1079=1,IF(INDIRECT(ADDRESS(($AO1079-1)*3+$AP1079+5,$AQ1079+20))="",0,INDIRECT(ADDRESS(($AO1079-1)*3+$AP1079+5,$AQ1079+20))),IF(INDIRECT(ADDRESS(($AO1079-1)*3+$AP1079+5,$AQ1079+20))="",0,IF(COUNTIF(INDIRECT(ADDRESS(($AO1079-1)*36+($AP1079-1)*12+6,COLUMN())):INDIRECT(ADDRESS(($AO1079-1)*36+($AP1079-1)*12+$AQ1079+4,COLUMN())),INDIRECT(ADDRESS(($AO1079-1)*3+$AP1079+5,$AQ1079+20)))&gt;=1,0,INDIRECT(ADDRESS(($AO1079-1)*3+$AP1079+5,$AQ1079+20)))))</f>
        <v>0</v>
      </c>
      <c r="AU1079" s="511">
        <f ca="1">COUNTIF(INDIRECT("U"&amp;(ROW()+12*(($AO1079-1)*3+$AP1079)-ROW())/12+5):INDIRECT("AF"&amp;(ROW()+12*(($AO1079-1)*3+$AP1079)-ROW())/12+5),AT1079)</f>
        <v>0</v>
      </c>
      <c r="AV1079" s="511">
        <f ca="1">IF(AND(AR1079+AT1079&gt;0,AS1079+AU1079&gt;0),COUNTIF(AV$6:AV1078,"&gt;0")+1,0)</f>
        <v>0</v>
      </c>
    </row>
    <row r="1080" spans="41:48">
      <c r="AO1080" s="511">
        <v>30</v>
      </c>
      <c r="AP1080" s="511">
        <v>3</v>
      </c>
      <c r="AQ1080" s="511">
        <v>7</v>
      </c>
      <c r="AR1080" s="515">
        <f ca="1">IF($AQ1080=1,IF(INDIRECT(ADDRESS(($AO1080-1)*3+$AP1080+5,$AQ1080+7))="",0,INDIRECT(ADDRESS(($AO1080-1)*3+$AP1080+5,$AQ1080+7))),IF(INDIRECT(ADDRESS(($AO1080-1)*3+$AP1080+5,$AQ1080+7))="",0,IF(COUNTIF(INDIRECT(ADDRESS(($AO1080-1)*36+($AP1080-1)*12+6,COLUMN())):INDIRECT(ADDRESS(($AO1080-1)*36+($AP1080-1)*12+$AQ1080+4,COLUMN())),INDIRECT(ADDRESS(($AO1080-1)*3+$AP1080+5,$AQ1080+7)))&gt;=1,0,INDIRECT(ADDRESS(($AO1080-1)*3+$AP1080+5,$AQ1080+7)))))</f>
        <v>0</v>
      </c>
      <c r="AS1080" s="511">
        <f ca="1">COUNTIF(INDIRECT("H"&amp;(ROW()+12*(($AO1080-1)*3+$AP1080)-ROW())/12+5):INDIRECT("S"&amp;(ROW()+12*(($AO1080-1)*3+$AP1080)-ROW())/12+5),AR1080)</f>
        <v>0</v>
      </c>
      <c r="AT1080" s="515">
        <f ca="1">IF($AQ1080=1,IF(INDIRECT(ADDRESS(($AO1080-1)*3+$AP1080+5,$AQ1080+20))="",0,INDIRECT(ADDRESS(($AO1080-1)*3+$AP1080+5,$AQ1080+20))),IF(INDIRECT(ADDRESS(($AO1080-1)*3+$AP1080+5,$AQ1080+20))="",0,IF(COUNTIF(INDIRECT(ADDRESS(($AO1080-1)*36+($AP1080-1)*12+6,COLUMN())):INDIRECT(ADDRESS(($AO1080-1)*36+($AP1080-1)*12+$AQ1080+4,COLUMN())),INDIRECT(ADDRESS(($AO1080-1)*3+$AP1080+5,$AQ1080+20)))&gt;=1,0,INDIRECT(ADDRESS(($AO1080-1)*3+$AP1080+5,$AQ1080+20)))))</f>
        <v>0</v>
      </c>
      <c r="AU1080" s="511">
        <f ca="1">COUNTIF(INDIRECT("U"&amp;(ROW()+12*(($AO1080-1)*3+$AP1080)-ROW())/12+5):INDIRECT("AF"&amp;(ROW()+12*(($AO1080-1)*3+$AP1080)-ROW())/12+5),AT1080)</f>
        <v>0</v>
      </c>
      <c r="AV1080" s="511">
        <f ca="1">IF(AND(AR1080+AT1080&gt;0,AS1080+AU1080&gt;0),COUNTIF(AV$6:AV1079,"&gt;0")+1,0)</f>
        <v>0</v>
      </c>
    </row>
    <row r="1081" spans="41:48">
      <c r="AO1081" s="511">
        <v>30</v>
      </c>
      <c r="AP1081" s="511">
        <v>3</v>
      </c>
      <c r="AQ1081" s="511">
        <v>8</v>
      </c>
      <c r="AR1081" s="515">
        <f ca="1">IF($AQ1081=1,IF(INDIRECT(ADDRESS(($AO1081-1)*3+$AP1081+5,$AQ1081+7))="",0,INDIRECT(ADDRESS(($AO1081-1)*3+$AP1081+5,$AQ1081+7))),IF(INDIRECT(ADDRESS(($AO1081-1)*3+$AP1081+5,$AQ1081+7))="",0,IF(COUNTIF(INDIRECT(ADDRESS(($AO1081-1)*36+($AP1081-1)*12+6,COLUMN())):INDIRECT(ADDRESS(($AO1081-1)*36+($AP1081-1)*12+$AQ1081+4,COLUMN())),INDIRECT(ADDRESS(($AO1081-1)*3+$AP1081+5,$AQ1081+7)))&gt;=1,0,INDIRECT(ADDRESS(($AO1081-1)*3+$AP1081+5,$AQ1081+7)))))</f>
        <v>0</v>
      </c>
      <c r="AS1081" s="511">
        <f ca="1">COUNTIF(INDIRECT("H"&amp;(ROW()+12*(($AO1081-1)*3+$AP1081)-ROW())/12+5):INDIRECT("S"&amp;(ROW()+12*(($AO1081-1)*3+$AP1081)-ROW())/12+5),AR1081)</f>
        <v>0</v>
      </c>
      <c r="AT1081" s="515">
        <f ca="1">IF($AQ1081=1,IF(INDIRECT(ADDRESS(($AO1081-1)*3+$AP1081+5,$AQ1081+20))="",0,INDIRECT(ADDRESS(($AO1081-1)*3+$AP1081+5,$AQ1081+20))),IF(INDIRECT(ADDRESS(($AO1081-1)*3+$AP1081+5,$AQ1081+20))="",0,IF(COUNTIF(INDIRECT(ADDRESS(($AO1081-1)*36+($AP1081-1)*12+6,COLUMN())):INDIRECT(ADDRESS(($AO1081-1)*36+($AP1081-1)*12+$AQ1081+4,COLUMN())),INDIRECT(ADDRESS(($AO1081-1)*3+$AP1081+5,$AQ1081+20)))&gt;=1,0,INDIRECT(ADDRESS(($AO1081-1)*3+$AP1081+5,$AQ1081+20)))))</f>
        <v>0</v>
      </c>
      <c r="AU1081" s="511">
        <f ca="1">COUNTIF(INDIRECT("U"&amp;(ROW()+12*(($AO1081-1)*3+$AP1081)-ROW())/12+5):INDIRECT("AF"&amp;(ROW()+12*(($AO1081-1)*3+$AP1081)-ROW())/12+5),AT1081)</f>
        <v>0</v>
      </c>
      <c r="AV1081" s="511">
        <f ca="1">IF(AND(AR1081+AT1081&gt;0,AS1081+AU1081&gt;0),COUNTIF(AV$6:AV1080,"&gt;0")+1,0)</f>
        <v>0</v>
      </c>
    </row>
    <row r="1082" spans="41:48">
      <c r="AO1082" s="511">
        <v>30</v>
      </c>
      <c r="AP1082" s="511">
        <v>3</v>
      </c>
      <c r="AQ1082" s="511">
        <v>9</v>
      </c>
      <c r="AR1082" s="515">
        <f ca="1">IF($AQ1082=1,IF(INDIRECT(ADDRESS(($AO1082-1)*3+$AP1082+5,$AQ1082+7))="",0,INDIRECT(ADDRESS(($AO1082-1)*3+$AP1082+5,$AQ1082+7))),IF(INDIRECT(ADDRESS(($AO1082-1)*3+$AP1082+5,$AQ1082+7))="",0,IF(COUNTIF(INDIRECT(ADDRESS(($AO1082-1)*36+($AP1082-1)*12+6,COLUMN())):INDIRECT(ADDRESS(($AO1082-1)*36+($AP1082-1)*12+$AQ1082+4,COLUMN())),INDIRECT(ADDRESS(($AO1082-1)*3+$AP1082+5,$AQ1082+7)))&gt;=1,0,INDIRECT(ADDRESS(($AO1082-1)*3+$AP1082+5,$AQ1082+7)))))</f>
        <v>0</v>
      </c>
      <c r="AS1082" s="511">
        <f ca="1">COUNTIF(INDIRECT("H"&amp;(ROW()+12*(($AO1082-1)*3+$AP1082)-ROW())/12+5):INDIRECT("S"&amp;(ROW()+12*(($AO1082-1)*3+$AP1082)-ROW())/12+5),AR1082)</f>
        <v>0</v>
      </c>
      <c r="AT1082" s="515">
        <f ca="1">IF($AQ1082=1,IF(INDIRECT(ADDRESS(($AO1082-1)*3+$AP1082+5,$AQ1082+20))="",0,INDIRECT(ADDRESS(($AO1082-1)*3+$AP1082+5,$AQ1082+20))),IF(INDIRECT(ADDRESS(($AO1082-1)*3+$AP1082+5,$AQ1082+20))="",0,IF(COUNTIF(INDIRECT(ADDRESS(($AO1082-1)*36+($AP1082-1)*12+6,COLUMN())):INDIRECT(ADDRESS(($AO1082-1)*36+($AP1082-1)*12+$AQ1082+4,COLUMN())),INDIRECT(ADDRESS(($AO1082-1)*3+$AP1082+5,$AQ1082+20)))&gt;=1,0,INDIRECT(ADDRESS(($AO1082-1)*3+$AP1082+5,$AQ1082+20)))))</f>
        <v>0</v>
      </c>
      <c r="AU1082" s="511">
        <f ca="1">COUNTIF(INDIRECT("U"&amp;(ROW()+12*(($AO1082-1)*3+$AP1082)-ROW())/12+5):INDIRECT("AF"&amp;(ROW()+12*(($AO1082-1)*3+$AP1082)-ROW())/12+5),AT1082)</f>
        <v>0</v>
      </c>
      <c r="AV1082" s="511">
        <f ca="1">IF(AND(AR1082+AT1082&gt;0,AS1082+AU1082&gt;0),COUNTIF(AV$6:AV1081,"&gt;0")+1,0)</f>
        <v>0</v>
      </c>
    </row>
    <row r="1083" spans="41:48">
      <c r="AO1083" s="511">
        <v>30</v>
      </c>
      <c r="AP1083" s="511">
        <v>3</v>
      </c>
      <c r="AQ1083" s="511">
        <v>10</v>
      </c>
      <c r="AR1083" s="515">
        <f ca="1">IF($AQ1083=1,IF(INDIRECT(ADDRESS(($AO1083-1)*3+$AP1083+5,$AQ1083+7))="",0,INDIRECT(ADDRESS(($AO1083-1)*3+$AP1083+5,$AQ1083+7))),IF(INDIRECT(ADDRESS(($AO1083-1)*3+$AP1083+5,$AQ1083+7))="",0,IF(COUNTIF(INDIRECT(ADDRESS(($AO1083-1)*36+($AP1083-1)*12+6,COLUMN())):INDIRECT(ADDRESS(($AO1083-1)*36+($AP1083-1)*12+$AQ1083+4,COLUMN())),INDIRECT(ADDRESS(($AO1083-1)*3+$AP1083+5,$AQ1083+7)))&gt;=1,0,INDIRECT(ADDRESS(($AO1083-1)*3+$AP1083+5,$AQ1083+7)))))</f>
        <v>0</v>
      </c>
      <c r="AS1083" s="511">
        <f ca="1">COUNTIF(INDIRECT("H"&amp;(ROW()+12*(($AO1083-1)*3+$AP1083)-ROW())/12+5):INDIRECT("S"&amp;(ROW()+12*(($AO1083-1)*3+$AP1083)-ROW())/12+5),AR1083)</f>
        <v>0</v>
      </c>
      <c r="AT1083" s="515">
        <f ca="1">IF($AQ1083=1,IF(INDIRECT(ADDRESS(($AO1083-1)*3+$AP1083+5,$AQ1083+20))="",0,INDIRECT(ADDRESS(($AO1083-1)*3+$AP1083+5,$AQ1083+20))),IF(INDIRECT(ADDRESS(($AO1083-1)*3+$AP1083+5,$AQ1083+20))="",0,IF(COUNTIF(INDIRECT(ADDRESS(($AO1083-1)*36+($AP1083-1)*12+6,COLUMN())):INDIRECT(ADDRESS(($AO1083-1)*36+($AP1083-1)*12+$AQ1083+4,COLUMN())),INDIRECT(ADDRESS(($AO1083-1)*3+$AP1083+5,$AQ1083+20)))&gt;=1,0,INDIRECT(ADDRESS(($AO1083-1)*3+$AP1083+5,$AQ1083+20)))))</f>
        <v>0</v>
      </c>
      <c r="AU1083" s="511">
        <f ca="1">COUNTIF(INDIRECT("U"&amp;(ROW()+12*(($AO1083-1)*3+$AP1083)-ROW())/12+5):INDIRECT("AF"&amp;(ROW()+12*(($AO1083-1)*3+$AP1083)-ROW())/12+5),AT1083)</f>
        <v>0</v>
      </c>
      <c r="AV1083" s="511">
        <f ca="1">IF(AND(AR1083+AT1083&gt;0,AS1083+AU1083&gt;0),COUNTIF(AV$6:AV1082,"&gt;0")+1,0)</f>
        <v>0</v>
      </c>
    </row>
    <row r="1084" spans="41:48">
      <c r="AO1084" s="511">
        <v>30</v>
      </c>
      <c r="AP1084" s="511">
        <v>3</v>
      </c>
      <c r="AQ1084" s="511">
        <v>11</v>
      </c>
      <c r="AR1084" s="515">
        <f ca="1">IF($AQ1084=1,IF(INDIRECT(ADDRESS(($AO1084-1)*3+$AP1084+5,$AQ1084+7))="",0,INDIRECT(ADDRESS(($AO1084-1)*3+$AP1084+5,$AQ1084+7))),IF(INDIRECT(ADDRESS(($AO1084-1)*3+$AP1084+5,$AQ1084+7))="",0,IF(COUNTIF(INDIRECT(ADDRESS(($AO1084-1)*36+($AP1084-1)*12+6,COLUMN())):INDIRECT(ADDRESS(($AO1084-1)*36+($AP1084-1)*12+$AQ1084+4,COLUMN())),INDIRECT(ADDRESS(($AO1084-1)*3+$AP1084+5,$AQ1084+7)))&gt;=1,0,INDIRECT(ADDRESS(($AO1084-1)*3+$AP1084+5,$AQ1084+7)))))</f>
        <v>0</v>
      </c>
      <c r="AS1084" s="511">
        <f ca="1">COUNTIF(INDIRECT("H"&amp;(ROW()+12*(($AO1084-1)*3+$AP1084)-ROW())/12+5):INDIRECT("S"&amp;(ROW()+12*(($AO1084-1)*3+$AP1084)-ROW())/12+5),AR1084)</f>
        <v>0</v>
      </c>
      <c r="AT1084" s="515">
        <f ca="1">IF($AQ1084=1,IF(INDIRECT(ADDRESS(($AO1084-1)*3+$AP1084+5,$AQ1084+20))="",0,INDIRECT(ADDRESS(($AO1084-1)*3+$AP1084+5,$AQ1084+20))),IF(INDIRECT(ADDRESS(($AO1084-1)*3+$AP1084+5,$AQ1084+20))="",0,IF(COUNTIF(INDIRECT(ADDRESS(($AO1084-1)*36+($AP1084-1)*12+6,COLUMN())):INDIRECT(ADDRESS(($AO1084-1)*36+($AP1084-1)*12+$AQ1084+4,COLUMN())),INDIRECT(ADDRESS(($AO1084-1)*3+$AP1084+5,$AQ1084+20)))&gt;=1,0,INDIRECT(ADDRESS(($AO1084-1)*3+$AP1084+5,$AQ1084+20)))))</f>
        <v>0</v>
      </c>
      <c r="AU1084" s="511">
        <f ca="1">COUNTIF(INDIRECT("U"&amp;(ROW()+12*(($AO1084-1)*3+$AP1084)-ROW())/12+5):INDIRECT("AF"&amp;(ROW()+12*(($AO1084-1)*3+$AP1084)-ROW())/12+5),AT1084)</f>
        <v>0</v>
      </c>
      <c r="AV1084" s="511">
        <f ca="1">IF(AND(AR1084+AT1084&gt;0,AS1084+AU1084&gt;0),COUNTIF(AV$6:AV1083,"&gt;0")+1,0)</f>
        <v>0</v>
      </c>
    </row>
    <row r="1085" spans="41:48">
      <c r="AO1085" s="511">
        <v>30</v>
      </c>
      <c r="AP1085" s="511">
        <v>3</v>
      </c>
      <c r="AQ1085" s="511">
        <v>12</v>
      </c>
      <c r="AR1085" s="515">
        <f ca="1">IF($AQ1085=1,IF(INDIRECT(ADDRESS(($AO1085-1)*3+$AP1085+5,$AQ1085+7))="",0,INDIRECT(ADDRESS(($AO1085-1)*3+$AP1085+5,$AQ1085+7))),IF(INDIRECT(ADDRESS(($AO1085-1)*3+$AP1085+5,$AQ1085+7))="",0,IF(COUNTIF(INDIRECT(ADDRESS(($AO1085-1)*36+($AP1085-1)*12+6,COLUMN())):INDIRECT(ADDRESS(($AO1085-1)*36+($AP1085-1)*12+$AQ1085+4,COLUMN())),INDIRECT(ADDRESS(($AO1085-1)*3+$AP1085+5,$AQ1085+7)))&gt;=1,0,INDIRECT(ADDRESS(($AO1085-1)*3+$AP1085+5,$AQ1085+7)))))</f>
        <v>0</v>
      </c>
      <c r="AS1085" s="511">
        <f ca="1">COUNTIF(INDIRECT("H"&amp;(ROW()+12*(($AO1085-1)*3+$AP1085)-ROW())/12+5):INDIRECT("S"&amp;(ROW()+12*(($AO1085-1)*3+$AP1085)-ROW())/12+5),AR1085)</f>
        <v>0</v>
      </c>
      <c r="AT1085" s="515">
        <f ca="1">IF($AQ1085=1,IF(INDIRECT(ADDRESS(($AO1085-1)*3+$AP1085+5,$AQ1085+20))="",0,INDIRECT(ADDRESS(($AO1085-1)*3+$AP1085+5,$AQ1085+20))),IF(INDIRECT(ADDRESS(($AO1085-1)*3+$AP1085+5,$AQ1085+20))="",0,IF(COUNTIF(INDIRECT(ADDRESS(($AO1085-1)*36+($AP1085-1)*12+6,COLUMN())):INDIRECT(ADDRESS(($AO1085-1)*36+($AP1085-1)*12+$AQ1085+4,COLUMN())),INDIRECT(ADDRESS(($AO1085-1)*3+$AP1085+5,$AQ1085+20)))&gt;=1,0,INDIRECT(ADDRESS(($AO1085-1)*3+$AP1085+5,$AQ1085+20)))))</f>
        <v>0</v>
      </c>
      <c r="AU1085" s="511">
        <f ca="1">COUNTIF(INDIRECT("U"&amp;(ROW()+12*(($AO1085-1)*3+$AP1085)-ROW())/12+5):INDIRECT("AF"&amp;(ROW()+12*(($AO1085-1)*3+$AP1085)-ROW())/12+5),AT1085)</f>
        <v>0</v>
      </c>
      <c r="AV1085" s="511">
        <f ca="1">IF(AND(AR1085+AT1085&gt;0,AS1085+AU1085&gt;0),COUNTIF(AV$6:AV1084,"&gt;0")+1,0)</f>
        <v>0</v>
      </c>
    </row>
  </sheetData>
  <sheetProtection algorithmName="SHA-512" hashValue="wYOmfnQ3X479RixgUWtd4KVwJqOYlTF511fAIa+jAW4aMR8yUgqHakpxlIyU9ysbiHFuY/7s6K5ykxINbIGrjw==" saltValue="BqHU7JVDTIt9OeLZYBeiqQ==" spinCount="100000" sheet="1" objects="1" scenarios="1"/>
  <mergeCells count="220">
    <mergeCell ref="A75:A77"/>
    <mergeCell ref="A78:A80"/>
    <mergeCell ref="A81:A83"/>
    <mergeCell ref="A84:A86"/>
    <mergeCell ref="A87:A89"/>
    <mergeCell ref="C87:C89"/>
    <mergeCell ref="D87:D89"/>
    <mergeCell ref="E87:E89"/>
    <mergeCell ref="E75:E77"/>
    <mergeCell ref="E78:E80"/>
    <mergeCell ref="C75:C77"/>
    <mergeCell ref="D75:D77"/>
    <mergeCell ref="B6:B8"/>
    <mergeCell ref="B9:B11"/>
    <mergeCell ref="B12:B14"/>
    <mergeCell ref="B15:B17"/>
    <mergeCell ref="B18:B20"/>
    <mergeCell ref="B21:B23"/>
    <mergeCell ref="AD1:AG1"/>
    <mergeCell ref="A4:G4"/>
    <mergeCell ref="A69:A71"/>
    <mergeCell ref="C36:C38"/>
    <mergeCell ref="D36:D38"/>
    <mergeCell ref="E36:E38"/>
    <mergeCell ref="E6:E8"/>
    <mergeCell ref="E9:E11"/>
    <mergeCell ref="D9:D11"/>
    <mergeCell ref="D6:D8"/>
    <mergeCell ref="C69:C71"/>
    <mergeCell ref="D69:D71"/>
    <mergeCell ref="E69:E71"/>
    <mergeCell ref="D24:D26"/>
    <mergeCell ref="D21:D23"/>
    <mergeCell ref="B42:B44"/>
    <mergeCell ref="B45:B47"/>
    <mergeCell ref="B48:B50"/>
    <mergeCell ref="A93:A9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A63:A65"/>
    <mergeCell ref="A66:A68"/>
    <mergeCell ref="A90:A92"/>
    <mergeCell ref="A72:A74"/>
    <mergeCell ref="B93:B95"/>
    <mergeCell ref="B72:B74"/>
    <mergeCell ref="B75:B77"/>
    <mergeCell ref="B78:B80"/>
    <mergeCell ref="B60:B62"/>
    <mergeCell ref="B63:B65"/>
    <mergeCell ref="B66:B68"/>
    <mergeCell ref="B69:B71"/>
    <mergeCell ref="B81:B83"/>
    <mergeCell ref="B84:B86"/>
    <mergeCell ref="B87:B89"/>
    <mergeCell ref="B90:B92"/>
    <mergeCell ref="B51:B53"/>
    <mergeCell ref="B54:B56"/>
    <mergeCell ref="B57:B59"/>
    <mergeCell ref="B24:B26"/>
    <mergeCell ref="C51:C53"/>
    <mergeCell ref="D51:D53"/>
    <mergeCell ref="C33:C35"/>
    <mergeCell ref="D33:D35"/>
    <mergeCell ref="D30:D32"/>
    <mergeCell ref="B27:B29"/>
    <mergeCell ref="B30:B32"/>
    <mergeCell ref="B33:B35"/>
    <mergeCell ref="B36:B38"/>
    <mergeCell ref="B39:B41"/>
    <mergeCell ref="C72:C74"/>
    <mergeCell ref="D72:D74"/>
    <mergeCell ref="E72:E74"/>
    <mergeCell ref="F72:F74"/>
    <mergeCell ref="AH72:AH74"/>
    <mergeCell ref="F87:F89"/>
    <mergeCell ref="AH87:AH89"/>
    <mergeCell ref="C84:C86"/>
    <mergeCell ref="D84:D86"/>
    <mergeCell ref="E84:E86"/>
    <mergeCell ref="F84:F86"/>
    <mergeCell ref="AH84:AH86"/>
    <mergeCell ref="F75:F77"/>
    <mergeCell ref="AH75:AH77"/>
    <mergeCell ref="C81:C83"/>
    <mergeCell ref="D81:D83"/>
    <mergeCell ref="E81:E83"/>
    <mergeCell ref="F81:F83"/>
    <mergeCell ref="AH81:AH83"/>
    <mergeCell ref="C78:C80"/>
    <mergeCell ref="D78:D80"/>
    <mergeCell ref="F78:F80"/>
    <mergeCell ref="AH78:AH80"/>
    <mergeCell ref="C93:C95"/>
    <mergeCell ref="D93:D95"/>
    <mergeCell ref="E93:E95"/>
    <mergeCell ref="F93:F95"/>
    <mergeCell ref="AH93:AH95"/>
    <mergeCell ref="C90:C92"/>
    <mergeCell ref="D90:D92"/>
    <mergeCell ref="E90:E92"/>
    <mergeCell ref="F90:F92"/>
    <mergeCell ref="AH90:AH92"/>
    <mergeCell ref="F69:F71"/>
    <mergeCell ref="C66:C68"/>
    <mergeCell ref="D66:D68"/>
    <mergeCell ref="E66:E68"/>
    <mergeCell ref="F66:F68"/>
    <mergeCell ref="AH66:AH68"/>
    <mergeCell ref="C63:C65"/>
    <mergeCell ref="D63:D65"/>
    <mergeCell ref="E63:E65"/>
    <mergeCell ref="F63:F65"/>
    <mergeCell ref="AH63:AH65"/>
    <mergeCell ref="AH69:AH71"/>
    <mergeCell ref="F60:F62"/>
    <mergeCell ref="AH60:AH62"/>
    <mergeCell ref="C57:C59"/>
    <mergeCell ref="D57:D59"/>
    <mergeCell ref="E57:E59"/>
    <mergeCell ref="F57:F59"/>
    <mergeCell ref="AH57:AH59"/>
    <mergeCell ref="C54:C56"/>
    <mergeCell ref="D54:D56"/>
    <mergeCell ref="E54:E56"/>
    <mergeCell ref="F54:F56"/>
    <mergeCell ref="AH54:AH56"/>
    <mergeCell ref="C60:C62"/>
    <mergeCell ref="D60:D62"/>
    <mergeCell ref="E60:E62"/>
    <mergeCell ref="F51:F53"/>
    <mergeCell ref="AH51:AH53"/>
    <mergeCell ref="C48:C50"/>
    <mergeCell ref="D48:D50"/>
    <mergeCell ref="E48:E50"/>
    <mergeCell ref="F48:F50"/>
    <mergeCell ref="AH48:AH50"/>
    <mergeCell ref="AH39:AH41"/>
    <mergeCell ref="C42:C44"/>
    <mergeCell ref="D42:D44"/>
    <mergeCell ref="E42:E44"/>
    <mergeCell ref="F42:F44"/>
    <mergeCell ref="AH42:AH44"/>
    <mergeCell ref="C39:C41"/>
    <mergeCell ref="D39:D41"/>
    <mergeCell ref="E39:E41"/>
    <mergeCell ref="F39:F41"/>
    <mergeCell ref="E51:E53"/>
    <mergeCell ref="F36:F38"/>
    <mergeCell ref="AH36:AH38"/>
    <mergeCell ref="C45:C47"/>
    <mergeCell ref="D45:D47"/>
    <mergeCell ref="E45:E47"/>
    <mergeCell ref="F45:F47"/>
    <mergeCell ref="AH45:AH47"/>
    <mergeCell ref="F6:F8"/>
    <mergeCell ref="F9:F11"/>
    <mergeCell ref="D18:D20"/>
    <mergeCell ref="D15:D17"/>
    <mergeCell ref="D12:D14"/>
    <mergeCell ref="E27:E29"/>
    <mergeCell ref="E30:E32"/>
    <mergeCell ref="C6:C8"/>
    <mergeCell ref="C9:C11"/>
    <mergeCell ref="C12:C14"/>
    <mergeCell ref="C15:C17"/>
    <mergeCell ref="C18:C20"/>
    <mergeCell ref="C21:C23"/>
    <mergeCell ref="C24:C26"/>
    <mergeCell ref="C27:C29"/>
    <mergeCell ref="C30:C32"/>
    <mergeCell ref="D27:D29"/>
    <mergeCell ref="F15:F17"/>
    <mergeCell ref="F18:F20"/>
    <mergeCell ref="F21:F23"/>
    <mergeCell ref="F24:F26"/>
    <mergeCell ref="AH30:AH32"/>
    <mergeCell ref="AH33:AH35"/>
    <mergeCell ref="E12:E14"/>
    <mergeCell ref="E15:E17"/>
    <mergeCell ref="E18:E20"/>
    <mergeCell ref="E21:E23"/>
    <mergeCell ref="E24:E26"/>
    <mergeCell ref="F33:F35"/>
    <mergeCell ref="E33:E35"/>
    <mergeCell ref="F12:F14"/>
    <mergeCell ref="AH24:AH26"/>
    <mergeCell ref="AH27:AH29"/>
    <mergeCell ref="F27:F29"/>
    <mergeCell ref="F30:F32"/>
    <mergeCell ref="AH9:AH11"/>
    <mergeCell ref="AH12:AH14"/>
    <mergeCell ref="AH15:AH17"/>
    <mergeCell ref="AH18:AH20"/>
    <mergeCell ref="AH21:AH23"/>
    <mergeCell ref="R2:S2"/>
    <mergeCell ref="X2:Y2"/>
    <mergeCell ref="T2:U2"/>
    <mergeCell ref="V2:W2"/>
    <mergeCell ref="Z2:AA2"/>
    <mergeCell ref="H4:T4"/>
    <mergeCell ref="U4:AG4"/>
    <mergeCell ref="AH4:AH5"/>
    <mergeCell ref="AH6:AH8"/>
  </mergeCells>
  <phoneticPr fontId="16"/>
  <conditionalFormatting sqref="H15:S15">
    <cfRule type="expression" dxfId="249" priority="342">
      <formula>BH16=1</formula>
    </cfRule>
  </conditionalFormatting>
  <conditionalFormatting sqref="H16:S16">
    <cfRule type="expression" dxfId="248" priority="343">
      <formula>BH16=1</formula>
    </cfRule>
  </conditionalFormatting>
  <conditionalFormatting sqref="H18:S18">
    <cfRule type="expression" dxfId="247" priority="340">
      <formula>BH19=1</formula>
    </cfRule>
  </conditionalFormatting>
  <conditionalFormatting sqref="H19:S19">
    <cfRule type="expression" dxfId="246" priority="341">
      <formula>BH19=1</formula>
    </cfRule>
  </conditionalFormatting>
  <conditionalFormatting sqref="H21:S21">
    <cfRule type="expression" dxfId="245" priority="338">
      <formula>BH22=1</formula>
    </cfRule>
  </conditionalFormatting>
  <conditionalFormatting sqref="H22:S22">
    <cfRule type="expression" dxfId="244" priority="339">
      <formula>BH22=1</formula>
    </cfRule>
  </conditionalFormatting>
  <conditionalFormatting sqref="H24:S24">
    <cfRule type="expression" dxfId="243" priority="336">
      <formula>BH25=1</formula>
    </cfRule>
  </conditionalFormatting>
  <conditionalFormatting sqref="H25:S25">
    <cfRule type="expression" dxfId="242" priority="337">
      <formula>BH25=1</formula>
    </cfRule>
  </conditionalFormatting>
  <conditionalFormatting sqref="H27:S27">
    <cfRule type="expression" dxfId="241" priority="334">
      <formula>BH28=1</formula>
    </cfRule>
  </conditionalFormatting>
  <conditionalFormatting sqref="H28:S28">
    <cfRule type="expression" dxfId="240" priority="335">
      <formula>BH28=1</formula>
    </cfRule>
  </conditionalFormatting>
  <conditionalFormatting sqref="V9:AF9">
    <cfRule type="expression" dxfId="239" priority="332">
      <formula>BI10=1</formula>
    </cfRule>
  </conditionalFormatting>
  <conditionalFormatting sqref="V10:AF10">
    <cfRule type="expression" dxfId="238" priority="333">
      <formula>BI10=1</formula>
    </cfRule>
  </conditionalFormatting>
  <conditionalFormatting sqref="V12:AF12">
    <cfRule type="expression" dxfId="237" priority="330">
      <formula>BI13=1</formula>
    </cfRule>
  </conditionalFormatting>
  <conditionalFormatting sqref="V13:AF13">
    <cfRule type="expression" dxfId="236" priority="331">
      <formula>BI13=1</formula>
    </cfRule>
  </conditionalFormatting>
  <conditionalFormatting sqref="U15:AF15">
    <cfRule type="expression" dxfId="235" priority="328">
      <formula>BH16=1</formula>
    </cfRule>
  </conditionalFormatting>
  <conditionalFormatting sqref="U16:AF16">
    <cfRule type="expression" dxfId="234" priority="329">
      <formula>BH16=1</formula>
    </cfRule>
  </conditionalFormatting>
  <conditionalFormatting sqref="U18:AF18">
    <cfRule type="expression" dxfId="233" priority="326">
      <formula>BH19=1</formula>
    </cfRule>
  </conditionalFormatting>
  <conditionalFormatting sqref="U19:AF19">
    <cfRule type="expression" dxfId="232" priority="327">
      <formula>BH19=1</formula>
    </cfRule>
  </conditionalFormatting>
  <conditionalFormatting sqref="U21:AF21">
    <cfRule type="expression" dxfId="231" priority="324">
      <formula>BH22=1</formula>
    </cfRule>
  </conditionalFormatting>
  <conditionalFormatting sqref="U22:AF22">
    <cfRule type="expression" dxfId="230" priority="325">
      <formula>BH22=1</formula>
    </cfRule>
  </conditionalFormatting>
  <conditionalFormatting sqref="U24:AF24">
    <cfRule type="expression" dxfId="229" priority="322">
      <formula>BH25=1</formula>
    </cfRule>
  </conditionalFormatting>
  <conditionalFormatting sqref="U25:AF25">
    <cfRule type="expression" dxfId="228" priority="323">
      <formula>BH25=1</formula>
    </cfRule>
  </conditionalFormatting>
  <conditionalFormatting sqref="U27:AF27">
    <cfRule type="expression" dxfId="227" priority="320">
      <formula>BH28=1</formula>
    </cfRule>
  </conditionalFormatting>
  <conditionalFormatting sqref="U28:AF28">
    <cfRule type="expression" dxfId="226" priority="321">
      <formula>BH28=1</formula>
    </cfRule>
  </conditionalFormatting>
  <conditionalFormatting sqref="H30:P30">
    <cfRule type="expression" dxfId="225" priority="318">
      <formula>BH31=1</formula>
    </cfRule>
  </conditionalFormatting>
  <conditionalFormatting sqref="H31:P31">
    <cfRule type="expression" dxfId="224" priority="319">
      <formula>BH31=1</formula>
    </cfRule>
  </conditionalFormatting>
  <conditionalFormatting sqref="H33:P33">
    <cfRule type="expression" dxfId="223" priority="316">
      <formula>BH34=1</formula>
    </cfRule>
  </conditionalFormatting>
  <conditionalFormatting sqref="H34:P34">
    <cfRule type="expression" dxfId="222" priority="317">
      <formula>BH34=1</formula>
    </cfRule>
  </conditionalFormatting>
  <conditionalFormatting sqref="U30:AF30">
    <cfRule type="expression" dxfId="221" priority="314">
      <formula>BH31=1</formula>
    </cfRule>
  </conditionalFormatting>
  <conditionalFormatting sqref="U31:AF31">
    <cfRule type="expression" dxfId="220" priority="315">
      <formula>BH31=1</formula>
    </cfRule>
  </conditionalFormatting>
  <conditionalFormatting sqref="U33:AF33">
    <cfRule type="expression" dxfId="219" priority="312">
      <formula>BH34=1</formula>
    </cfRule>
  </conditionalFormatting>
  <conditionalFormatting sqref="U34:AF34">
    <cfRule type="expression" dxfId="218" priority="313">
      <formula>BH34=1</formula>
    </cfRule>
  </conditionalFormatting>
  <conditionalFormatting sqref="Q30:S30">
    <cfRule type="expression" dxfId="217" priority="310">
      <formula>BQ31=1</formula>
    </cfRule>
  </conditionalFormatting>
  <conditionalFormatting sqref="Q31:S31">
    <cfRule type="expression" dxfId="216" priority="311">
      <formula>BQ31=1</formula>
    </cfRule>
  </conditionalFormatting>
  <conditionalFormatting sqref="Q33:S33">
    <cfRule type="expression" dxfId="215" priority="308">
      <formula>BQ34=1</formula>
    </cfRule>
  </conditionalFormatting>
  <conditionalFormatting sqref="Q34:S34">
    <cfRule type="expression" dxfId="214" priority="309">
      <formula>BQ34=1</formula>
    </cfRule>
  </conditionalFormatting>
  <conditionalFormatting sqref="U8:AF8 U11:AF11 U14:AF14 U17:AF17 U20:AF20 U23:AF23 U26:AF26 U29:AF29 U32:AF32 U35:AF35 U41:AF41 U44:AF44 U47:AF47 U50:AF50 U53:AF53 U56:AF56 U59:AF59 U62:AF62 U65:AF65 U71:AF71 U74:AF74 U77:AF77 U80:AF80 U83:AF83 U86:AF86 U89:AF89 U92:AF92 U95:AF95">
    <cfRule type="expression" dxfId="213" priority="307">
      <formula>OR(AND($E6&lt;&gt;"保育士",$E6&lt;&gt;"保育教諭",$E6&lt;&gt;"教諭",$E6&lt;&gt;"保健師",$E6&lt;&gt;"助産師",$E6&lt;&gt;"看護師",$E6&lt;&gt;"准看護師"),$F6&lt;7)</formula>
    </cfRule>
  </conditionalFormatting>
  <conditionalFormatting sqref="H6:H7 H9:H10 H12:H13 H15:H16 H18:H19 H21:H22 H24:H25 H27:H28 H30:H31 H33:H34 H39:H40 H42:H43 H45:H46 H48:H49 H51:H52 H54:H55 H57:H58 H60:H61 H63:H64 H69:H70 H72:H73 H75:H76 H78:H79 H81:H82 H84:H85 H87:H88 H90:H91 H93:H94">
    <cfRule type="expression" dxfId="212" priority="180">
      <formula>$AP$2&gt;$AP$3</formula>
    </cfRule>
  </conditionalFormatting>
  <conditionalFormatting sqref="U6:U7 U9:U10 U12:U13 U15:U16 U18:U19 U21:U22 U24:U25 U27:U28 U30:U34 U39:U40 U42:U43 U45:U46 U48:U49 U51:U52 U54:U55 U57:U58 U60:U64 U69:U70 U72:U73 U75:U76 U78:U79 U81:U82 U84:U85 U87:U88 U90:U94">
    <cfRule type="expression" dxfId="211" priority="173">
      <formula>$AQ$2&gt;$AQ$3</formula>
    </cfRule>
  </conditionalFormatting>
  <conditionalFormatting sqref="H36:S36">
    <cfRule type="expression" dxfId="210" priority="303">
      <formula>BH37=1</formula>
    </cfRule>
  </conditionalFormatting>
  <conditionalFormatting sqref="H37:S37">
    <cfRule type="expression" dxfId="209" priority="304">
      <formula>BH37=1</formula>
    </cfRule>
  </conditionalFormatting>
  <conditionalFormatting sqref="H39:S39">
    <cfRule type="expression" dxfId="208" priority="301">
      <formula>BH40=1</formula>
    </cfRule>
  </conditionalFormatting>
  <conditionalFormatting sqref="H40:S40">
    <cfRule type="expression" dxfId="207" priority="302">
      <formula>BH40=1</formula>
    </cfRule>
  </conditionalFormatting>
  <conditionalFormatting sqref="H42:S42">
    <cfRule type="expression" dxfId="206" priority="299">
      <formula>BH43=1</formula>
    </cfRule>
  </conditionalFormatting>
  <conditionalFormatting sqref="H43:S43">
    <cfRule type="expression" dxfId="205" priority="300">
      <formula>BH43=1</formula>
    </cfRule>
  </conditionalFormatting>
  <conditionalFormatting sqref="H45:S45">
    <cfRule type="expression" dxfId="204" priority="297">
      <formula>BH46=1</formula>
    </cfRule>
  </conditionalFormatting>
  <conditionalFormatting sqref="H46:S46">
    <cfRule type="expression" dxfId="203" priority="298">
      <formula>BH46=1</formula>
    </cfRule>
  </conditionalFormatting>
  <conditionalFormatting sqref="H48:S48">
    <cfRule type="expression" dxfId="202" priority="295">
      <formula>BH49=1</formula>
    </cfRule>
  </conditionalFormatting>
  <conditionalFormatting sqref="H49:S49">
    <cfRule type="expression" dxfId="201" priority="296">
      <formula>BH49=1</formula>
    </cfRule>
  </conditionalFormatting>
  <conditionalFormatting sqref="H51:S51">
    <cfRule type="expression" dxfId="200" priority="293">
      <formula>BH52=1</formula>
    </cfRule>
  </conditionalFormatting>
  <conditionalFormatting sqref="H52:S52">
    <cfRule type="expression" dxfId="199" priority="294">
      <formula>BH52=1</formula>
    </cfRule>
  </conditionalFormatting>
  <conditionalFormatting sqref="H54:S54">
    <cfRule type="expression" dxfId="198" priority="291">
      <formula>BH55=1</formula>
    </cfRule>
  </conditionalFormatting>
  <conditionalFormatting sqref="H55:S55">
    <cfRule type="expression" dxfId="197" priority="292">
      <formula>BH55=1</formula>
    </cfRule>
  </conditionalFormatting>
  <conditionalFormatting sqref="H57:S57">
    <cfRule type="expression" dxfId="196" priority="289">
      <formula>BH58=1</formula>
    </cfRule>
  </conditionalFormatting>
  <conditionalFormatting sqref="H58:S58">
    <cfRule type="expression" dxfId="195" priority="290">
      <formula>BH58=1</formula>
    </cfRule>
  </conditionalFormatting>
  <conditionalFormatting sqref="U36:AF36">
    <cfRule type="expression" dxfId="194" priority="287">
      <formula>BH37=1</formula>
    </cfRule>
  </conditionalFormatting>
  <conditionalFormatting sqref="U37:AF37">
    <cfRule type="expression" dxfId="193" priority="288">
      <formula>BH37=1</formula>
    </cfRule>
  </conditionalFormatting>
  <conditionalFormatting sqref="U39:AF39">
    <cfRule type="expression" dxfId="192" priority="285">
      <formula>BH40=1</formula>
    </cfRule>
  </conditionalFormatting>
  <conditionalFormatting sqref="U40:AF40">
    <cfRule type="expression" dxfId="191" priority="286">
      <formula>BH40=1</formula>
    </cfRule>
  </conditionalFormatting>
  <conditionalFormatting sqref="U42:AF42">
    <cfRule type="expression" dxfId="190" priority="283">
      <formula>BH43=1</formula>
    </cfRule>
  </conditionalFormatting>
  <conditionalFormatting sqref="U43:AF43">
    <cfRule type="expression" dxfId="189" priority="284">
      <formula>BH43=1</formula>
    </cfRule>
  </conditionalFormatting>
  <conditionalFormatting sqref="U45:AF45">
    <cfRule type="expression" dxfId="188" priority="281">
      <formula>BH46=1</formula>
    </cfRule>
  </conditionalFormatting>
  <conditionalFormatting sqref="U46:AF46">
    <cfRule type="expression" dxfId="187" priority="282">
      <formula>BH46=1</formula>
    </cfRule>
  </conditionalFormatting>
  <conditionalFormatting sqref="U48:AF48">
    <cfRule type="expression" dxfId="186" priority="279">
      <formula>BH49=1</formula>
    </cfRule>
  </conditionalFormatting>
  <conditionalFormatting sqref="U49:AF49">
    <cfRule type="expression" dxfId="185" priority="280">
      <formula>BH49=1</formula>
    </cfRule>
  </conditionalFormatting>
  <conditionalFormatting sqref="U51:AF51">
    <cfRule type="expression" dxfId="184" priority="277">
      <formula>BH52=1</formula>
    </cfRule>
  </conditionalFormatting>
  <conditionalFormatting sqref="U52:AF52">
    <cfRule type="expression" dxfId="183" priority="278">
      <formula>BH52=1</formula>
    </cfRule>
  </conditionalFormatting>
  <conditionalFormatting sqref="U54:AF54">
    <cfRule type="expression" dxfId="182" priority="275">
      <formula>BH55=1</formula>
    </cfRule>
  </conditionalFormatting>
  <conditionalFormatting sqref="U55:AF55">
    <cfRule type="expression" dxfId="181" priority="276">
      <formula>BH55=1</formula>
    </cfRule>
  </conditionalFormatting>
  <conditionalFormatting sqref="U57:AF57">
    <cfRule type="expression" dxfId="180" priority="273">
      <formula>BH58=1</formula>
    </cfRule>
  </conditionalFormatting>
  <conditionalFormatting sqref="U58:AF58">
    <cfRule type="expression" dxfId="179" priority="274">
      <formula>BH58=1</formula>
    </cfRule>
  </conditionalFormatting>
  <conditionalFormatting sqref="H60:P60">
    <cfRule type="expression" dxfId="178" priority="271">
      <formula>BH61=1</formula>
    </cfRule>
  </conditionalFormatting>
  <conditionalFormatting sqref="H61:P61">
    <cfRule type="expression" dxfId="177" priority="272">
      <formula>BH61=1</formula>
    </cfRule>
  </conditionalFormatting>
  <conditionalFormatting sqref="H63:P63">
    <cfRule type="expression" dxfId="176" priority="269">
      <formula>BH64=1</formula>
    </cfRule>
  </conditionalFormatting>
  <conditionalFormatting sqref="H64:P64">
    <cfRule type="expression" dxfId="175" priority="270">
      <formula>BH64=1</formula>
    </cfRule>
  </conditionalFormatting>
  <conditionalFormatting sqref="U60:AF60">
    <cfRule type="expression" dxfId="174" priority="267">
      <formula>BH61=1</formula>
    </cfRule>
  </conditionalFormatting>
  <conditionalFormatting sqref="U61:AF61">
    <cfRule type="expression" dxfId="173" priority="268">
      <formula>BH61=1</formula>
    </cfRule>
  </conditionalFormatting>
  <conditionalFormatting sqref="U63:AF63">
    <cfRule type="expression" dxfId="172" priority="265">
      <formula>BH64=1</formula>
    </cfRule>
  </conditionalFormatting>
  <conditionalFormatting sqref="U64:AF64">
    <cfRule type="expression" dxfId="171" priority="266">
      <formula>BH64=1</formula>
    </cfRule>
  </conditionalFormatting>
  <conditionalFormatting sqref="Q60:S60">
    <cfRule type="expression" dxfId="170" priority="263">
      <formula>BQ61=1</formula>
    </cfRule>
  </conditionalFormatting>
  <conditionalFormatting sqref="Q61:S61">
    <cfRule type="expression" dxfId="169" priority="264">
      <formula>BQ61=1</formula>
    </cfRule>
  </conditionalFormatting>
  <conditionalFormatting sqref="Q63:S63">
    <cfRule type="expression" dxfId="168" priority="261">
      <formula>BQ64=1</formula>
    </cfRule>
  </conditionalFormatting>
  <conditionalFormatting sqref="Q64:S64">
    <cfRule type="expression" dxfId="167" priority="262">
      <formula>BQ64=1</formula>
    </cfRule>
  </conditionalFormatting>
  <conditionalFormatting sqref="U38:AF38">
    <cfRule type="expression" dxfId="166" priority="260">
      <formula>OR(AND($E36&lt;&gt;"保育士",$E36&lt;&gt;"保育教諭",$E36&lt;&gt;"教諭",$E36&lt;&gt;"保健師",$E36&lt;&gt;"助産師",$E36&lt;&gt;"看護師",$E36&lt;&gt;"准看護師"),$F36&lt;7)</formula>
    </cfRule>
  </conditionalFormatting>
  <conditionalFormatting sqref="H36:H37">
    <cfRule type="expression" dxfId="165" priority="258">
      <formula>$AP$2&gt;$AP$3</formula>
    </cfRule>
  </conditionalFormatting>
  <conditionalFormatting sqref="U36:U37">
    <cfRule type="expression" dxfId="164" priority="259">
      <formula>$AQ$2&gt;$AQ$3</formula>
    </cfRule>
  </conditionalFormatting>
  <conditionalFormatting sqref="H66:S66">
    <cfRule type="expression" dxfId="163" priority="256">
      <formula>BH67=1</formula>
    </cfRule>
  </conditionalFormatting>
  <conditionalFormatting sqref="H67:S67">
    <cfRule type="expression" dxfId="162" priority="257">
      <formula>BH67=1</formula>
    </cfRule>
  </conditionalFormatting>
  <conditionalFormatting sqref="H69:S69">
    <cfRule type="expression" dxfId="161" priority="254">
      <formula>BH70=1</formula>
    </cfRule>
  </conditionalFormatting>
  <conditionalFormatting sqref="H70:S70">
    <cfRule type="expression" dxfId="160" priority="255">
      <formula>BH70=1</formula>
    </cfRule>
  </conditionalFormatting>
  <conditionalFormatting sqref="H72:S72">
    <cfRule type="expression" dxfId="159" priority="252">
      <formula>BH73=1</formula>
    </cfRule>
  </conditionalFormatting>
  <conditionalFormatting sqref="H73:S73">
    <cfRule type="expression" dxfId="158" priority="253">
      <formula>BH73=1</formula>
    </cfRule>
  </conditionalFormatting>
  <conditionalFormatting sqref="H75:S75">
    <cfRule type="expression" dxfId="157" priority="250">
      <formula>BH76=1</formula>
    </cfRule>
  </conditionalFormatting>
  <conditionalFormatting sqref="H76:S76">
    <cfRule type="expression" dxfId="156" priority="251">
      <formula>BH76=1</formula>
    </cfRule>
  </conditionalFormatting>
  <conditionalFormatting sqref="H78:S78">
    <cfRule type="expression" dxfId="155" priority="248">
      <formula>BH79=1</formula>
    </cfRule>
  </conditionalFormatting>
  <conditionalFormatting sqref="H79:S79">
    <cfRule type="expression" dxfId="154" priority="249">
      <formula>BH79=1</formula>
    </cfRule>
  </conditionalFormatting>
  <conditionalFormatting sqref="H81:S81">
    <cfRule type="expression" dxfId="153" priority="246">
      <formula>BH82=1</formula>
    </cfRule>
  </conditionalFormatting>
  <conditionalFormatting sqref="H82:S82">
    <cfRule type="expression" dxfId="152" priority="247">
      <formula>BH82=1</formula>
    </cfRule>
  </conditionalFormatting>
  <conditionalFormatting sqref="H84:S84">
    <cfRule type="expression" dxfId="151" priority="244">
      <formula>BH85=1</formula>
    </cfRule>
  </conditionalFormatting>
  <conditionalFormatting sqref="H85:S85">
    <cfRule type="expression" dxfId="150" priority="245">
      <formula>BH85=1</formula>
    </cfRule>
  </conditionalFormatting>
  <conditionalFormatting sqref="H87:S87">
    <cfRule type="expression" dxfId="149" priority="242">
      <formula>BH88=1</formula>
    </cfRule>
  </conditionalFormatting>
  <conditionalFormatting sqref="H88:S88">
    <cfRule type="expression" dxfId="148" priority="243">
      <formula>BH88=1</formula>
    </cfRule>
  </conditionalFormatting>
  <conditionalFormatting sqref="U66:AF66">
    <cfRule type="expression" dxfId="147" priority="240">
      <formula>BH67=1</formula>
    </cfRule>
  </conditionalFormatting>
  <conditionalFormatting sqref="U67:AF67">
    <cfRule type="expression" dxfId="146" priority="241">
      <formula>BH67=1</formula>
    </cfRule>
  </conditionalFormatting>
  <conditionalFormatting sqref="U69:AF69">
    <cfRule type="expression" dxfId="145" priority="238">
      <formula>BH70=1</formula>
    </cfRule>
  </conditionalFormatting>
  <conditionalFormatting sqref="U70:AF70">
    <cfRule type="expression" dxfId="144" priority="239">
      <formula>BH70=1</formula>
    </cfRule>
  </conditionalFormatting>
  <conditionalFormatting sqref="U72:AF72">
    <cfRule type="expression" dxfId="143" priority="236">
      <formula>BH73=1</formula>
    </cfRule>
  </conditionalFormatting>
  <conditionalFormatting sqref="U73:AF73">
    <cfRule type="expression" dxfId="142" priority="237">
      <formula>BH73=1</formula>
    </cfRule>
  </conditionalFormatting>
  <conditionalFormatting sqref="U75:AF75">
    <cfRule type="expression" dxfId="141" priority="234">
      <formula>BH76=1</formula>
    </cfRule>
  </conditionalFormatting>
  <conditionalFormatting sqref="U76:AF76">
    <cfRule type="expression" dxfId="140" priority="235">
      <formula>BH76=1</formula>
    </cfRule>
  </conditionalFormatting>
  <conditionalFormatting sqref="U78:AF78">
    <cfRule type="expression" dxfId="139" priority="232">
      <formula>BH79=1</formula>
    </cfRule>
  </conditionalFormatting>
  <conditionalFormatting sqref="U79:AF79">
    <cfRule type="expression" dxfId="138" priority="233">
      <formula>BH79=1</formula>
    </cfRule>
  </conditionalFormatting>
  <conditionalFormatting sqref="U81:AF81">
    <cfRule type="expression" dxfId="137" priority="230">
      <formula>BH82=1</formula>
    </cfRule>
  </conditionalFormatting>
  <conditionalFormatting sqref="U82:AF82">
    <cfRule type="expression" dxfId="136" priority="231">
      <formula>BH82=1</formula>
    </cfRule>
  </conditionalFormatting>
  <conditionalFormatting sqref="U84:AF84">
    <cfRule type="expression" dxfId="135" priority="228">
      <formula>BH85=1</formula>
    </cfRule>
  </conditionalFormatting>
  <conditionalFormatting sqref="U85:AF85">
    <cfRule type="expression" dxfId="134" priority="229">
      <formula>BH85=1</formula>
    </cfRule>
  </conditionalFormatting>
  <conditionalFormatting sqref="U87:AF87">
    <cfRule type="expression" dxfId="133" priority="226">
      <formula>BH88=1</formula>
    </cfRule>
  </conditionalFormatting>
  <conditionalFormatting sqref="U88:AF88">
    <cfRule type="expression" dxfId="132" priority="227">
      <formula>BH88=1</formula>
    </cfRule>
  </conditionalFormatting>
  <conditionalFormatting sqref="H90:P90">
    <cfRule type="expression" dxfId="131" priority="224">
      <formula>BH91=1</formula>
    </cfRule>
  </conditionalFormatting>
  <conditionalFormatting sqref="H91:P91">
    <cfRule type="expression" dxfId="130" priority="225">
      <formula>BH91=1</formula>
    </cfRule>
  </conditionalFormatting>
  <conditionalFormatting sqref="H93:P93">
    <cfRule type="expression" dxfId="129" priority="222">
      <formula>BH94=1</formula>
    </cfRule>
  </conditionalFormatting>
  <conditionalFormatting sqref="H94:P94">
    <cfRule type="expression" dxfId="128" priority="223">
      <formula>BH94=1</formula>
    </cfRule>
  </conditionalFormatting>
  <conditionalFormatting sqref="U90:AF90">
    <cfRule type="expression" dxfId="127" priority="220">
      <formula>BH91=1</formula>
    </cfRule>
  </conditionalFormatting>
  <conditionalFormatting sqref="U91:AF91">
    <cfRule type="expression" dxfId="126" priority="221">
      <formula>BH91=1</formula>
    </cfRule>
  </conditionalFormatting>
  <conditionalFormatting sqref="U93:AF93">
    <cfRule type="expression" dxfId="125" priority="218">
      <formula>BH94=1</formula>
    </cfRule>
  </conditionalFormatting>
  <conditionalFormatting sqref="U94:AF94">
    <cfRule type="expression" dxfId="124" priority="219">
      <formula>BH94=1</formula>
    </cfRule>
  </conditionalFormatting>
  <conditionalFormatting sqref="Q90:S90">
    <cfRule type="expression" dxfId="123" priority="216">
      <formula>BQ91=1</formula>
    </cfRule>
  </conditionalFormatting>
  <conditionalFormatting sqref="Q91:S91">
    <cfRule type="expression" dxfId="122" priority="217">
      <formula>BQ91=1</formula>
    </cfRule>
  </conditionalFormatting>
  <conditionalFormatting sqref="Q93:S93">
    <cfRule type="expression" dxfId="121" priority="214">
      <formula>BQ94=1</formula>
    </cfRule>
  </conditionalFormatting>
  <conditionalFormatting sqref="Q94:S94">
    <cfRule type="expression" dxfId="120" priority="215">
      <formula>BQ94=1</formula>
    </cfRule>
  </conditionalFormatting>
  <conditionalFormatting sqref="U68:AF68">
    <cfRule type="expression" dxfId="119" priority="213">
      <formula>OR(AND($E66&lt;&gt;"保育士",$E66&lt;&gt;"保育教諭",$E66&lt;&gt;"教諭",$E66&lt;&gt;"保健師",$E66&lt;&gt;"助産師",$E66&lt;&gt;"看護師",$E66&lt;&gt;"准看護師"),$F66&lt;7)</formula>
    </cfRule>
  </conditionalFormatting>
  <conditionalFormatting sqref="H66:H67">
    <cfRule type="expression" dxfId="118" priority="211">
      <formula>$AP$2&gt;$AP$3</formula>
    </cfRule>
  </conditionalFormatting>
  <conditionalFormatting sqref="U66:U67">
    <cfRule type="expression" dxfId="117" priority="212">
      <formula>$AQ$2&gt;$AQ$3</formula>
    </cfRule>
  </conditionalFormatting>
  <conditionalFormatting sqref="AH6:AH95">
    <cfRule type="expression" dxfId="116" priority="210">
      <formula>AND($AH6="",OR(MAX($BH6:$BS6)&lt;&gt;MIN($BH6:$BS6),MAX($BU6:$CF6)&lt;&gt;MIN($BU6:$CF6)))</formula>
    </cfRule>
  </conditionalFormatting>
  <conditionalFormatting sqref="H16:S16 H19:S19 H22:S22 H25:S25 H28:S28 H31:S31 H34:S34 H37:S37 H40:S40 H43:S43 H46:S46 H49:S49 H52:S52 H55:S55 H58:S58 H61:S61 H64:S64 H67:S67 H70:S70 H73:S73 H76:S76 H79:S79 H82:S82 H85:S85 H88:S88 H91:S91 H94:S94 H13:S13">
    <cfRule type="expression" dxfId="115" priority="348">
      <formula>AND(OR($D12="副園長",$D12="教頭",$D12="主幹教諭",$D12="主任保育士"),BH12=40000)</formula>
    </cfRule>
  </conditionalFormatting>
  <conditionalFormatting sqref="V6:AF6">
    <cfRule type="expression" dxfId="114" priority="204">
      <formula>BI7=1</formula>
    </cfRule>
  </conditionalFormatting>
  <conditionalFormatting sqref="V7:AF7">
    <cfRule type="expression" dxfId="113" priority="205">
      <formula>BI7=1</formula>
    </cfRule>
  </conditionalFormatting>
  <conditionalFormatting sqref="V8:AF8">
    <cfRule type="expression" dxfId="112" priority="203">
      <formula>OR(AND($E6&lt;&gt;"保育士",$E6&lt;&gt;"保育教諭",$E6&lt;&gt;"教諭",$E6&lt;&gt;"保健師",$E6&lt;&gt;"助産師",$E6&lt;&gt;"看護師",$E6&lt;&gt;"准看護師"),$F6&lt;7)</formula>
    </cfRule>
  </conditionalFormatting>
  <conditionalFormatting sqref="H9:S9">
    <cfRule type="expression" dxfId="111" priority="193">
      <formula>BH10=1</formula>
    </cfRule>
  </conditionalFormatting>
  <conditionalFormatting sqref="H10:S10">
    <cfRule type="expression" dxfId="110" priority="194">
      <formula>BH10=1</formula>
    </cfRule>
  </conditionalFormatting>
  <conditionalFormatting sqref="H12:S12">
    <cfRule type="expression" dxfId="109" priority="191">
      <formula>BH13=1</formula>
    </cfRule>
  </conditionalFormatting>
  <conditionalFormatting sqref="H13:S13">
    <cfRule type="expression" dxfId="108" priority="192">
      <formula>BH13=1</formula>
    </cfRule>
  </conditionalFormatting>
  <conditionalFormatting sqref="U9">
    <cfRule type="expression" dxfId="107" priority="189">
      <formula>BH10=1</formula>
    </cfRule>
  </conditionalFormatting>
  <conditionalFormatting sqref="U10">
    <cfRule type="expression" dxfId="106" priority="190">
      <formula>BH10=1</formula>
    </cfRule>
  </conditionalFormatting>
  <conditionalFormatting sqref="U12">
    <cfRule type="expression" dxfId="105" priority="187">
      <formula>BH13=1</formula>
    </cfRule>
  </conditionalFormatting>
  <conditionalFormatting sqref="U13">
    <cfRule type="expression" dxfId="104" priority="188">
      <formula>BH13=1</formula>
    </cfRule>
  </conditionalFormatting>
  <conditionalFormatting sqref="U11">
    <cfRule type="expression" dxfId="103" priority="186">
      <formula>OR(AND($E9&lt;&gt;"保育士",$E9&lt;&gt;"保育教諭",$E9&lt;&gt;"教諭",$E9&lt;&gt;"保健師",$E9&lt;&gt;"助産師",$E9&lt;&gt;"看護師",$E9&lt;&gt;"准看護師"),$F9&lt;7)</formula>
    </cfRule>
  </conditionalFormatting>
  <conditionalFormatting sqref="H10:S10">
    <cfRule type="expression" dxfId="102" priority="199">
      <formula>AND(OR($D9="副園長",$D9="教頭",$D9="主幹教諭",$D9="主任保育士"),BH9=40000)</formula>
    </cfRule>
  </conditionalFormatting>
  <conditionalFormatting sqref="H6:S6">
    <cfRule type="expression" dxfId="101" priority="305">
      <formula>BH7=1</formula>
    </cfRule>
  </conditionalFormatting>
  <conditionalFormatting sqref="H7:S7">
    <cfRule type="expression" dxfId="100" priority="181">
      <formula>BH7=1</formula>
    </cfRule>
  </conditionalFormatting>
  <conditionalFormatting sqref="H7:S7">
    <cfRule type="expression" dxfId="99" priority="182">
      <formula>AND(OR($D6="副園長",$D6="教頭",$D6="主幹教諭",$D6="主任保育士"),BH6=40000)</formula>
    </cfRule>
  </conditionalFormatting>
  <conditionalFormatting sqref="U6">
    <cfRule type="expression" dxfId="98" priority="306">
      <formula>BH7=1</formula>
    </cfRule>
  </conditionalFormatting>
  <conditionalFormatting sqref="U7">
    <cfRule type="expression" dxfId="97" priority="174">
      <formula>BH7=1</formula>
    </cfRule>
  </conditionalFormatting>
  <conditionalFormatting sqref="I6">
    <cfRule type="expression" dxfId="96" priority="169">
      <formula>BI7=1</formula>
    </cfRule>
  </conditionalFormatting>
  <conditionalFormatting sqref="I6">
    <cfRule type="expression" dxfId="95" priority="170">
      <formula>AND(OR($D6="副園長",$D6="教頭",$D6="主幹教諭",$D6="主任保育士"),BI6=#REF!)</formula>
    </cfRule>
  </conditionalFormatting>
  <conditionalFormatting sqref="J9">
    <cfRule type="expression" dxfId="94" priority="168">
      <formula>BJ10=1</formula>
    </cfRule>
  </conditionalFormatting>
  <conditionalFormatting sqref="U6:AF6 U9:AF9 U12:AF12 U15:AF15 U18:AF18 U21:AF21 U24:AF24 U27:AF27 U30:AF30 U33:AF33 U42:AF42 U45:AF45 U48:AF48 U51:AF51 U54:AF54 U57:AF57 U60:AF60 U63:AF63 U39:AF39 U36:AF36 U72:AF72 U75:AF75 U78:AF78 U81:AF81 U84:AF84 U87:AF87 U90:AF90 U69:AF69 U66:AF66 U93:AF93">
    <cfRule type="expression" dxfId="93" priority="344">
      <formula>AND(BU6&gt;0,BU6&lt;5000)</formula>
    </cfRule>
    <cfRule type="expression" dxfId="92" priority="345">
      <formula>OR(AND($E6&lt;&gt;"保育士",$E6&lt;&gt;"保育教諭",$E6&lt;&gt;"教諭",$E6&lt;&gt;"保健師",$E6&lt;&gt;"助産師",$E6&lt;&gt;"看護師",$E6&lt;&gt;"准看護師"),$F6&lt;7)</formula>
    </cfRule>
  </conditionalFormatting>
  <conditionalFormatting sqref="U7:AF7 U10:AF10 U13:AF13 U16:AF16 U19:AF19 U22:AF22 U25:AF25 U28:AF28 U31:AF31 U34:AF34 U37:AF37 U40:AF40 U43:AF43 U46:AF46 U49:AF49 U52:AF52 U55:AF55 U58:AF58 U61:AF61 U64:AF64 U67:AF67 U70:AF70 U73:AF73 U76:AF76 U79:AF79 U82:AF82 U85:AF85 U88:AF88 U91:AF91 U94:AF94">
    <cfRule type="expression" dxfId="91" priority="346">
      <formula>AND(BU6&gt;0,BU6&lt;5000)</formula>
    </cfRule>
    <cfRule type="expression" dxfId="90" priority="347">
      <formula>OR(AND($E6&lt;&gt;"保育士",$E6&lt;&gt;"保育教諭",$E6&lt;&gt;"教諭",$E6&lt;&gt;"保健師",$E6&lt;&gt;"助産師",$E6&lt;&gt;"看護師",$E6&lt;&gt;"准看護師"),$F6&lt;7)</formula>
    </cfRule>
  </conditionalFormatting>
  <conditionalFormatting sqref="I2 L2 O2">
    <cfRule type="containsBlanks" dxfId="89" priority="1">
      <formula>LEN(TRIM(I2))=0</formula>
    </cfRule>
  </conditionalFormatting>
  <pageMargins left="0.23622047244094491" right="0.23622047244094491" top="0.55118110236220474" bottom="0.35433070866141736" header="0.31496062992125984" footer="0.31496062992125984"/>
  <pageSetup paperSize="9" scale="50" fitToHeight="0" orientation="landscape" horizontalDpi="4294967293" r:id="rId1"/>
  <rowBreaks count="1" manualBreakCount="1">
    <brk id="80" max="16383" man="1"/>
  </rowBreaks>
  <ignoredErrors>
    <ignoredError sqref="I6:S6 V6:AF6 I7:S7 V7:AF7 I8:S8 V8:AF8 I9:S9 V9:AF9 I10:S10 V10:AF10 I11:S11 V11:AF11 I12:S12 V12:AF12 I13:S13 V13:AF13 I14:S14 V14:AF14 I15:S15 V15:AF15 I16:S16 V16:AF16 I17:S17 V17:AF17 I18:S18 V18:AF18 I19:S19 V19:AF19 I20:S20 V20:AF20 I21:S21 V21:AF21 I22:S22 V22:AF22 I23:S23 V23:AF23 I24:S24 V24:AF24 I25:S25 V25:AF25 I26:S26 V26:AC26" unlockedFormula="1"/>
  </ignoredErrors>
  <extLst>
    <ext xmlns:x14="http://schemas.microsoft.com/office/spreadsheetml/2009/9/main" uri="{78C0D931-6437-407d-A8EE-F0AAD7539E65}">
      <x14:conditionalFormattings>
        <x14:conditionalFormatting xmlns:xm="http://schemas.microsoft.com/office/excel/2006/main">
          <x14:cfRule type="expression" priority="349" id="{807AB921-BB1E-40B9-9911-A4660AB6FAF2}">
            <xm:f>AND(OR($D6="副園長",$D6="教頭",$D6="主幹教諭",$D6="主任保育士"),BH6=マスタ!$C$3)</xm:f>
            <x14:dxf>
              <fill>
                <patternFill>
                  <bgColor rgb="FF92D050"/>
                </patternFill>
              </fill>
            </x14:dxf>
          </x14:cfRule>
          <x14:cfRule type="expression" priority="350" id="{704A3B79-27C6-4A03-A63F-121112559ABD}">
            <xm:f>BH$5&lt;⑥入力シート3!BH$5</xm:f>
            <x14:dxf>
              <fill>
                <patternFill>
                  <bgColor rgb="FFCC00CC"/>
                </patternFill>
              </fill>
            </x14:dxf>
          </x14:cfRule>
          <x14:cfRule type="expression" priority="351" id="{51257C39-46FD-4EC3-94C0-ECFBC75E1837}">
            <xm:f>AND($I$2&gt;=2,MAX(BH$6,BH$9,BH$12,BH$15,BH$18,BH$21,BH$24,BH$27,BH$30,BH$33)&lt;マスタ!$C$3)</xm:f>
            <x14:dxf>
              <fill>
                <patternFill>
                  <bgColor rgb="FFFF6699"/>
                </patternFill>
              </fill>
            </x14:dxf>
          </x14:cfRule>
          <xm:sqref>H6:S7 H9:S10 H12:S13 H18:S19 H21:S22 H24:S25 H27:S28 H30:S31 H33:S34 H36:S37 H39:S40 H42:S43 H45:S46 H48:S49 H51:S52 H54:S55 H57:S58 H60:S61 H63:S64 H66:S67 H69:S70 H72:S73 H75:S76 H78:S79 H81:S82 H84:S85 H87:S88 H90:S91 H93:S94 H15:S16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マスタ!$F$3:$F$15</xm:f>
          </x14:formula1>
          <xm:sqref>E6:E95</xm:sqref>
        </x14:dataValidation>
        <x14:dataValidation type="list" allowBlank="1" showInputMessage="1" showErrorMessage="1">
          <x14:formula1>
            <xm:f>マスタ!$E$3:$E$8</xm:f>
          </x14:formula1>
          <xm:sqref>D6:D95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19</vt:i4>
      </vt:variant>
    </vt:vector>
  </HeadingPairs>
  <TitlesOfParts>
    <vt:vector size="34" baseType="lpstr">
      <vt:lpstr>保育単価表（Ｂ型）</vt:lpstr>
      <vt:lpstr>保育単価表（Ｂ型） 2</vt:lpstr>
      <vt:lpstr>保育単価表（Ｂ型）②</vt:lpstr>
      <vt:lpstr>保育単価表（Ｂ型）② 2</vt:lpstr>
      <vt:lpstr>①入力シート</vt:lpstr>
      <vt:lpstr>②積算表</vt:lpstr>
      <vt:lpstr>③第４号様式の３ </vt:lpstr>
      <vt:lpstr>④第７号様式添付書類２</vt:lpstr>
      <vt:lpstr>⑤入力シート2</vt:lpstr>
      <vt:lpstr>⑥入力シート3</vt:lpstr>
      <vt:lpstr>マスタ</vt:lpstr>
      <vt:lpstr>⑦第７号様式添付書類</vt:lpstr>
      <vt:lpstr>⑧第７号様式</vt:lpstr>
      <vt:lpstr>⑨第４号様式の２（内訳表）</vt:lpstr>
      <vt:lpstr>⑩第４号様式の１</vt:lpstr>
      <vt:lpstr>①入力シート!Print_Area</vt:lpstr>
      <vt:lpstr>②積算表!Print_Area</vt:lpstr>
      <vt:lpstr>'③第４号様式の３ '!Print_Area</vt:lpstr>
      <vt:lpstr>④第７号様式添付書類２!Print_Area</vt:lpstr>
      <vt:lpstr>⑤入力シート2!Print_Area</vt:lpstr>
      <vt:lpstr>⑥入力シート3!Print_Area</vt:lpstr>
      <vt:lpstr>⑦第７号様式添付書類!Print_Area</vt:lpstr>
      <vt:lpstr>⑧第７号様式!Print_Area</vt:lpstr>
      <vt:lpstr>'⑨第４号様式の２（内訳表）'!Print_Area</vt:lpstr>
      <vt:lpstr>⑩第４号様式の１!Print_Area</vt:lpstr>
      <vt:lpstr>'保育単価表（Ｂ型）'!Print_Area</vt:lpstr>
      <vt:lpstr>'保育単価表（Ｂ型） 2'!Print_Area</vt:lpstr>
      <vt:lpstr>⑤入力シート2!Print_Titles</vt:lpstr>
      <vt:lpstr>⑥入力シート3!Print_Titles</vt:lpstr>
      <vt:lpstr>'保育単価表（Ｂ型）'!Print_Titles</vt:lpstr>
      <vt:lpstr>'保育単価表（Ｂ型） 2'!Print_Titles</vt:lpstr>
      <vt:lpstr>単価表</vt:lpstr>
      <vt:lpstr>単価表2</vt:lpstr>
      <vt:lpstr>定員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2021-09-01T08:01:54Z</cp:lastPrinted>
  <dcterms:created xsi:type="dcterms:W3CDTF">2020-09-07T07:26:49Z</dcterms:created>
  <dcterms:modified xsi:type="dcterms:W3CDTF">2021-09-08T02:07:42Z</dcterms:modified>
</cp:coreProperties>
</file>